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1.xml" ContentType="application/vnd.openxmlformats-officedocument.drawingml.chart+xml"/>
  <Override PartName="/xl/drawings/drawing1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0-INKOOPDOSSIERS-ICT\IUC24-009 Vervanging LAN omgeving\04 - BESCHRIJVENDE DOCUMENTEN\Publicatie\"/>
    </mc:Choice>
  </mc:AlternateContent>
  <xr:revisionPtr revIDLastSave="0" documentId="13_ncr:1_{D0EA2AD0-DF39-460E-B715-62805F72019A}" xr6:coauthVersionLast="47" xr6:coauthVersionMax="47" xr10:uidLastSave="{00000000-0000-0000-0000-000000000000}"/>
  <bookViews>
    <workbookView xWindow="28680" yWindow="-120" windowWidth="25440" windowHeight="15390" tabRatio="771" xr2:uid="{00000000-000D-0000-FFFF-FFFF00000000}"/>
  </bookViews>
  <sheets>
    <sheet name="Samenvatting" sheetId="4" r:id="rId1"/>
    <sheet name="Toelichting" sheetId="53" r:id="rId2"/>
    <sheet name="Dimensionering" sheetId="29" r:id="rId3"/>
    <sheet name="0 Financiële Waarde" sheetId="46" r:id="rId4"/>
    <sheet name="0 Benodigde HW en SW " sheetId="60" r:id="rId5"/>
    <sheet name="A. Bouwblok 1" sheetId="66" r:id="rId6"/>
    <sheet name="B0. Optics" sheetId="65" r:id="rId7"/>
    <sheet name="B. Bouwblok 2" sheetId="64" r:id="rId8"/>
    <sheet name="C. Bouwblok 3" sheetId="63" r:id="rId9"/>
    <sheet name="D. Bouwblok 4" sheetId="49" r:id="rId10"/>
    <sheet name="E. Bouwblok 5 Integratie A" sheetId="61" r:id="rId11"/>
    <sheet name="F. Bouwblok 6  Integratie B" sheetId="62" r:id="rId12"/>
    <sheet name="Additionele diensten" sheetId="3" r:id="rId13"/>
    <sheet name="BPK-Grafiek" sheetId="67" r:id="rId14"/>
    <sheet name="DATA" sheetId="68" state="hidden" r:id="rId15"/>
  </sheets>
  <definedNames>
    <definedName name="koers">Samenvatting!#REF!</definedName>
    <definedName name="tariefKwh">Samenvatting!$C$16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67" l="1"/>
  <c r="F12" i="67" s="1"/>
  <c r="F13" i="67"/>
  <c r="E19" i="67"/>
  <c r="E21" i="67" s="1"/>
  <c r="F21" i="67" s="1"/>
  <c r="E20" i="67"/>
  <c r="D16" i="67" s="1"/>
  <c r="E83" i="67"/>
  <c r="F19" i="67" l="1"/>
  <c r="F20" i="67"/>
  <c r="E14" i="67"/>
  <c r="D7" i="68" s="1"/>
  <c r="F7" i="68" s="1"/>
  <c r="F14" i="67"/>
  <c r="F15" i="3"/>
  <c r="E15" i="3"/>
  <c r="E14" i="3"/>
  <c r="F14" i="3" s="1"/>
  <c r="F36" i="3"/>
  <c r="H36" i="3"/>
  <c r="F37" i="3"/>
  <c r="H37" i="3"/>
  <c r="H38" i="3"/>
  <c r="F38" i="3"/>
  <c r="H32" i="3"/>
  <c r="F32" i="3"/>
  <c r="H31" i="3"/>
  <c r="F31" i="3"/>
  <c r="E22" i="3"/>
  <c r="H22" i="3" s="1"/>
  <c r="B61" i="46"/>
  <c r="B113" i="46"/>
  <c r="B142" i="46"/>
  <c r="B90" i="46"/>
  <c r="B44" i="46"/>
  <c r="B20" i="46"/>
  <c r="B9" i="46"/>
  <c r="B32" i="4"/>
  <c r="B27" i="4"/>
  <c r="B21" i="4"/>
  <c r="M88" i="64"/>
  <c r="M70" i="64"/>
  <c r="M52" i="64"/>
  <c r="M34" i="64"/>
  <c r="M172" i="63"/>
  <c r="M154" i="63"/>
  <c r="M118" i="63"/>
  <c r="M100" i="63"/>
  <c r="M82" i="63"/>
  <c r="M46" i="63"/>
  <c r="M130" i="49"/>
  <c r="M112" i="49"/>
  <c r="M94" i="49"/>
  <c r="M76" i="49"/>
  <c r="M58" i="49"/>
  <c r="M40" i="49"/>
  <c r="M172" i="61"/>
  <c r="M154" i="61"/>
  <c r="M136" i="61"/>
  <c r="M118" i="61"/>
  <c r="M100" i="61"/>
  <c r="M82" i="61"/>
  <c r="M64" i="61"/>
  <c r="M46" i="61"/>
  <c r="M88" i="62"/>
  <c r="M70" i="62"/>
  <c r="M52" i="62"/>
  <c r="M34" i="62"/>
  <c r="M25" i="66"/>
  <c r="A1" i="61"/>
  <c r="I38" i="3" l="1"/>
  <c r="I32" i="3"/>
  <c r="I37" i="3"/>
  <c r="I31" i="3"/>
  <c r="I36" i="3"/>
  <c r="G12" i="46"/>
  <c r="H23" i="3" l="1"/>
  <c r="H24" i="3" s="1"/>
  <c r="E59" i="4" s="1"/>
  <c r="D21" i="62" l="1"/>
  <c r="D18" i="62"/>
  <c r="D15" i="62"/>
  <c r="D12" i="62"/>
  <c r="D15" i="61"/>
  <c r="D15" i="63"/>
  <c r="H12" i="3"/>
  <c r="T172" i="63" l="1"/>
  <c r="C156" i="46"/>
  <c r="C155" i="46"/>
  <c r="C154" i="46"/>
  <c r="C153" i="46"/>
  <c r="C152" i="46"/>
  <c r="C151" i="46"/>
  <c r="C150" i="46"/>
  <c r="C149" i="46"/>
  <c r="C148" i="46"/>
  <c r="C147" i="46"/>
  <c r="C146" i="46"/>
  <c r="C145" i="46"/>
  <c r="C139" i="46"/>
  <c r="C138" i="46"/>
  <c r="C137" i="46"/>
  <c r="C136" i="46"/>
  <c r="C135" i="46"/>
  <c r="C134" i="46"/>
  <c r="C133" i="46"/>
  <c r="C132" i="46"/>
  <c r="C131" i="46"/>
  <c r="C130" i="46"/>
  <c r="C129" i="46"/>
  <c r="C128" i="46"/>
  <c r="C127" i="46"/>
  <c r="C126" i="46"/>
  <c r="C125" i="46"/>
  <c r="C124" i="46"/>
  <c r="C123" i="46"/>
  <c r="C122" i="46"/>
  <c r="C121" i="46"/>
  <c r="C120" i="46"/>
  <c r="C119" i="46"/>
  <c r="C118" i="46"/>
  <c r="C117" i="46"/>
  <c r="C116" i="46"/>
  <c r="G138" i="46"/>
  <c r="M138" i="46" s="1"/>
  <c r="F138" i="46"/>
  <c r="E138" i="46"/>
  <c r="F137" i="46"/>
  <c r="F139" i="46" s="1"/>
  <c r="E137" i="46"/>
  <c r="E139" i="46" s="1"/>
  <c r="G135" i="46"/>
  <c r="M135" i="46" s="1"/>
  <c r="F135" i="46"/>
  <c r="E135" i="46"/>
  <c r="F134" i="46"/>
  <c r="F136" i="46" s="1"/>
  <c r="E134" i="46"/>
  <c r="G132" i="46"/>
  <c r="M132" i="46" s="1"/>
  <c r="F132" i="46"/>
  <c r="E132" i="46"/>
  <c r="F131" i="46"/>
  <c r="F133" i="46" s="1"/>
  <c r="E131" i="46"/>
  <c r="E133" i="46" s="1"/>
  <c r="G129" i="46"/>
  <c r="M129" i="46" s="1"/>
  <c r="F129" i="46"/>
  <c r="E129" i="46"/>
  <c r="E128" i="46"/>
  <c r="E130" i="46" s="1"/>
  <c r="E19" i="62"/>
  <c r="C87" i="46"/>
  <c r="C86" i="46"/>
  <c r="C85" i="46"/>
  <c r="C84" i="46"/>
  <c r="C83" i="46"/>
  <c r="C82" i="46"/>
  <c r="C81" i="46"/>
  <c r="C80" i="46"/>
  <c r="C79" i="46"/>
  <c r="C78" i="46"/>
  <c r="C77" i="46"/>
  <c r="C76" i="46"/>
  <c r="C75" i="46"/>
  <c r="C74" i="46"/>
  <c r="C73" i="46"/>
  <c r="C72" i="46"/>
  <c r="C71" i="46"/>
  <c r="C70" i="46"/>
  <c r="C69" i="46"/>
  <c r="C68" i="46"/>
  <c r="C67" i="46"/>
  <c r="C66" i="46"/>
  <c r="C65" i="46"/>
  <c r="C64" i="46"/>
  <c r="G86" i="46"/>
  <c r="M86" i="46" s="1"/>
  <c r="F86" i="46"/>
  <c r="E86" i="46"/>
  <c r="G85" i="46"/>
  <c r="F85" i="46"/>
  <c r="F87" i="46" s="1"/>
  <c r="E85" i="46"/>
  <c r="M83" i="46"/>
  <c r="G83" i="46"/>
  <c r="F83" i="46"/>
  <c r="E83" i="46"/>
  <c r="G82" i="46"/>
  <c r="F82" i="46"/>
  <c r="E82" i="46"/>
  <c r="G80" i="46"/>
  <c r="M80" i="46" s="1"/>
  <c r="F80" i="46"/>
  <c r="E80" i="46"/>
  <c r="G79" i="46"/>
  <c r="F79" i="46"/>
  <c r="F81" i="46" s="1"/>
  <c r="E79" i="46"/>
  <c r="G77" i="46"/>
  <c r="M77" i="46" s="1"/>
  <c r="F77" i="46"/>
  <c r="E77" i="46"/>
  <c r="G76" i="46"/>
  <c r="F76" i="46"/>
  <c r="F78" i="46" s="1"/>
  <c r="E76" i="46"/>
  <c r="E78" i="46" s="1"/>
  <c r="D42" i="46"/>
  <c r="I42" i="46" s="1"/>
  <c r="F41" i="46"/>
  <c r="F42" i="46" s="1"/>
  <c r="D40" i="46"/>
  <c r="I40" i="46" s="1"/>
  <c r="F39" i="46"/>
  <c r="F40" i="46" s="1"/>
  <c r="D38" i="46"/>
  <c r="I38" i="46" s="1"/>
  <c r="F37" i="46"/>
  <c r="F38" i="46" s="1"/>
  <c r="D36" i="46"/>
  <c r="I36" i="46" s="1"/>
  <c r="D34" i="46"/>
  <c r="I34" i="46" s="1"/>
  <c r="L33" i="46" s="1"/>
  <c r="F33" i="46"/>
  <c r="F34" i="46" s="1"/>
  <c r="E33" i="46"/>
  <c r="E34" i="46" s="1"/>
  <c r="C33" i="46"/>
  <c r="C23" i="46"/>
  <c r="D27" i="49"/>
  <c r="D24" i="49"/>
  <c r="A5" i="49" s="1"/>
  <c r="D21" i="49"/>
  <c r="D18" i="49"/>
  <c r="D15" i="49"/>
  <c r="A6" i="49"/>
  <c r="D12" i="49"/>
  <c r="E121" i="49"/>
  <c r="E103" i="49"/>
  <c r="E85" i="49"/>
  <c r="E67" i="49"/>
  <c r="E49" i="49"/>
  <c r="E31" i="49"/>
  <c r="D21" i="64"/>
  <c r="D18" i="64"/>
  <c r="D15" i="64"/>
  <c r="D12" i="64"/>
  <c r="E79" i="64"/>
  <c r="E61" i="64"/>
  <c r="E43" i="64"/>
  <c r="E25" i="64"/>
  <c r="A4" i="63"/>
  <c r="A2" i="63"/>
  <c r="D33" i="63"/>
  <c r="D87" i="46" s="1"/>
  <c r="I87" i="46" s="1"/>
  <c r="D30" i="63"/>
  <c r="D84" i="46" s="1"/>
  <c r="I84" i="46" s="1"/>
  <c r="D27" i="63"/>
  <c r="D81" i="46" s="1"/>
  <c r="I81" i="46" s="1"/>
  <c r="D24" i="63"/>
  <c r="A5" i="63" s="1"/>
  <c r="D21" i="63"/>
  <c r="D18" i="63"/>
  <c r="A3" i="63" s="1"/>
  <c r="D12" i="63"/>
  <c r="A1" i="63" s="1"/>
  <c r="C108" i="63"/>
  <c r="E109" i="63"/>
  <c r="I111" i="63"/>
  <c r="J111" i="63" s="1"/>
  <c r="M111" i="63"/>
  <c r="W111" i="63" s="1"/>
  <c r="N111" i="63"/>
  <c r="X111" i="63" s="1"/>
  <c r="O111" i="63"/>
  <c r="S111" i="63"/>
  <c r="T111" i="63" s="1"/>
  <c r="Y111" i="63"/>
  <c r="AC111" i="63"/>
  <c r="AD111" i="63" s="1"/>
  <c r="AE111" i="63" s="1"/>
  <c r="I112" i="63"/>
  <c r="J112" i="63" s="1"/>
  <c r="M112" i="63"/>
  <c r="N112" i="63"/>
  <c r="X112" i="63" s="1"/>
  <c r="O112" i="63"/>
  <c r="S112" i="63"/>
  <c r="T112" i="63" s="1"/>
  <c r="W112" i="63"/>
  <c r="Y112" i="63"/>
  <c r="AC112" i="63"/>
  <c r="AD112" i="63" s="1"/>
  <c r="AE112" i="63" s="1"/>
  <c r="I113" i="63"/>
  <c r="J113" i="63" s="1"/>
  <c r="E32" i="63" s="1"/>
  <c r="H32" i="63" s="1"/>
  <c r="M113" i="63"/>
  <c r="W113" i="63" s="1"/>
  <c r="N113" i="63"/>
  <c r="O113" i="63"/>
  <c r="S113" i="63"/>
  <c r="T113" i="63" s="1"/>
  <c r="F32" i="63" s="1"/>
  <c r="X113" i="63"/>
  <c r="Y113" i="63"/>
  <c r="AC113" i="63"/>
  <c r="AD113" i="63" s="1"/>
  <c r="AE113" i="63" s="1"/>
  <c r="I114" i="63"/>
  <c r="J114" i="63" s="1"/>
  <c r="M114" i="63"/>
  <c r="N114" i="63"/>
  <c r="X114" i="63" s="1"/>
  <c r="O114" i="63"/>
  <c r="S114" i="63"/>
  <c r="T114" i="63" s="1"/>
  <c r="W114" i="63"/>
  <c r="Y114" i="63"/>
  <c r="AC114" i="63"/>
  <c r="AD114" i="63"/>
  <c r="AE114" i="63" s="1"/>
  <c r="I115" i="63"/>
  <c r="J115" i="63" s="1"/>
  <c r="M115" i="63"/>
  <c r="N115" i="63"/>
  <c r="X115" i="63" s="1"/>
  <c r="O115" i="63"/>
  <c r="S115" i="63"/>
  <c r="T115" i="63"/>
  <c r="W115" i="63"/>
  <c r="Y115" i="63"/>
  <c r="AC115" i="63"/>
  <c r="AD115" i="63"/>
  <c r="AE115" i="63" s="1"/>
  <c r="C118" i="63"/>
  <c r="D118" i="63" s="1"/>
  <c r="E118" i="63" s="1"/>
  <c r="T118" i="63"/>
  <c r="I121" i="63"/>
  <c r="J121" i="63"/>
  <c r="M121" i="63"/>
  <c r="N121" i="63"/>
  <c r="O121" i="63"/>
  <c r="T121" i="63" s="1"/>
  <c r="T119" i="63" s="1"/>
  <c r="S121" i="63"/>
  <c r="I122" i="63"/>
  <c r="J122" i="63" s="1"/>
  <c r="M122" i="63"/>
  <c r="N122" i="63"/>
  <c r="O122" i="63"/>
  <c r="S122" i="63"/>
  <c r="T122" i="63" s="1"/>
  <c r="I123" i="63"/>
  <c r="J123" i="63"/>
  <c r="M123" i="63"/>
  <c r="N123" i="63"/>
  <c r="O123" i="63"/>
  <c r="T123" i="63" s="1"/>
  <c r="S123" i="63"/>
  <c r="C126" i="63"/>
  <c r="D126" i="63" s="1"/>
  <c r="E126" i="63" s="1"/>
  <c r="E127" i="63"/>
  <c r="I129" i="63"/>
  <c r="J129" i="63"/>
  <c r="M129" i="63"/>
  <c r="N129" i="63"/>
  <c r="X129" i="63" s="1"/>
  <c r="O129" i="63"/>
  <c r="S129" i="63"/>
  <c r="T129" i="63"/>
  <c r="W129" i="63"/>
  <c r="Y129" i="63"/>
  <c r="AC129" i="63"/>
  <c r="AD129" i="63"/>
  <c r="AE129" i="63" s="1"/>
  <c r="I130" i="63"/>
  <c r="J130" i="63"/>
  <c r="J127" i="63" s="1"/>
  <c r="M130" i="63"/>
  <c r="W130" i="63" s="1"/>
  <c r="N130" i="63"/>
  <c r="O130" i="63"/>
  <c r="S130" i="63"/>
  <c r="T130" i="63"/>
  <c r="X130" i="63"/>
  <c r="Y130" i="63"/>
  <c r="AC130" i="63"/>
  <c r="AD130" i="63" s="1"/>
  <c r="AE130" i="63" s="1"/>
  <c r="I131" i="63"/>
  <c r="J131" i="63"/>
  <c r="M131" i="63"/>
  <c r="N131" i="63"/>
  <c r="X131" i="63" s="1"/>
  <c r="O131" i="63"/>
  <c r="S131" i="63"/>
  <c r="T131" i="63" s="1"/>
  <c r="W131" i="63"/>
  <c r="Y131" i="63"/>
  <c r="AC131" i="63"/>
  <c r="AD131" i="63"/>
  <c r="AE131" i="63"/>
  <c r="I132" i="63"/>
  <c r="J132" i="63" s="1"/>
  <c r="M132" i="63"/>
  <c r="N132" i="63"/>
  <c r="O132" i="63"/>
  <c r="T132" i="63" s="1"/>
  <c r="S132" i="63"/>
  <c r="W132" i="63"/>
  <c r="X132" i="63"/>
  <c r="Y132" i="63"/>
  <c r="AC132" i="63"/>
  <c r="AD132" i="63" s="1"/>
  <c r="AE132" i="63" s="1"/>
  <c r="I133" i="63"/>
  <c r="J133" i="63"/>
  <c r="M133" i="63"/>
  <c r="W133" i="63" s="1"/>
  <c r="N133" i="63"/>
  <c r="X133" i="63" s="1"/>
  <c r="O133" i="63"/>
  <c r="S133" i="63"/>
  <c r="T133" i="63" s="1"/>
  <c r="Y133" i="63"/>
  <c r="AC133" i="63"/>
  <c r="AD133" i="63" s="1"/>
  <c r="AE133" i="63" s="1"/>
  <c r="C136" i="63"/>
  <c r="D136" i="63" s="1"/>
  <c r="E136" i="63" s="1"/>
  <c r="T136" i="63"/>
  <c r="I139" i="63"/>
  <c r="J139" i="63" s="1"/>
  <c r="M139" i="63"/>
  <c r="N139" i="63"/>
  <c r="O139" i="63"/>
  <c r="T139" i="63" s="1"/>
  <c r="S139" i="63"/>
  <c r="I140" i="63"/>
  <c r="J140" i="63" s="1"/>
  <c r="M140" i="63"/>
  <c r="N140" i="63"/>
  <c r="O140" i="63"/>
  <c r="S140" i="63"/>
  <c r="T140" i="63" s="1"/>
  <c r="I141" i="63"/>
  <c r="J141" i="63"/>
  <c r="M141" i="63"/>
  <c r="N141" i="63"/>
  <c r="O141" i="63"/>
  <c r="S141" i="63"/>
  <c r="T141" i="63"/>
  <c r="C144" i="63"/>
  <c r="D144" i="63" s="1"/>
  <c r="E144" i="63" s="1"/>
  <c r="E145" i="63"/>
  <c r="I147" i="63"/>
  <c r="J147" i="63" s="1"/>
  <c r="J145" i="63" s="1"/>
  <c r="M147" i="63"/>
  <c r="W147" i="63" s="1"/>
  <c r="N147" i="63"/>
  <c r="X147" i="63" s="1"/>
  <c r="O147" i="63"/>
  <c r="S147" i="63"/>
  <c r="T147" i="63"/>
  <c r="T145" i="63" s="1"/>
  <c r="Y147" i="63"/>
  <c r="AC147" i="63"/>
  <c r="AD147" i="63"/>
  <c r="AE147" i="63" s="1"/>
  <c r="I148" i="63"/>
  <c r="J148" i="63"/>
  <c r="M148" i="63"/>
  <c r="N148" i="63"/>
  <c r="X148" i="63" s="1"/>
  <c r="O148" i="63"/>
  <c r="S148" i="63"/>
  <c r="T148" i="63"/>
  <c r="W148" i="63"/>
  <c r="Y148" i="63"/>
  <c r="AC148" i="63"/>
  <c r="AD148" i="63"/>
  <c r="AE148" i="63" s="1"/>
  <c r="I149" i="63"/>
  <c r="J149" i="63"/>
  <c r="M149" i="63"/>
  <c r="N149" i="63"/>
  <c r="O149" i="63"/>
  <c r="S149" i="63"/>
  <c r="T149" i="63"/>
  <c r="W149" i="63"/>
  <c r="X149" i="63"/>
  <c r="Y149" i="63"/>
  <c r="AC149" i="63"/>
  <c r="AD149" i="63" s="1"/>
  <c r="AE149" i="63" s="1"/>
  <c r="I150" i="63"/>
  <c r="J150" i="63"/>
  <c r="M150" i="63"/>
  <c r="N150" i="63"/>
  <c r="X150" i="63" s="1"/>
  <c r="O150" i="63"/>
  <c r="S150" i="63"/>
  <c r="T150" i="63" s="1"/>
  <c r="W150" i="63"/>
  <c r="Y150" i="63"/>
  <c r="AC150" i="63"/>
  <c r="AD150" i="63"/>
  <c r="AE150" i="63"/>
  <c r="I151" i="63"/>
  <c r="J151" i="63" s="1"/>
  <c r="M151" i="63"/>
  <c r="N151" i="63"/>
  <c r="O151" i="63"/>
  <c r="S151" i="63"/>
  <c r="T151" i="63"/>
  <c r="W151" i="63"/>
  <c r="X151" i="63"/>
  <c r="Y151" i="63"/>
  <c r="AC151" i="63"/>
  <c r="AD151" i="63" s="1"/>
  <c r="AE151" i="63" s="1"/>
  <c r="C154" i="63"/>
  <c r="D154" i="63" s="1"/>
  <c r="E154" i="63" s="1"/>
  <c r="T154" i="63"/>
  <c r="I157" i="63"/>
  <c r="J157" i="63" s="1"/>
  <c r="M157" i="63"/>
  <c r="N157" i="63"/>
  <c r="O157" i="63"/>
  <c r="S157" i="63"/>
  <c r="T157" i="63"/>
  <c r="T155" i="63" s="1"/>
  <c r="I158" i="63"/>
  <c r="J158" i="63"/>
  <c r="M158" i="63"/>
  <c r="N158" i="63"/>
  <c r="O158" i="63"/>
  <c r="S158" i="63"/>
  <c r="T158" i="63" s="1"/>
  <c r="I159" i="63"/>
  <c r="J159" i="63" s="1"/>
  <c r="M159" i="63"/>
  <c r="N159" i="63"/>
  <c r="O159" i="63"/>
  <c r="S159" i="63"/>
  <c r="T159" i="63" s="1"/>
  <c r="C162" i="63"/>
  <c r="D162" i="63" s="1"/>
  <c r="E162" i="63" s="1"/>
  <c r="E163" i="63"/>
  <c r="I165" i="63"/>
  <c r="J165" i="63" s="1"/>
  <c r="M165" i="63"/>
  <c r="N165" i="63"/>
  <c r="O165" i="63"/>
  <c r="S165" i="63"/>
  <c r="T165" i="63"/>
  <c r="T163" i="63" s="1"/>
  <c r="W165" i="63"/>
  <c r="X165" i="63"/>
  <c r="Y165" i="63"/>
  <c r="AC165" i="63"/>
  <c r="AD165" i="63" s="1"/>
  <c r="AE165" i="63" s="1"/>
  <c r="I166" i="63"/>
  <c r="J166" i="63"/>
  <c r="M166" i="63"/>
  <c r="W166" i="63" s="1"/>
  <c r="N166" i="63"/>
  <c r="O166" i="63"/>
  <c r="S166" i="63"/>
  <c r="T166" i="63" s="1"/>
  <c r="X166" i="63"/>
  <c r="Y166" i="63"/>
  <c r="AC166" i="63"/>
  <c r="AD166" i="63" s="1"/>
  <c r="AE166" i="63" s="1"/>
  <c r="I167" i="63"/>
  <c r="J167" i="63" s="1"/>
  <c r="M167" i="63"/>
  <c r="W167" i="63" s="1"/>
  <c r="N167" i="63"/>
  <c r="O167" i="63"/>
  <c r="S167" i="63"/>
  <c r="T167" i="63" s="1"/>
  <c r="X167" i="63"/>
  <c r="Y167" i="63"/>
  <c r="AC167" i="63"/>
  <c r="AD167" i="63" s="1"/>
  <c r="AE167" i="63" s="1"/>
  <c r="I168" i="63"/>
  <c r="J168" i="63" s="1"/>
  <c r="M168" i="63"/>
  <c r="N168" i="63"/>
  <c r="O168" i="63"/>
  <c r="S168" i="63"/>
  <c r="T168" i="63" s="1"/>
  <c r="W168" i="63"/>
  <c r="X168" i="63"/>
  <c r="Y168" i="63"/>
  <c r="AC168" i="63"/>
  <c r="AD168" i="63"/>
  <c r="AE168" i="63" s="1"/>
  <c r="I169" i="63"/>
  <c r="J169" i="63" s="1"/>
  <c r="M169" i="63"/>
  <c r="W169" i="63" s="1"/>
  <c r="N169" i="63"/>
  <c r="X169" i="63" s="1"/>
  <c r="O169" i="63"/>
  <c r="S169" i="63"/>
  <c r="T169" i="63"/>
  <c r="Y169" i="63"/>
  <c r="AC169" i="63"/>
  <c r="AD169" i="63"/>
  <c r="AE169" i="63" s="1"/>
  <c r="C172" i="63"/>
  <c r="D172" i="63" s="1"/>
  <c r="E172" i="63" s="1"/>
  <c r="I175" i="63"/>
  <c r="J175" i="63"/>
  <c r="M175" i="63"/>
  <c r="N175" i="63"/>
  <c r="O175" i="63"/>
  <c r="S175" i="63"/>
  <c r="T175" i="63"/>
  <c r="I176" i="63"/>
  <c r="J176" i="63" s="1"/>
  <c r="J173" i="63" s="1"/>
  <c r="M176" i="63"/>
  <c r="N176" i="63"/>
  <c r="O176" i="63"/>
  <c r="S176" i="63"/>
  <c r="T176" i="63" s="1"/>
  <c r="I177" i="63"/>
  <c r="J177" i="63"/>
  <c r="M177" i="63"/>
  <c r="N177" i="63"/>
  <c r="O177" i="63"/>
  <c r="T177" i="63" s="1"/>
  <c r="S177" i="63"/>
  <c r="C100" i="63"/>
  <c r="D100" i="63" s="1"/>
  <c r="E100" i="63" s="1"/>
  <c r="C90" i="63"/>
  <c r="D90" i="63" s="1"/>
  <c r="E90" i="63" s="1"/>
  <c r="C82" i="63"/>
  <c r="D82" i="63" s="1"/>
  <c r="E82" i="63" s="1"/>
  <c r="C72" i="63"/>
  <c r="D72" i="63" s="1"/>
  <c r="E72" i="63" s="1"/>
  <c r="C64" i="63"/>
  <c r="D64" i="63" s="1"/>
  <c r="E64" i="63" s="1"/>
  <c r="C54" i="63"/>
  <c r="D54" i="63" s="1"/>
  <c r="E54" i="63" s="1"/>
  <c r="C46" i="63"/>
  <c r="D46" i="63" s="1"/>
  <c r="E46" i="63" s="1"/>
  <c r="C36" i="63"/>
  <c r="E91" i="63"/>
  <c r="E73" i="63"/>
  <c r="E55" i="63"/>
  <c r="E37" i="63"/>
  <c r="S104" i="63"/>
  <c r="O104" i="63"/>
  <c r="T104" i="63" s="1"/>
  <c r="N104" i="63"/>
  <c r="M104" i="63"/>
  <c r="J104" i="63"/>
  <c r="I104" i="63"/>
  <c r="AD97" i="63"/>
  <c r="AD96" i="63"/>
  <c r="AD95" i="63"/>
  <c r="AC94" i="63"/>
  <c r="AD94" i="63" s="1"/>
  <c r="AE94" i="63" s="1"/>
  <c r="Y94" i="63"/>
  <c r="W94" i="63"/>
  <c r="T94" i="63"/>
  <c r="S94" i="63"/>
  <c r="O94" i="63"/>
  <c r="N94" i="63"/>
  <c r="X94" i="63" s="1"/>
  <c r="M94" i="63"/>
  <c r="J94" i="63"/>
  <c r="I94" i="63"/>
  <c r="AD93" i="63"/>
  <c r="AD79" i="63"/>
  <c r="AD78" i="63"/>
  <c r="AD77" i="63"/>
  <c r="AD76" i="63"/>
  <c r="AD75" i="63"/>
  <c r="T64" i="63"/>
  <c r="AD61" i="63"/>
  <c r="AD60" i="63"/>
  <c r="AD59" i="63"/>
  <c r="AD58" i="63"/>
  <c r="AD57" i="63"/>
  <c r="S49" i="63"/>
  <c r="T49" i="63" s="1"/>
  <c r="O49" i="63"/>
  <c r="N49" i="63"/>
  <c r="M49" i="63"/>
  <c r="I49" i="63"/>
  <c r="J49" i="63" s="1"/>
  <c r="T46" i="63"/>
  <c r="AC43" i="63"/>
  <c r="AD43" i="63" s="1"/>
  <c r="AE43" i="63" s="1"/>
  <c r="Y43" i="63"/>
  <c r="W43" i="63"/>
  <c r="S43" i="63"/>
  <c r="T43" i="63" s="1"/>
  <c r="O43" i="63"/>
  <c r="N43" i="63"/>
  <c r="X43" i="63" s="1"/>
  <c r="M43" i="63"/>
  <c r="J43" i="63"/>
  <c r="I43" i="63"/>
  <c r="AC42" i="63"/>
  <c r="AD42" i="63" s="1"/>
  <c r="AE42" i="63" s="1"/>
  <c r="Y42" i="63"/>
  <c r="T42" i="63"/>
  <c r="S42" i="63"/>
  <c r="O42" i="63"/>
  <c r="N42" i="63"/>
  <c r="X42" i="63" s="1"/>
  <c r="M42" i="63"/>
  <c r="W42" i="63" s="1"/>
  <c r="J42" i="63"/>
  <c r="I42" i="63"/>
  <c r="AC41" i="63"/>
  <c r="AD41" i="63" s="1"/>
  <c r="AE41" i="63" s="1"/>
  <c r="Y41" i="63"/>
  <c r="W41" i="63"/>
  <c r="S41" i="63"/>
  <c r="O41" i="63"/>
  <c r="T41" i="63" s="1"/>
  <c r="N41" i="63"/>
  <c r="X41" i="63" s="1"/>
  <c r="M41" i="63"/>
  <c r="J41" i="63"/>
  <c r="I41" i="63"/>
  <c r="AE40" i="63"/>
  <c r="AD40" i="63"/>
  <c r="AC40" i="63"/>
  <c r="Y40" i="63"/>
  <c r="X40" i="63"/>
  <c r="S40" i="63"/>
  <c r="O40" i="63"/>
  <c r="T40" i="63" s="1"/>
  <c r="N40" i="63"/>
  <c r="M40" i="63"/>
  <c r="W40" i="63" s="1"/>
  <c r="I40" i="63"/>
  <c r="J40" i="63" s="1"/>
  <c r="G22" i="63"/>
  <c r="F15" i="63"/>
  <c r="E15" i="63"/>
  <c r="H14" i="63"/>
  <c r="G24" i="63"/>
  <c r="G31" i="63"/>
  <c r="G33" i="63" s="1"/>
  <c r="G28" i="63"/>
  <c r="G30" i="63" s="1"/>
  <c r="G25" i="63"/>
  <c r="G27" i="63" s="1"/>
  <c r="F28" i="65"/>
  <c r="F26" i="65"/>
  <c r="F24" i="65"/>
  <c r="F25" i="65" s="1"/>
  <c r="F20" i="65"/>
  <c r="F27" i="65"/>
  <c r="F21" i="65"/>
  <c r="E28" i="65"/>
  <c r="E41" i="46" s="1"/>
  <c r="E42" i="46" s="1"/>
  <c r="E22" i="65"/>
  <c r="E23" i="65" s="1"/>
  <c r="E20" i="65"/>
  <c r="C95" i="65"/>
  <c r="C88" i="65"/>
  <c r="C81" i="65"/>
  <c r="C74" i="65"/>
  <c r="C67" i="65"/>
  <c r="C60" i="65"/>
  <c r="C53" i="65"/>
  <c r="C46" i="65"/>
  <c r="C39" i="65"/>
  <c r="C32" i="65"/>
  <c r="F32" i="61"/>
  <c r="F31" i="61"/>
  <c r="F33" i="61" s="1"/>
  <c r="F29" i="61"/>
  <c r="H29" i="61" s="1"/>
  <c r="F28" i="61"/>
  <c r="F26" i="61"/>
  <c r="F25" i="61"/>
  <c r="F23" i="61"/>
  <c r="H26" i="61"/>
  <c r="F30" i="61"/>
  <c r="F27" i="61"/>
  <c r="H23" i="61"/>
  <c r="E32" i="61"/>
  <c r="E31" i="61"/>
  <c r="E29" i="61"/>
  <c r="E28" i="61"/>
  <c r="E26" i="61"/>
  <c r="E25" i="61"/>
  <c r="E23" i="61"/>
  <c r="E22" i="61"/>
  <c r="E79" i="62"/>
  <c r="E61" i="62"/>
  <c r="E43" i="62"/>
  <c r="E25" i="62"/>
  <c r="C162" i="61"/>
  <c r="C144" i="61"/>
  <c r="C126" i="61"/>
  <c r="C108" i="61"/>
  <c r="C36" i="61"/>
  <c r="D33" i="61"/>
  <c r="A8" i="61" s="1"/>
  <c r="D30" i="61"/>
  <c r="A7" i="61" s="1"/>
  <c r="D27" i="61"/>
  <c r="A6" i="61" s="1"/>
  <c r="D24" i="61"/>
  <c r="A5" i="61" s="1"/>
  <c r="D21" i="61"/>
  <c r="D18" i="61"/>
  <c r="D12" i="61"/>
  <c r="H32" i="61"/>
  <c r="E109" i="61"/>
  <c r="I111" i="61"/>
  <c r="J111" i="61"/>
  <c r="M111" i="61"/>
  <c r="W111" i="61" s="1"/>
  <c r="N111" i="61"/>
  <c r="X111" i="61" s="1"/>
  <c r="O111" i="61"/>
  <c r="S111" i="61"/>
  <c r="T111" i="61" s="1"/>
  <c r="Y111" i="61"/>
  <c r="AC111" i="61"/>
  <c r="AD111" i="61" s="1"/>
  <c r="AE111" i="61" s="1"/>
  <c r="I112" i="61"/>
  <c r="J112" i="61" s="1"/>
  <c r="M112" i="61"/>
  <c r="W112" i="61" s="1"/>
  <c r="N112" i="61"/>
  <c r="X112" i="61" s="1"/>
  <c r="O112" i="61"/>
  <c r="S112" i="61"/>
  <c r="Y112" i="61"/>
  <c r="AC112" i="61"/>
  <c r="AD112" i="61" s="1"/>
  <c r="AE112" i="61" s="1"/>
  <c r="I113" i="61"/>
  <c r="J113" i="61" s="1"/>
  <c r="M113" i="61"/>
  <c r="W113" i="61" s="1"/>
  <c r="N113" i="61"/>
  <c r="X113" i="61" s="1"/>
  <c r="O113" i="61"/>
  <c r="S113" i="61"/>
  <c r="Y113" i="61"/>
  <c r="AC113" i="61"/>
  <c r="AD113" i="61" s="1"/>
  <c r="AE113" i="61" s="1"/>
  <c r="I114" i="61"/>
  <c r="J114" i="61" s="1"/>
  <c r="M114" i="61"/>
  <c r="W114" i="61" s="1"/>
  <c r="N114" i="61"/>
  <c r="X114" i="61" s="1"/>
  <c r="O114" i="61"/>
  <c r="S114" i="61"/>
  <c r="Y114" i="61"/>
  <c r="AC114" i="61"/>
  <c r="AD114" i="61" s="1"/>
  <c r="AE114" i="61" s="1"/>
  <c r="I115" i="61"/>
  <c r="J115" i="61" s="1"/>
  <c r="M115" i="61"/>
  <c r="W115" i="61" s="1"/>
  <c r="N115" i="61"/>
  <c r="X115" i="61" s="1"/>
  <c r="O115" i="61"/>
  <c r="S115" i="61"/>
  <c r="T115" i="61"/>
  <c r="Y115" i="61"/>
  <c r="AC115" i="61"/>
  <c r="AD115" i="61"/>
  <c r="AE115" i="61" s="1"/>
  <c r="D118" i="61"/>
  <c r="E118" i="61" s="1"/>
  <c r="T118" i="61"/>
  <c r="I121" i="61"/>
  <c r="J121" i="61"/>
  <c r="M121" i="61"/>
  <c r="N121" i="61"/>
  <c r="O121" i="61"/>
  <c r="S121" i="61"/>
  <c r="I122" i="61"/>
  <c r="J122" i="61" s="1"/>
  <c r="M122" i="61"/>
  <c r="N122" i="61"/>
  <c r="O122" i="61"/>
  <c r="S122" i="61"/>
  <c r="I123" i="61"/>
  <c r="J123" i="61"/>
  <c r="M123" i="61"/>
  <c r="N123" i="61"/>
  <c r="O123" i="61"/>
  <c r="S123" i="61"/>
  <c r="T123" i="61" s="1"/>
  <c r="E127" i="61"/>
  <c r="I129" i="61"/>
  <c r="J129" i="61" s="1"/>
  <c r="M129" i="61"/>
  <c r="W129" i="61" s="1"/>
  <c r="N129" i="61"/>
  <c r="X129" i="61" s="1"/>
  <c r="O129" i="61"/>
  <c r="S129" i="61"/>
  <c r="Y129" i="61"/>
  <c r="AC129" i="61"/>
  <c r="AD129" i="61" s="1"/>
  <c r="AE129" i="61" s="1"/>
  <c r="I130" i="61"/>
  <c r="J130" i="61" s="1"/>
  <c r="M130" i="61"/>
  <c r="W130" i="61" s="1"/>
  <c r="N130" i="61"/>
  <c r="X130" i="61" s="1"/>
  <c r="O130" i="61"/>
  <c r="S130" i="61"/>
  <c r="T130" i="61" s="1"/>
  <c r="Y130" i="61"/>
  <c r="AC130" i="61"/>
  <c r="AD130" i="61" s="1"/>
  <c r="AE130" i="61" s="1"/>
  <c r="I131" i="61"/>
  <c r="J131" i="61" s="1"/>
  <c r="M131" i="61"/>
  <c r="W131" i="61" s="1"/>
  <c r="N131" i="61"/>
  <c r="X131" i="61" s="1"/>
  <c r="O131" i="61"/>
  <c r="S131" i="61"/>
  <c r="T131" i="61"/>
  <c r="Y131" i="61"/>
  <c r="AC131" i="61"/>
  <c r="AD131" i="61"/>
  <c r="AE131" i="61" s="1"/>
  <c r="I132" i="61"/>
  <c r="J132" i="61" s="1"/>
  <c r="M132" i="61"/>
  <c r="W132" i="61" s="1"/>
  <c r="N132" i="61"/>
  <c r="O132" i="61"/>
  <c r="S132" i="61"/>
  <c r="T132" i="61"/>
  <c r="X132" i="61"/>
  <c r="Y132" i="61"/>
  <c r="AC132" i="61"/>
  <c r="AD132" i="61" s="1"/>
  <c r="AE132" i="61" s="1"/>
  <c r="I133" i="61"/>
  <c r="J133" i="61"/>
  <c r="M133" i="61"/>
  <c r="W133" i="61" s="1"/>
  <c r="N133" i="61"/>
  <c r="X133" i="61" s="1"/>
  <c r="O133" i="61"/>
  <c r="S133" i="61"/>
  <c r="T133" i="61" s="1"/>
  <c r="Y133" i="61"/>
  <c r="AC133" i="61"/>
  <c r="AD133" i="61"/>
  <c r="AE133" i="61" s="1"/>
  <c r="D136" i="61"/>
  <c r="E136" i="61" s="1"/>
  <c r="T136" i="61"/>
  <c r="I139" i="61"/>
  <c r="J139" i="61" s="1"/>
  <c r="M139" i="61"/>
  <c r="N139" i="61"/>
  <c r="O139" i="61"/>
  <c r="S139" i="61"/>
  <c r="I140" i="61"/>
  <c r="J140" i="61"/>
  <c r="M140" i="61"/>
  <c r="N140" i="61"/>
  <c r="O140" i="61"/>
  <c r="S140" i="61"/>
  <c r="T140" i="61"/>
  <c r="I141" i="61"/>
  <c r="J141" i="61"/>
  <c r="M141" i="61"/>
  <c r="N141" i="61"/>
  <c r="O141" i="61"/>
  <c r="S141" i="61"/>
  <c r="E145" i="61"/>
  <c r="I147" i="61"/>
  <c r="J147" i="61" s="1"/>
  <c r="M147" i="61"/>
  <c r="W147" i="61" s="1"/>
  <c r="N147" i="61"/>
  <c r="X147" i="61" s="1"/>
  <c r="O147" i="61"/>
  <c r="S147" i="61"/>
  <c r="T147" i="61" s="1"/>
  <c r="Y147" i="61"/>
  <c r="AC147" i="61"/>
  <c r="AD147" i="61"/>
  <c r="AE147" i="61" s="1"/>
  <c r="I148" i="61"/>
  <c r="J148" i="61"/>
  <c r="M148" i="61"/>
  <c r="W148" i="61" s="1"/>
  <c r="N148" i="61"/>
  <c r="O148" i="61"/>
  <c r="S148" i="61"/>
  <c r="T148" i="61" s="1"/>
  <c r="X148" i="61"/>
  <c r="Y148" i="61"/>
  <c r="AC148" i="61"/>
  <c r="AD148" i="61" s="1"/>
  <c r="AE148" i="61" s="1"/>
  <c r="I149" i="61"/>
  <c r="J149" i="61" s="1"/>
  <c r="M149" i="61"/>
  <c r="W149" i="61" s="1"/>
  <c r="N149" i="61"/>
  <c r="X149" i="61" s="1"/>
  <c r="O149" i="61"/>
  <c r="S149" i="61"/>
  <c r="T149" i="61" s="1"/>
  <c r="Y149" i="61"/>
  <c r="AC149" i="61"/>
  <c r="AD149" i="61" s="1"/>
  <c r="AE149" i="61" s="1"/>
  <c r="I150" i="61"/>
  <c r="J150" i="61" s="1"/>
  <c r="M150" i="61"/>
  <c r="W150" i="61" s="1"/>
  <c r="N150" i="61"/>
  <c r="X150" i="61" s="1"/>
  <c r="O150" i="61"/>
  <c r="S150" i="61"/>
  <c r="T150" i="61"/>
  <c r="Y150" i="61"/>
  <c r="AC150" i="61"/>
  <c r="AD150" i="61" s="1"/>
  <c r="AE150" i="61" s="1"/>
  <c r="I151" i="61"/>
  <c r="J151" i="61"/>
  <c r="M151" i="61"/>
  <c r="W151" i="61" s="1"/>
  <c r="N151" i="61"/>
  <c r="X151" i="61" s="1"/>
  <c r="O151" i="61"/>
  <c r="S151" i="61"/>
  <c r="T151" i="61" s="1"/>
  <c r="Y151" i="61"/>
  <c r="AC151" i="61"/>
  <c r="AD151" i="61" s="1"/>
  <c r="AE151" i="61" s="1"/>
  <c r="D154" i="61"/>
  <c r="E154" i="61" s="1"/>
  <c r="T154" i="61"/>
  <c r="I157" i="61"/>
  <c r="J157" i="61"/>
  <c r="M157" i="61"/>
  <c r="N157" i="61"/>
  <c r="O157" i="61"/>
  <c r="S157" i="61"/>
  <c r="T157" i="61" s="1"/>
  <c r="I158" i="61"/>
  <c r="J158" i="61" s="1"/>
  <c r="M158" i="61"/>
  <c r="N158" i="61"/>
  <c r="O158" i="61"/>
  <c r="S158" i="61"/>
  <c r="T158" i="61"/>
  <c r="I159" i="61"/>
  <c r="J159" i="61" s="1"/>
  <c r="M159" i="61"/>
  <c r="N159" i="61"/>
  <c r="O159" i="61"/>
  <c r="S159" i="61"/>
  <c r="T159" i="61" s="1"/>
  <c r="E163" i="61"/>
  <c r="I165" i="61"/>
  <c r="J165" i="61"/>
  <c r="M165" i="61"/>
  <c r="N165" i="61"/>
  <c r="X165" i="61" s="1"/>
  <c r="O165" i="61"/>
  <c r="S165" i="61"/>
  <c r="T165" i="61" s="1"/>
  <c r="W165" i="61"/>
  <c r="Y165" i="61"/>
  <c r="AC165" i="61"/>
  <c r="AD165" i="61"/>
  <c r="AE165" i="61" s="1"/>
  <c r="I166" i="61"/>
  <c r="J166" i="61" s="1"/>
  <c r="M166" i="61"/>
  <c r="N166" i="61"/>
  <c r="X166" i="61" s="1"/>
  <c r="O166" i="61"/>
  <c r="S166" i="61"/>
  <c r="T166" i="61"/>
  <c r="W166" i="61"/>
  <c r="Y166" i="61"/>
  <c r="AC166" i="61"/>
  <c r="AD166" i="61"/>
  <c r="AE166" i="61" s="1"/>
  <c r="I167" i="61"/>
  <c r="J167" i="61"/>
  <c r="M167" i="61"/>
  <c r="W167" i="61" s="1"/>
  <c r="N167" i="61"/>
  <c r="X167" i="61" s="1"/>
  <c r="O167" i="61"/>
  <c r="S167" i="61"/>
  <c r="T167" i="61"/>
  <c r="Y167" i="61"/>
  <c r="AC167" i="61"/>
  <c r="AD167" i="61" s="1"/>
  <c r="AE167" i="61" s="1"/>
  <c r="I168" i="61"/>
  <c r="J168" i="61"/>
  <c r="M168" i="61"/>
  <c r="W168" i="61" s="1"/>
  <c r="N168" i="61"/>
  <c r="O168" i="61"/>
  <c r="S168" i="61"/>
  <c r="T168" i="61" s="1"/>
  <c r="X168" i="61"/>
  <c r="Y168" i="61"/>
  <c r="AC168" i="61"/>
  <c r="AD168" i="61" s="1"/>
  <c r="AE168" i="61" s="1"/>
  <c r="I169" i="61"/>
  <c r="J169" i="61" s="1"/>
  <c r="M169" i="61"/>
  <c r="N169" i="61"/>
  <c r="O169" i="61"/>
  <c r="S169" i="61"/>
  <c r="T169" i="61" s="1"/>
  <c r="W169" i="61"/>
  <c r="X169" i="61"/>
  <c r="Y169" i="61"/>
  <c r="AC169" i="61"/>
  <c r="AD169" i="61" s="1"/>
  <c r="AE169" i="61" s="1"/>
  <c r="D172" i="61"/>
  <c r="E172" i="61" s="1"/>
  <c r="T172" i="61"/>
  <c r="I175" i="61"/>
  <c r="J175" i="61"/>
  <c r="M175" i="61"/>
  <c r="N175" i="61"/>
  <c r="O175" i="61"/>
  <c r="S175" i="61"/>
  <c r="T175" i="61" s="1"/>
  <c r="I176" i="61"/>
  <c r="J176" i="61"/>
  <c r="M176" i="61"/>
  <c r="N176" i="61"/>
  <c r="O176" i="61"/>
  <c r="S176" i="61"/>
  <c r="T176" i="61" s="1"/>
  <c r="I177" i="61"/>
  <c r="J177" i="61"/>
  <c r="M177" i="61"/>
  <c r="N177" i="61"/>
  <c r="O177" i="61"/>
  <c r="S177" i="61"/>
  <c r="T177" i="61"/>
  <c r="E91" i="61"/>
  <c r="E73" i="61"/>
  <c r="E55" i="61"/>
  <c r="E37" i="61"/>
  <c r="A10" i="65"/>
  <c r="A9" i="65"/>
  <c r="A8" i="65"/>
  <c r="A7" i="65"/>
  <c r="A6" i="65"/>
  <c r="D29" i="65"/>
  <c r="D27" i="65"/>
  <c r="D25" i="65"/>
  <c r="D23" i="65"/>
  <c r="D21" i="65"/>
  <c r="D19" i="65"/>
  <c r="D17" i="65"/>
  <c r="D15" i="65"/>
  <c r="D13" i="65"/>
  <c r="F96" i="65"/>
  <c r="F89" i="65"/>
  <c r="F82" i="65"/>
  <c r="F75" i="65"/>
  <c r="F68" i="65"/>
  <c r="F61" i="65"/>
  <c r="F54" i="65"/>
  <c r="F47" i="65"/>
  <c r="F40" i="65"/>
  <c r="D11" i="65"/>
  <c r="F33" i="65"/>
  <c r="F29" i="65"/>
  <c r="E21" i="65"/>
  <c r="AC98" i="65"/>
  <c r="AD98" i="65" s="1"/>
  <c r="AE98" i="65" s="1"/>
  <c r="AE96" i="65" s="1"/>
  <c r="G28" i="65" s="1"/>
  <c r="Y98" i="65"/>
  <c r="S98" i="65"/>
  <c r="O98" i="65"/>
  <c r="N98" i="65"/>
  <c r="X98" i="65" s="1"/>
  <c r="M98" i="65"/>
  <c r="W98" i="65" s="1"/>
  <c r="I98" i="65"/>
  <c r="J98" i="65" s="1"/>
  <c r="J96" i="65" s="1"/>
  <c r="AC91" i="65"/>
  <c r="AD91" i="65" s="1"/>
  <c r="AE91" i="65" s="1"/>
  <c r="AE89" i="65" s="1"/>
  <c r="G26" i="65" s="1"/>
  <c r="Y91" i="65"/>
  <c r="X91" i="65"/>
  <c r="W91" i="65"/>
  <c r="S91" i="65"/>
  <c r="O91" i="65"/>
  <c r="N91" i="65"/>
  <c r="M91" i="65"/>
  <c r="I91" i="65"/>
  <c r="J91" i="65" s="1"/>
  <c r="J89" i="65" s="1"/>
  <c r="E26" i="65" s="1"/>
  <c r="AD84" i="65"/>
  <c r="AE84" i="65" s="1"/>
  <c r="AE82" i="65" s="1"/>
  <c r="G24" i="65" s="1"/>
  <c r="AC84" i="65"/>
  <c r="Y84" i="65"/>
  <c r="S84" i="65"/>
  <c r="O84" i="65"/>
  <c r="N84" i="65"/>
  <c r="X84" i="65" s="1"/>
  <c r="M84" i="65"/>
  <c r="W84" i="65" s="1"/>
  <c r="I84" i="65"/>
  <c r="J84" i="65" s="1"/>
  <c r="J82" i="65" s="1"/>
  <c r="E24" i="65" s="1"/>
  <c r="Y77" i="65"/>
  <c r="AC77" i="65" s="1"/>
  <c r="AD77" i="65" s="1"/>
  <c r="AE77" i="65" s="1"/>
  <c r="AE75" i="65" s="1"/>
  <c r="G22" i="65" s="1"/>
  <c r="W77" i="65"/>
  <c r="S77" i="65"/>
  <c r="O77" i="65"/>
  <c r="N77" i="65"/>
  <c r="X77" i="65" s="1"/>
  <c r="M77" i="65"/>
  <c r="I77" i="65"/>
  <c r="J77" i="65" s="1"/>
  <c r="J75" i="65" s="1"/>
  <c r="I63" i="65"/>
  <c r="J63" i="65" s="1"/>
  <c r="I56" i="65"/>
  <c r="J56" i="65" s="1"/>
  <c r="I49" i="65"/>
  <c r="J49" i="65" s="1"/>
  <c r="I42" i="65"/>
  <c r="J42" i="65" s="1"/>
  <c r="T37" i="63" l="1"/>
  <c r="J37" i="63"/>
  <c r="A8" i="63"/>
  <c r="A7" i="63"/>
  <c r="A6" i="63"/>
  <c r="E29" i="65"/>
  <c r="E39" i="46"/>
  <c r="E40" i="46" s="1"/>
  <c r="E27" i="65"/>
  <c r="E37" i="46"/>
  <c r="E38" i="46" s="1"/>
  <c r="E25" i="65"/>
  <c r="E35" i="46"/>
  <c r="E36" i="46" s="1"/>
  <c r="G78" i="46"/>
  <c r="F84" i="46"/>
  <c r="E136" i="46"/>
  <c r="G39" i="46"/>
  <c r="G40" i="46" s="1"/>
  <c r="G27" i="65"/>
  <c r="G35" i="46"/>
  <c r="M35" i="46" s="1"/>
  <c r="G23" i="65"/>
  <c r="G37" i="46"/>
  <c r="G38" i="46" s="1"/>
  <c r="G25" i="65"/>
  <c r="H24" i="65"/>
  <c r="H25" i="65" s="1"/>
  <c r="G41" i="46"/>
  <c r="M41" i="46" s="1"/>
  <c r="H28" i="65"/>
  <c r="H29" i="65" s="1"/>
  <c r="G29" i="65"/>
  <c r="AE163" i="63"/>
  <c r="AE145" i="63"/>
  <c r="D139" i="46"/>
  <c r="I139" i="46" s="1"/>
  <c r="K137" i="46" s="1"/>
  <c r="D136" i="46"/>
  <c r="I136" i="46" s="1"/>
  <c r="D133" i="46"/>
  <c r="I133" i="46" s="1"/>
  <c r="K132" i="46" s="1"/>
  <c r="D130" i="46"/>
  <c r="I130" i="46" s="1"/>
  <c r="D78" i="46"/>
  <c r="I78" i="46" s="1"/>
  <c r="M76" i="46" s="1"/>
  <c r="M78" i="46" s="1"/>
  <c r="E81" i="46"/>
  <c r="E84" i="46"/>
  <c r="E87" i="46"/>
  <c r="G81" i="46"/>
  <c r="G84" i="46"/>
  <c r="G87" i="46"/>
  <c r="K79" i="46"/>
  <c r="L80" i="46"/>
  <c r="K80" i="46"/>
  <c r="M79" i="46"/>
  <c r="M81" i="46" s="1"/>
  <c r="L79" i="46"/>
  <c r="K85" i="46"/>
  <c r="L86" i="46"/>
  <c r="K86" i="46"/>
  <c r="M85" i="46"/>
  <c r="M87" i="46" s="1"/>
  <c r="L85" i="46"/>
  <c r="M82" i="46"/>
  <c r="M84" i="46" s="1"/>
  <c r="K82" i="46"/>
  <c r="L82" i="46"/>
  <c r="L83" i="46"/>
  <c r="K83" i="46"/>
  <c r="K39" i="46"/>
  <c r="L39" i="46"/>
  <c r="L37" i="46"/>
  <c r="K37" i="46"/>
  <c r="L41" i="46"/>
  <c r="K41" i="46"/>
  <c r="K35" i="46"/>
  <c r="K33" i="46"/>
  <c r="J163" i="63"/>
  <c r="T109" i="63"/>
  <c r="J137" i="63"/>
  <c r="AE127" i="63"/>
  <c r="T173" i="63"/>
  <c r="J155" i="63"/>
  <c r="J109" i="63"/>
  <c r="T137" i="63"/>
  <c r="T127" i="63"/>
  <c r="J119" i="63"/>
  <c r="AE109" i="63"/>
  <c r="E22" i="63"/>
  <c r="J47" i="63"/>
  <c r="E11" i="63" s="1"/>
  <c r="T47" i="63"/>
  <c r="F11" i="63" s="1"/>
  <c r="F22" i="63"/>
  <c r="E24" i="61"/>
  <c r="E30" i="61"/>
  <c r="E27" i="61"/>
  <c r="E33" i="61"/>
  <c r="T121" i="61"/>
  <c r="T173" i="61"/>
  <c r="J155" i="61"/>
  <c r="T141" i="61"/>
  <c r="T129" i="61"/>
  <c r="T127" i="61" s="1"/>
  <c r="T114" i="61"/>
  <c r="T109" i="61" s="1"/>
  <c r="F22" i="61" s="1"/>
  <c r="J137" i="61"/>
  <c r="T113" i="61"/>
  <c r="T112" i="61"/>
  <c r="J173" i="61"/>
  <c r="AE127" i="61"/>
  <c r="G25" i="61" s="1"/>
  <c r="T139" i="61"/>
  <c r="T137" i="61" s="1"/>
  <c r="T122" i="61"/>
  <c r="J145" i="61"/>
  <c r="J109" i="61"/>
  <c r="T163" i="61"/>
  <c r="AE145" i="61"/>
  <c r="G28" i="61" s="1"/>
  <c r="H28" i="61" s="1"/>
  <c r="H30" i="61" s="1"/>
  <c r="J119" i="61"/>
  <c r="J127" i="61"/>
  <c r="AE163" i="61"/>
  <c r="G31" i="61" s="1"/>
  <c r="T155" i="61"/>
  <c r="AE109" i="61"/>
  <c r="G22" i="61" s="1"/>
  <c r="J163" i="61"/>
  <c r="T145" i="61"/>
  <c r="H26" i="65"/>
  <c r="H27" i="65" s="1"/>
  <c r="T84" i="65"/>
  <c r="T82" i="65" s="1"/>
  <c r="T98" i="65"/>
  <c r="T96" i="65" s="1"/>
  <c r="T77" i="65"/>
  <c r="T75" i="65" s="1"/>
  <c r="F22" i="65" s="1"/>
  <c r="T91" i="65"/>
  <c r="T89" i="65" s="1"/>
  <c r="M39" i="46" l="1"/>
  <c r="G42" i="46"/>
  <c r="F24" i="61"/>
  <c r="F128" i="46"/>
  <c r="F130" i="46" s="1"/>
  <c r="F23" i="65"/>
  <c r="F35" i="46"/>
  <c r="H22" i="65"/>
  <c r="H23" i="65" s="1"/>
  <c r="M37" i="46"/>
  <c r="G24" i="61"/>
  <c r="G128" i="46"/>
  <c r="G130" i="46" s="1"/>
  <c r="H22" i="61"/>
  <c r="H24" i="61" s="1"/>
  <c r="G36" i="46"/>
  <c r="G137" i="46"/>
  <c r="G139" i="46" s="1"/>
  <c r="G33" i="61"/>
  <c r="H31" i="61"/>
  <c r="H33" i="61" s="1"/>
  <c r="H25" i="61"/>
  <c r="H27" i="61" s="1"/>
  <c r="G131" i="46"/>
  <c r="G133" i="46" s="1"/>
  <c r="G134" i="46"/>
  <c r="G136" i="46" s="1"/>
  <c r="G30" i="61"/>
  <c r="G27" i="61"/>
  <c r="K138" i="46"/>
  <c r="K139" i="46" s="1"/>
  <c r="L138" i="46"/>
  <c r="L137" i="46"/>
  <c r="K135" i="46"/>
  <c r="L134" i="46"/>
  <c r="K134" i="46"/>
  <c r="L135" i="46"/>
  <c r="L131" i="46"/>
  <c r="L132" i="46"/>
  <c r="K131" i="46"/>
  <c r="K133" i="46" s="1"/>
  <c r="K128" i="46"/>
  <c r="K129" i="46"/>
  <c r="L129" i="46"/>
  <c r="L128" i="46"/>
  <c r="K77" i="46"/>
  <c r="L77" i="46"/>
  <c r="L76" i="46"/>
  <c r="K76" i="46"/>
  <c r="H15" i="3"/>
  <c r="L81" i="46"/>
  <c r="K87" i="46"/>
  <c r="L84" i="46"/>
  <c r="K84" i="46"/>
  <c r="L87" i="46"/>
  <c r="K81" i="46"/>
  <c r="T119" i="61"/>
  <c r="I70" i="65"/>
  <c r="J70" i="65" s="1"/>
  <c r="M70" i="65"/>
  <c r="W70" i="65" s="1"/>
  <c r="N70" i="65"/>
  <c r="X70" i="65" s="1"/>
  <c r="O70" i="65"/>
  <c r="S70" i="65"/>
  <c r="Y70" i="65"/>
  <c r="AC70" i="65"/>
  <c r="AD70" i="65" s="1"/>
  <c r="AE70" i="65" s="1"/>
  <c r="C70" i="64"/>
  <c r="D70" i="64" s="1"/>
  <c r="E70" i="64" s="1"/>
  <c r="L130" i="46" l="1"/>
  <c r="L133" i="46"/>
  <c r="L136" i="46"/>
  <c r="K130" i="46"/>
  <c r="F36" i="46"/>
  <c r="L35" i="46"/>
  <c r="M128" i="46"/>
  <c r="M130" i="46" s="1"/>
  <c r="M137" i="46"/>
  <c r="M139" i="46" s="1"/>
  <c r="M131" i="46"/>
  <c r="M133" i="46" s="1"/>
  <c r="M134" i="46"/>
  <c r="M136" i="46" s="1"/>
  <c r="L139" i="46"/>
  <c r="L78" i="46"/>
  <c r="K136" i="46"/>
  <c r="K78" i="46"/>
  <c r="T70" i="65"/>
  <c r="J68" i="65"/>
  <c r="AE68" i="65"/>
  <c r="G20" i="65" s="1"/>
  <c r="S85" i="62"/>
  <c r="S84" i="62"/>
  <c r="S83" i="62"/>
  <c r="S82" i="62"/>
  <c r="S81" i="62"/>
  <c r="S67" i="62"/>
  <c r="S66" i="62"/>
  <c r="S65" i="62"/>
  <c r="S64" i="62"/>
  <c r="S63" i="62"/>
  <c r="S49" i="62"/>
  <c r="S48" i="62"/>
  <c r="S47" i="62"/>
  <c r="S46" i="62"/>
  <c r="S45" i="62"/>
  <c r="S31" i="62"/>
  <c r="S30" i="62"/>
  <c r="S29" i="62"/>
  <c r="S28" i="62"/>
  <c r="S27" i="62"/>
  <c r="S51" i="61"/>
  <c r="S50" i="61"/>
  <c r="S49" i="61"/>
  <c r="S69" i="61"/>
  <c r="S68" i="61"/>
  <c r="S67" i="61"/>
  <c r="S87" i="61"/>
  <c r="S86" i="61"/>
  <c r="S85" i="61"/>
  <c r="S105" i="61"/>
  <c r="S104" i="61"/>
  <c r="S103" i="61"/>
  <c r="S97" i="61"/>
  <c r="S96" i="61"/>
  <c r="S95" i="61"/>
  <c r="S94" i="61"/>
  <c r="S93" i="61"/>
  <c r="S79" i="61"/>
  <c r="S78" i="61"/>
  <c r="S77" i="61"/>
  <c r="S76" i="61"/>
  <c r="S75" i="61"/>
  <c r="S61" i="61"/>
  <c r="S60" i="61"/>
  <c r="S59" i="61"/>
  <c r="S58" i="61"/>
  <c r="S57" i="61"/>
  <c r="S43" i="61"/>
  <c r="S42" i="61"/>
  <c r="S41" i="61"/>
  <c r="S40" i="61"/>
  <c r="S39" i="61"/>
  <c r="S45" i="49"/>
  <c r="S44" i="49"/>
  <c r="S43" i="49"/>
  <c r="S63" i="49"/>
  <c r="S62" i="49"/>
  <c r="S61" i="49"/>
  <c r="S81" i="49"/>
  <c r="S80" i="49"/>
  <c r="S79" i="49"/>
  <c r="S99" i="49"/>
  <c r="S98" i="49"/>
  <c r="S97" i="49"/>
  <c r="S117" i="49"/>
  <c r="S116" i="49"/>
  <c r="S115" i="49"/>
  <c r="S135" i="49"/>
  <c r="S134" i="49"/>
  <c r="S133" i="49"/>
  <c r="S127" i="49"/>
  <c r="S126" i="49"/>
  <c r="S125" i="49"/>
  <c r="S124" i="49"/>
  <c r="S123" i="49"/>
  <c r="S109" i="49"/>
  <c r="S108" i="49"/>
  <c r="S107" i="49"/>
  <c r="S106" i="49"/>
  <c r="S105" i="49"/>
  <c r="S91" i="49"/>
  <c r="S90" i="49"/>
  <c r="S89" i="49"/>
  <c r="S88" i="49"/>
  <c r="S87" i="49"/>
  <c r="S73" i="49"/>
  <c r="S72" i="49"/>
  <c r="S71" i="49"/>
  <c r="S70" i="49"/>
  <c r="S69" i="49"/>
  <c r="S55" i="49"/>
  <c r="S54" i="49"/>
  <c r="S53" i="49"/>
  <c r="S52" i="49"/>
  <c r="S51" i="49"/>
  <c r="S37" i="49"/>
  <c r="S36" i="49"/>
  <c r="S35" i="49"/>
  <c r="S34" i="49"/>
  <c r="S33" i="49"/>
  <c r="S105" i="63"/>
  <c r="S103" i="63"/>
  <c r="S87" i="63"/>
  <c r="S86" i="63"/>
  <c r="S85" i="63"/>
  <c r="S69" i="63"/>
  <c r="S68" i="63"/>
  <c r="S67" i="63"/>
  <c r="S51" i="63"/>
  <c r="S50" i="63"/>
  <c r="S97" i="63"/>
  <c r="S96" i="63"/>
  <c r="S95" i="63"/>
  <c r="S93" i="63"/>
  <c r="S79" i="63"/>
  <c r="S78" i="63"/>
  <c r="S77" i="63"/>
  <c r="S76" i="63"/>
  <c r="S75" i="63"/>
  <c r="S61" i="63"/>
  <c r="S60" i="63"/>
  <c r="S59" i="63"/>
  <c r="S58" i="63"/>
  <c r="S57" i="63"/>
  <c r="S39" i="63"/>
  <c r="S93" i="64"/>
  <c r="S92" i="64"/>
  <c r="S91" i="64"/>
  <c r="S85" i="64"/>
  <c r="S84" i="64"/>
  <c r="S83" i="64"/>
  <c r="S82" i="64"/>
  <c r="S81" i="64"/>
  <c r="S75" i="64"/>
  <c r="S74" i="64"/>
  <c r="S73" i="64"/>
  <c r="S67" i="64"/>
  <c r="S66" i="64"/>
  <c r="S65" i="64"/>
  <c r="S64" i="64"/>
  <c r="S63" i="64"/>
  <c r="S57" i="64"/>
  <c r="S56" i="64"/>
  <c r="S55" i="64"/>
  <c r="S45" i="64"/>
  <c r="S49" i="64"/>
  <c r="S48" i="64"/>
  <c r="S47" i="64"/>
  <c r="S46" i="64"/>
  <c r="S39" i="64"/>
  <c r="S38" i="64"/>
  <c r="S37" i="64"/>
  <c r="S31" i="64"/>
  <c r="S30" i="64"/>
  <c r="S29" i="64"/>
  <c r="S28" i="64"/>
  <c r="S27" i="64"/>
  <c r="S63" i="65"/>
  <c r="S56" i="65"/>
  <c r="S49" i="65"/>
  <c r="S42" i="65"/>
  <c r="S35" i="65"/>
  <c r="S30" i="66"/>
  <c r="S29" i="66"/>
  <c r="S28" i="66"/>
  <c r="S22" i="66"/>
  <c r="S21" i="66"/>
  <c r="S20" i="66"/>
  <c r="S19" i="66"/>
  <c r="S18" i="66"/>
  <c r="B59" i="4"/>
  <c r="B57" i="4"/>
  <c r="B52" i="4"/>
  <c r="B47" i="4"/>
  <c r="B42" i="4"/>
  <c r="B37" i="4"/>
  <c r="G155" i="46"/>
  <c r="G152" i="46"/>
  <c r="M152" i="46" s="1"/>
  <c r="G149" i="46"/>
  <c r="G146" i="46"/>
  <c r="G126" i="46"/>
  <c r="M126" i="46" s="1"/>
  <c r="G123" i="46"/>
  <c r="M123" i="46" s="1"/>
  <c r="G120" i="46"/>
  <c r="M120" i="46" s="1"/>
  <c r="G117" i="46"/>
  <c r="M117" i="46" s="1"/>
  <c r="G109" i="46"/>
  <c r="M109" i="46" s="1"/>
  <c r="G106" i="46"/>
  <c r="G103" i="46"/>
  <c r="M103" i="46" s="1"/>
  <c r="G100" i="46"/>
  <c r="M100" i="46" s="1"/>
  <c r="G97" i="46"/>
  <c r="G94" i="46"/>
  <c r="M94" i="46" s="1"/>
  <c r="G74" i="46"/>
  <c r="G71" i="46"/>
  <c r="G68" i="46"/>
  <c r="M68" i="46" s="1"/>
  <c r="G65" i="46"/>
  <c r="M65" i="46" s="1"/>
  <c r="G57" i="46"/>
  <c r="M57" i="46" s="1"/>
  <c r="G54" i="46"/>
  <c r="M54" i="46" s="1"/>
  <c r="G51" i="46"/>
  <c r="G48" i="46"/>
  <c r="M48" i="46" s="1"/>
  <c r="G21" i="65" l="1"/>
  <c r="G33" i="46"/>
  <c r="H20" i="65"/>
  <c r="H21" i="65" s="1"/>
  <c r="T68" i="65"/>
  <c r="M74" i="46"/>
  <c r="M155" i="46"/>
  <c r="M106" i="46"/>
  <c r="M51" i="46"/>
  <c r="M146" i="46"/>
  <c r="M97" i="46"/>
  <c r="M149" i="46"/>
  <c r="M71" i="46"/>
  <c r="M33" i="46" l="1"/>
  <c r="G34" i="46"/>
  <c r="H14" i="3"/>
  <c r="H16" i="3" s="1"/>
  <c r="E57" i="4" s="1"/>
  <c r="H30" i="3" l="1"/>
  <c r="F30" i="3"/>
  <c r="I30" i="3" l="1"/>
  <c r="I39" i="3" l="1"/>
  <c r="E61" i="4" s="1"/>
  <c r="O30" i="66" l="1"/>
  <c r="T30" i="66" s="1"/>
  <c r="N30" i="66"/>
  <c r="M30" i="66"/>
  <c r="I30" i="66"/>
  <c r="J30" i="66" s="1"/>
  <c r="O29" i="66"/>
  <c r="T29" i="66" s="1"/>
  <c r="N29" i="66"/>
  <c r="M29" i="66"/>
  <c r="I29" i="66"/>
  <c r="J29" i="66" s="1"/>
  <c r="O28" i="66"/>
  <c r="T28" i="66" s="1"/>
  <c r="N28" i="66"/>
  <c r="M28" i="66"/>
  <c r="I28" i="66"/>
  <c r="J28" i="66" s="1"/>
  <c r="T25" i="66"/>
  <c r="C25" i="66"/>
  <c r="D25" i="66" s="1"/>
  <c r="E25" i="66" s="1"/>
  <c r="AC22" i="66"/>
  <c r="AD22" i="66" s="1"/>
  <c r="AE22" i="66" s="1"/>
  <c r="Y22" i="66"/>
  <c r="O22" i="66"/>
  <c r="T22" i="66" s="1"/>
  <c r="N22" i="66"/>
  <c r="X22" i="66" s="1"/>
  <c r="M22" i="66"/>
  <c r="W22" i="66" s="1"/>
  <c r="I22" i="66"/>
  <c r="J22" i="66" s="1"/>
  <c r="AC21" i="66"/>
  <c r="AD21" i="66" s="1"/>
  <c r="AE21" i="66" s="1"/>
  <c r="Y21" i="66"/>
  <c r="O21" i="66"/>
  <c r="T21" i="66" s="1"/>
  <c r="N21" i="66"/>
  <c r="X21" i="66" s="1"/>
  <c r="M21" i="66"/>
  <c r="W21" i="66" s="1"/>
  <c r="I21" i="66"/>
  <c r="J21" i="66" s="1"/>
  <c r="AC20" i="66"/>
  <c r="AD20" i="66" s="1"/>
  <c r="AE20" i="66" s="1"/>
  <c r="Y20" i="66"/>
  <c r="O20" i="66"/>
  <c r="T20" i="66" s="1"/>
  <c r="N20" i="66"/>
  <c r="X20" i="66" s="1"/>
  <c r="M20" i="66"/>
  <c r="W20" i="66" s="1"/>
  <c r="I20" i="66"/>
  <c r="J20" i="66" s="1"/>
  <c r="AC19" i="66"/>
  <c r="AD19" i="66" s="1"/>
  <c r="AE19" i="66" s="1"/>
  <c r="Y19" i="66"/>
  <c r="O19" i="66"/>
  <c r="T19" i="66" s="1"/>
  <c r="N19" i="66"/>
  <c r="X19" i="66" s="1"/>
  <c r="M19" i="66"/>
  <c r="W19" i="66" s="1"/>
  <c r="I19" i="66"/>
  <c r="J19" i="66" s="1"/>
  <c r="Y18" i="66"/>
  <c r="AC18" i="66" s="1"/>
  <c r="AD18" i="66" s="1"/>
  <c r="AE18" i="66" s="1"/>
  <c r="O18" i="66"/>
  <c r="T18" i="66" s="1"/>
  <c r="N18" i="66"/>
  <c r="X18" i="66" s="1"/>
  <c r="M18" i="66"/>
  <c r="W18" i="66" s="1"/>
  <c r="I18" i="66"/>
  <c r="J18" i="66" s="1"/>
  <c r="G16" i="66"/>
  <c r="C15" i="66"/>
  <c r="A2" i="66"/>
  <c r="A1" i="66"/>
  <c r="C5" i="66"/>
  <c r="A4" i="66"/>
  <c r="C3" i="66"/>
  <c r="A3" i="66"/>
  <c r="C2" i="66"/>
  <c r="AE16" i="66" l="1"/>
  <c r="G10" i="66" s="1"/>
  <c r="G12" i="66" s="1"/>
  <c r="F12" i="46" s="1"/>
  <c r="J16" i="66"/>
  <c r="E10" i="66" s="1"/>
  <c r="J26" i="66"/>
  <c r="E11" i="66" l="1"/>
  <c r="E16" i="46"/>
  <c r="T16" i="66"/>
  <c r="F10" i="66" s="1"/>
  <c r="H10" i="66" s="1"/>
  <c r="T26" i="66"/>
  <c r="E12" i="66"/>
  <c r="D12" i="46" s="1"/>
  <c r="F11" i="66" l="1"/>
  <c r="H11" i="66" s="1"/>
  <c r="H12" i="66" s="1"/>
  <c r="F17" i="46"/>
  <c r="F12" i="66" l="1"/>
  <c r="E12" i="46" s="1"/>
  <c r="D32" i="46"/>
  <c r="I32" i="46" s="1"/>
  <c r="A5" i="65"/>
  <c r="M63" i="65"/>
  <c r="W63" i="65" s="1"/>
  <c r="N63" i="65"/>
  <c r="X63" i="65" s="1"/>
  <c r="O63" i="65"/>
  <c r="T63" i="65" s="1"/>
  <c r="Y63" i="65"/>
  <c r="AC63" i="65"/>
  <c r="AD63" i="65" s="1"/>
  <c r="AE63" i="65" s="1"/>
  <c r="B5" i="3"/>
  <c r="B3" i="3"/>
  <c r="B2" i="3"/>
  <c r="AC56" i="65"/>
  <c r="AD56" i="65" s="1"/>
  <c r="AE56" i="65" s="1"/>
  <c r="Y56" i="65"/>
  <c r="O56" i="65"/>
  <c r="T56" i="65" s="1"/>
  <c r="N56" i="65"/>
  <c r="X56" i="65" s="1"/>
  <c r="M56" i="65"/>
  <c r="W56" i="65" s="1"/>
  <c r="AC49" i="65"/>
  <c r="AD49" i="65" s="1"/>
  <c r="AE49" i="65" s="1"/>
  <c r="Y49" i="65"/>
  <c r="O49" i="65"/>
  <c r="T49" i="65" s="1"/>
  <c r="N49" i="65"/>
  <c r="X49" i="65" s="1"/>
  <c r="M49" i="65"/>
  <c r="W49" i="65" s="1"/>
  <c r="AC42" i="65"/>
  <c r="AD42" i="65" s="1"/>
  <c r="AE42" i="65" s="1"/>
  <c r="Y42" i="65"/>
  <c r="O42" i="65"/>
  <c r="T42" i="65" s="1"/>
  <c r="N42" i="65"/>
  <c r="X42" i="65" s="1"/>
  <c r="M42" i="65"/>
  <c r="W42" i="65" s="1"/>
  <c r="Y35" i="65"/>
  <c r="AC35" i="65" s="1"/>
  <c r="AD35" i="65" s="1"/>
  <c r="AE35" i="65" s="1"/>
  <c r="O35" i="65"/>
  <c r="T35" i="65" s="1"/>
  <c r="N35" i="65"/>
  <c r="X35" i="65" s="1"/>
  <c r="M35" i="65"/>
  <c r="W35" i="65" s="1"/>
  <c r="I35" i="65"/>
  <c r="J35" i="65" s="1"/>
  <c r="C5" i="65"/>
  <c r="C3" i="65"/>
  <c r="C2" i="65"/>
  <c r="C42" i="64"/>
  <c r="I45" i="64"/>
  <c r="J45" i="64" s="1"/>
  <c r="M45" i="64"/>
  <c r="W45" i="64" s="1"/>
  <c r="N45" i="64"/>
  <c r="X45" i="64" s="1"/>
  <c r="O45" i="64"/>
  <c r="T45" i="64" s="1"/>
  <c r="Y45" i="64"/>
  <c r="AC45" i="64"/>
  <c r="AD45" i="64" s="1"/>
  <c r="AE45" i="64" s="1"/>
  <c r="I46" i="64"/>
  <c r="J46" i="64" s="1"/>
  <c r="M46" i="64"/>
  <c r="W46" i="64" s="1"/>
  <c r="N46" i="64"/>
  <c r="X46" i="64" s="1"/>
  <c r="O46" i="64"/>
  <c r="T46" i="64" s="1"/>
  <c r="Y46" i="64"/>
  <c r="AC46" i="64"/>
  <c r="AD46" i="64" s="1"/>
  <c r="AE46" i="64" s="1"/>
  <c r="I47" i="64"/>
  <c r="J47" i="64" s="1"/>
  <c r="M47" i="64"/>
  <c r="W47" i="64" s="1"/>
  <c r="N47" i="64"/>
  <c r="X47" i="64" s="1"/>
  <c r="O47" i="64"/>
  <c r="T47" i="64" s="1"/>
  <c r="Y47" i="64"/>
  <c r="AC47" i="64"/>
  <c r="AD47" i="64" s="1"/>
  <c r="AE47" i="64" s="1"/>
  <c r="I48" i="64"/>
  <c r="J48" i="64" s="1"/>
  <c r="M48" i="64"/>
  <c r="W48" i="64" s="1"/>
  <c r="N48" i="64"/>
  <c r="X48" i="64" s="1"/>
  <c r="O48" i="64"/>
  <c r="T48" i="64" s="1"/>
  <c r="Y48" i="64"/>
  <c r="AC48" i="64"/>
  <c r="AD48" i="64" s="1"/>
  <c r="AE48" i="64" s="1"/>
  <c r="I49" i="64"/>
  <c r="J49" i="64" s="1"/>
  <c r="M49" i="64"/>
  <c r="W49" i="64" s="1"/>
  <c r="N49" i="64"/>
  <c r="X49" i="64" s="1"/>
  <c r="O49" i="64"/>
  <c r="T49" i="64" s="1"/>
  <c r="Y49" i="64"/>
  <c r="AC49" i="64"/>
  <c r="AD49" i="64" s="1"/>
  <c r="AE49" i="64" s="1"/>
  <c r="C52" i="64"/>
  <c r="D52" i="64" s="1"/>
  <c r="E52" i="64" s="1"/>
  <c r="T52" i="64"/>
  <c r="I55" i="64"/>
  <c r="J55" i="64" s="1"/>
  <c r="M55" i="64"/>
  <c r="N55" i="64"/>
  <c r="O55" i="64"/>
  <c r="T55" i="64" s="1"/>
  <c r="I56" i="64"/>
  <c r="J56" i="64" s="1"/>
  <c r="M56" i="64"/>
  <c r="N56" i="64"/>
  <c r="O56" i="64"/>
  <c r="T56" i="64" s="1"/>
  <c r="I57" i="64"/>
  <c r="J57" i="64" s="1"/>
  <c r="M57" i="64"/>
  <c r="N57" i="64"/>
  <c r="O57" i="64"/>
  <c r="T57" i="64" s="1"/>
  <c r="C60" i="64"/>
  <c r="I63" i="64"/>
  <c r="J63" i="64" s="1"/>
  <c r="M63" i="64"/>
  <c r="W63" i="64" s="1"/>
  <c r="N63" i="64"/>
  <c r="X63" i="64" s="1"/>
  <c r="O63" i="64"/>
  <c r="T63" i="64" s="1"/>
  <c r="Y63" i="64"/>
  <c r="AC63" i="64"/>
  <c r="AD63" i="64" s="1"/>
  <c r="AE63" i="64" s="1"/>
  <c r="I64" i="64"/>
  <c r="J64" i="64" s="1"/>
  <c r="M64" i="64"/>
  <c r="W64" i="64" s="1"/>
  <c r="N64" i="64"/>
  <c r="X64" i="64" s="1"/>
  <c r="O64" i="64"/>
  <c r="T64" i="64" s="1"/>
  <c r="Y64" i="64"/>
  <c r="AC64" i="64"/>
  <c r="AD64" i="64" s="1"/>
  <c r="AE64" i="64" s="1"/>
  <c r="I65" i="64"/>
  <c r="J65" i="64" s="1"/>
  <c r="M65" i="64"/>
  <c r="W65" i="64" s="1"/>
  <c r="N65" i="64"/>
  <c r="X65" i="64" s="1"/>
  <c r="O65" i="64"/>
  <c r="T65" i="64" s="1"/>
  <c r="Y65" i="64"/>
  <c r="AC65" i="64"/>
  <c r="AD65" i="64" s="1"/>
  <c r="AE65" i="64" s="1"/>
  <c r="I66" i="64"/>
  <c r="J66" i="64" s="1"/>
  <c r="M66" i="64"/>
  <c r="W66" i="64" s="1"/>
  <c r="N66" i="64"/>
  <c r="X66" i="64" s="1"/>
  <c r="O66" i="64"/>
  <c r="T66" i="64" s="1"/>
  <c r="Y66" i="64"/>
  <c r="AC66" i="64"/>
  <c r="AD66" i="64" s="1"/>
  <c r="AE66" i="64" s="1"/>
  <c r="I67" i="64"/>
  <c r="J67" i="64" s="1"/>
  <c r="M67" i="64"/>
  <c r="W67" i="64" s="1"/>
  <c r="N67" i="64"/>
  <c r="X67" i="64" s="1"/>
  <c r="O67" i="64"/>
  <c r="T67" i="64" s="1"/>
  <c r="Y67" i="64"/>
  <c r="AC67" i="64"/>
  <c r="AD67" i="64" s="1"/>
  <c r="AE67" i="64" s="1"/>
  <c r="T70" i="64"/>
  <c r="I73" i="64"/>
  <c r="J73" i="64" s="1"/>
  <c r="M73" i="64"/>
  <c r="N73" i="64"/>
  <c r="O73" i="64"/>
  <c r="T73" i="64" s="1"/>
  <c r="I74" i="64"/>
  <c r="J74" i="64" s="1"/>
  <c r="M74" i="64"/>
  <c r="N74" i="64"/>
  <c r="O74" i="64"/>
  <c r="T74" i="64" s="1"/>
  <c r="I75" i="64"/>
  <c r="J75" i="64" s="1"/>
  <c r="M75" i="64"/>
  <c r="N75" i="64"/>
  <c r="O75" i="64"/>
  <c r="T75" i="64" s="1"/>
  <c r="C78" i="64"/>
  <c r="I81" i="64"/>
  <c r="J81" i="64" s="1"/>
  <c r="M81" i="64"/>
  <c r="W81" i="64" s="1"/>
  <c r="N81" i="64"/>
  <c r="X81" i="64" s="1"/>
  <c r="O81" i="64"/>
  <c r="T81" i="64" s="1"/>
  <c r="Y81" i="64"/>
  <c r="AC81" i="64"/>
  <c r="AD81" i="64" s="1"/>
  <c r="AE81" i="64" s="1"/>
  <c r="I82" i="64"/>
  <c r="J82" i="64" s="1"/>
  <c r="M82" i="64"/>
  <c r="W82" i="64" s="1"/>
  <c r="N82" i="64"/>
  <c r="X82" i="64" s="1"/>
  <c r="O82" i="64"/>
  <c r="T82" i="64" s="1"/>
  <c r="Y82" i="64"/>
  <c r="AC82" i="64"/>
  <c r="AD82" i="64" s="1"/>
  <c r="AE82" i="64" s="1"/>
  <c r="I83" i="64"/>
  <c r="J83" i="64" s="1"/>
  <c r="M83" i="64"/>
  <c r="W83" i="64" s="1"/>
  <c r="N83" i="64"/>
  <c r="X83" i="64" s="1"/>
  <c r="O83" i="64"/>
  <c r="T83" i="64" s="1"/>
  <c r="Y83" i="64"/>
  <c r="AC83" i="64"/>
  <c r="AD83" i="64" s="1"/>
  <c r="AE83" i="64" s="1"/>
  <c r="I84" i="64"/>
  <c r="J84" i="64" s="1"/>
  <c r="M84" i="64"/>
  <c r="W84" i="64" s="1"/>
  <c r="N84" i="64"/>
  <c r="X84" i="64" s="1"/>
  <c r="O84" i="64"/>
  <c r="T84" i="64" s="1"/>
  <c r="Y84" i="64"/>
  <c r="AC84" i="64"/>
  <c r="AD84" i="64" s="1"/>
  <c r="AE84" i="64" s="1"/>
  <c r="I85" i="64"/>
  <c r="J85" i="64" s="1"/>
  <c r="M85" i="64"/>
  <c r="W85" i="64" s="1"/>
  <c r="N85" i="64"/>
  <c r="X85" i="64" s="1"/>
  <c r="O85" i="64"/>
  <c r="T85" i="64" s="1"/>
  <c r="Y85" i="64"/>
  <c r="AC85" i="64"/>
  <c r="AD85" i="64" s="1"/>
  <c r="AE85" i="64" s="1"/>
  <c r="C88" i="64"/>
  <c r="D88" i="64" s="1"/>
  <c r="E88" i="64" s="1"/>
  <c r="T88" i="64"/>
  <c r="I91" i="64"/>
  <c r="J91" i="64" s="1"/>
  <c r="M91" i="64"/>
  <c r="N91" i="64"/>
  <c r="O91" i="64"/>
  <c r="T91" i="64" s="1"/>
  <c r="I92" i="64"/>
  <c r="J92" i="64" s="1"/>
  <c r="M92" i="64"/>
  <c r="N92" i="64"/>
  <c r="O92" i="64"/>
  <c r="T92" i="64" s="1"/>
  <c r="I93" i="64"/>
  <c r="J93" i="64" s="1"/>
  <c r="M93" i="64"/>
  <c r="N93" i="64"/>
  <c r="O93" i="64"/>
  <c r="T93" i="64" s="1"/>
  <c r="C3" i="64"/>
  <c r="C2" i="64"/>
  <c r="O39" i="64"/>
  <c r="T39" i="64" s="1"/>
  <c r="N39" i="64"/>
  <c r="M39" i="64"/>
  <c r="I39" i="64"/>
  <c r="J39" i="64" s="1"/>
  <c r="O38" i="64"/>
  <c r="T38" i="64" s="1"/>
  <c r="N38" i="64"/>
  <c r="M38" i="64"/>
  <c r="I38" i="64"/>
  <c r="J38" i="64" s="1"/>
  <c r="O37" i="64"/>
  <c r="T37" i="64" s="1"/>
  <c r="N37" i="64"/>
  <c r="M37" i="64"/>
  <c r="I37" i="64"/>
  <c r="J37" i="64" s="1"/>
  <c r="T34" i="64"/>
  <c r="C34" i="64"/>
  <c r="D34" i="64" s="1"/>
  <c r="E34" i="64" s="1"/>
  <c r="AC31" i="64"/>
  <c r="AD31" i="64" s="1"/>
  <c r="AE31" i="64" s="1"/>
  <c r="Y31" i="64"/>
  <c r="O31" i="64"/>
  <c r="T31" i="64" s="1"/>
  <c r="N31" i="64"/>
  <c r="X31" i="64" s="1"/>
  <c r="M31" i="64"/>
  <c r="W31" i="64" s="1"/>
  <c r="I31" i="64"/>
  <c r="J31" i="64" s="1"/>
  <c r="AC30" i="64"/>
  <c r="AD30" i="64" s="1"/>
  <c r="AE30" i="64" s="1"/>
  <c r="Y30" i="64"/>
  <c r="O30" i="64"/>
  <c r="T30" i="64" s="1"/>
  <c r="N30" i="64"/>
  <c r="X30" i="64" s="1"/>
  <c r="M30" i="64"/>
  <c r="W30" i="64" s="1"/>
  <c r="I30" i="64"/>
  <c r="J30" i="64" s="1"/>
  <c r="AC29" i="64"/>
  <c r="AD29" i="64" s="1"/>
  <c r="AE29" i="64" s="1"/>
  <c r="Y29" i="64"/>
  <c r="O29" i="64"/>
  <c r="T29" i="64" s="1"/>
  <c r="N29" i="64"/>
  <c r="X29" i="64" s="1"/>
  <c r="M29" i="64"/>
  <c r="W29" i="64" s="1"/>
  <c r="I29" i="64"/>
  <c r="J29" i="64" s="1"/>
  <c r="AC28" i="64"/>
  <c r="AD28" i="64" s="1"/>
  <c r="AE28" i="64" s="1"/>
  <c r="Y28" i="64"/>
  <c r="O28" i="64"/>
  <c r="T28" i="64" s="1"/>
  <c r="N28" i="64"/>
  <c r="X28" i="64" s="1"/>
  <c r="M28" i="64"/>
  <c r="W28" i="64" s="1"/>
  <c r="I28" i="64"/>
  <c r="J28" i="64" s="1"/>
  <c r="Y27" i="64"/>
  <c r="AC27" i="64" s="1"/>
  <c r="AD27" i="64" s="1"/>
  <c r="AE27" i="64" s="1"/>
  <c r="O27" i="64"/>
  <c r="T27" i="64" s="1"/>
  <c r="N27" i="64"/>
  <c r="X27" i="64" s="1"/>
  <c r="M27" i="64"/>
  <c r="W27" i="64" s="1"/>
  <c r="I27" i="64"/>
  <c r="J27" i="64" s="1"/>
  <c r="C24" i="64"/>
  <c r="C5" i="64"/>
  <c r="B5" i="60"/>
  <c r="B3" i="60"/>
  <c r="B2" i="60"/>
  <c r="O105" i="63"/>
  <c r="T105" i="63" s="1"/>
  <c r="N105" i="63"/>
  <c r="M105" i="63"/>
  <c r="I105" i="63"/>
  <c r="J105" i="63" s="1"/>
  <c r="O103" i="63"/>
  <c r="T103" i="63" s="1"/>
  <c r="F31" i="63" s="1"/>
  <c r="F33" i="63" s="1"/>
  <c r="N103" i="63"/>
  <c r="M103" i="63"/>
  <c r="I103" i="63"/>
  <c r="J103" i="63" s="1"/>
  <c r="E31" i="63" s="1"/>
  <c r="T100" i="63"/>
  <c r="AC97" i="63"/>
  <c r="AE97" i="63" s="1"/>
  <c r="Y97" i="63"/>
  <c r="O97" i="63"/>
  <c r="T97" i="63" s="1"/>
  <c r="N97" i="63"/>
  <c r="X97" i="63" s="1"/>
  <c r="M97" i="63"/>
  <c r="W97" i="63" s="1"/>
  <c r="I97" i="63"/>
  <c r="J97" i="63" s="1"/>
  <c r="AC96" i="63"/>
  <c r="AE96" i="63" s="1"/>
  <c r="Y96" i="63"/>
  <c r="O96" i="63"/>
  <c r="T96" i="63" s="1"/>
  <c r="N96" i="63"/>
  <c r="X96" i="63" s="1"/>
  <c r="M96" i="63"/>
  <c r="W96" i="63" s="1"/>
  <c r="I96" i="63"/>
  <c r="J96" i="63" s="1"/>
  <c r="AC95" i="63"/>
  <c r="AE95" i="63" s="1"/>
  <c r="Y95" i="63"/>
  <c r="O95" i="63"/>
  <c r="T95" i="63" s="1"/>
  <c r="F29" i="63" s="1"/>
  <c r="N95" i="63"/>
  <c r="X95" i="63" s="1"/>
  <c r="M95" i="63"/>
  <c r="W95" i="63" s="1"/>
  <c r="I95" i="63"/>
  <c r="J95" i="63" s="1"/>
  <c r="E29" i="63" s="1"/>
  <c r="AC93" i="63"/>
  <c r="AE93" i="63" s="1"/>
  <c r="Y93" i="63"/>
  <c r="O93" i="63"/>
  <c r="T93" i="63" s="1"/>
  <c r="N93" i="63"/>
  <c r="X93" i="63" s="1"/>
  <c r="M93" i="63"/>
  <c r="W93" i="63" s="1"/>
  <c r="I93" i="63"/>
  <c r="J93" i="63" s="1"/>
  <c r="O87" i="63"/>
  <c r="T87" i="63" s="1"/>
  <c r="N87" i="63"/>
  <c r="M87" i="63"/>
  <c r="I87" i="63"/>
  <c r="J87" i="63" s="1"/>
  <c r="O86" i="63"/>
  <c r="T86" i="63" s="1"/>
  <c r="N86" i="63"/>
  <c r="M86" i="63"/>
  <c r="I86" i="63"/>
  <c r="J86" i="63" s="1"/>
  <c r="O85" i="63"/>
  <c r="T85" i="63" s="1"/>
  <c r="F28" i="63" s="1"/>
  <c r="N85" i="63"/>
  <c r="M85" i="63"/>
  <c r="I85" i="63"/>
  <c r="J85" i="63" s="1"/>
  <c r="E28" i="63" s="1"/>
  <c r="T82" i="63"/>
  <c r="AC79" i="63"/>
  <c r="AE79" i="63" s="1"/>
  <c r="Y79" i="63"/>
  <c r="O79" i="63"/>
  <c r="T79" i="63" s="1"/>
  <c r="N79" i="63"/>
  <c r="X79" i="63" s="1"/>
  <c r="M79" i="63"/>
  <c r="W79" i="63" s="1"/>
  <c r="I79" i="63"/>
  <c r="J79" i="63" s="1"/>
  <c r="AC78" i="63"/>
  <c r="AE78" i="63" s="1"/>
  <c r="Y78" i="63"/>
  <c r="O78" i="63"/>
  <c r="T78" i="63" s="1"/>
  <c r="N78" i="63"/>
  <c r="X78" i="63" s="1"/>
  <c r="M78" i="63"/>
  <c r="W78" i="63" s="1"/>
  <c r="I78" i="63"/>
  <c r="J78" i="63" s="1"/>
  <c r="AC77" i="63"/>
  <c r="AE77" i="63" s="1"/>
  <c r="Y77" i="63"/>
  <c r="O77" i="63"/>
  <c r="T77" i="63" s="1"/>
  <c r="F26" i="63" s="1"/>
  <c r="N77" i="63"/>
  <c r="X77" i="63" s="1"/>
  <c r="M77" i="63"/>
  <c r="W77" i="63" s="1"/>
  <c r="I77" i="63"/>
  <c r="J77" i="63" s="1"/>
  <c r="E26" i="63" s="1"/>
  <c r="H26" i="63" s="1"/>
  <c r="AC76" i="63"/>
  <c r="AE76" i="63" s="1"/>
  <c r="Y76" i="63"/>
  <c r="O76" i="63"/>
  <c r="T76" i="63" s="1"/>
  <c r="N76" i="63"/>
  <c r="X76" i="63" s="1"/>
  <c r="M76" i="63"/>
  <c r="W76" i="63" s="1"/>
  <c r="I76" i="63"/>
  <c r="J76" i="63" s="1"/>
  <c r="AC75" i="63"/>
  <c r="AE75" i="63" s="1"/>
  <c r="Y75" i="63"/>
  <c r="O75" i="63"/>
  <c r="T75" i="63" s="1"/>
  <c r="N75" i="63"/>
  <c r="X75" i="63" s="1"/>
  <c r="M75" i="63"/>
  <c r="W75" i="63" s="1"/>
  <c r="I75" i="63"/>
  <c r="J75" i="63" s="1"/>
  <c r="O69" i="63"/>
  <c r="T69" i="63" s="1"/>
  <c r="N69" i="63"/>
  <c r="M69" i="63"/>
  <c r="I69" i="63"/>
  <c r="J69" i="63" s="1"/>
  <c r="O68" i="63"/>
  <c r="T68" i="63" s="1"/>
  <c r="N68" i="63"/>
  <c r="M68" i="63"/>
  <c r="I68" i="63"/>
  <c r="J68" i="63" s="1"/>
  <c r="O67" i="63"/>
  <c r="T67" i="63" s="1"/>
  <c r="F25" i="63" s="1"/>
  <c r="F27" i="63" s="1"/>
  <c r="N67" i="63"/>
  <c r="M67" i="63"/>
  <c r="I67" i="63"/>
  <c r="J67" i="63" s="1"/>
  <c r="E25" i="63" s="1"/>
  <c r="AC61" i="63"/>
  <c r="AE61" i="63" s="1"/>
  <c r="Y61" i="63"/>
  <c r="O61" i="63"/>
  <c r="T61" i="63" s="1"/>
  <c r="N61" i="63"/>
  <c r="X61" i="63" s="1"/>
  <c r="M61" i="63"/>
  <c r="W61" i="63" s="1"/>
  <c r="I61" i="63"/>
  <c r="J61" i="63" s="1"/>
  <c r="AC60" i="63"/>
  <c r="AE60" i="63" s="1"/>
  <c r="Y60" i="63"/>
  <c r="O60" i="63"/>
  <c r="T60" i="63" s="1"/>
  <c r="N60" i="63"/>
  <c r="X60" i="63" s="1"/>
  <c r="M60" i="63"/>
  <c r="W60" i="63" s="1"/>
  <c r="I60" i="63"/>
  <c r="J60" i="63" s="1"/>
  <c r="AC59" i="63"/>
  <c r="AE59" i="63" s="1"/>
  <c r="Y59" i="63"/>
  <c r="O59" i="63"/>
  <c r="T59" i="63" s="1"/>
  <c r="F23" i="63" s="1"/>
  <c r="N59" i="63"/>
  <c r="X59" i="63" s="1"/>
  <c r="M59" i="63"/>
  <c r="W59" i="63" s="1"/>
  <c r="I59" i="63"/>
  <c r="J59" i="63" s="1"/>
  <c r="E23" i="63" s="1"/>
  <c r="H23" i="63" s="1"/>
  <c r="AC58" i="63"/>
  <c r="AE58" i="63" s="1"/>
  <c r="Y58" i="63"/>
  <c r="O58" i="63"/>
  <c r="T58" i="63" s="1"/>
  <c r="N58" i="63"/>
  <c r="X58" i="63" s="1"/>
  <c r="M58" i="63"/>
  <c r="W58" i="63" s="1"/>
  <c r="I58" i="63"/>
  <c r="J58" i="63" s="1"/>
  <c r="AC57" i="63"/>
  <c r="AE57" i="63" s="1"/>
  <c r="Y57" i="63"/>
  <c r="O57" i="63"/>
  <c r="T57" i="63" s="1"/>
  <c r="N57" i="63"/>
  <c r="X57" i="63" s="1"/>
  <c r="M57" i="63"/>
  <c r="W57" i="63" s="1"/>
  <c r="I57" i="63"/>
  <c r="J57" i="63" s="1"/>
  <c r="O51" i="63"/>
  <c r="T51" i="63" s="1"/>
  <c r="N51" i="63"/>
  <c r="M51" i="63"/>
  <c r="I51" i="63"/>
  <c r="J51" i="63" s="1"/>
  <c r="O50" i="63"/>
  <c r="T50" i="63" s="1"/>
  <c r="N50" i="63"/>
  <c r="M50" i="63"/>
  <c r="I50" i="63"/>
  <c r="J50" i="63" s="1"/>
  <c r="F24" i="63"/>
  <c r="Y39" i="63"/>
  <c r="AC39" i="63" s="1"/>
  <c r="O39" i="63"/>
  <c r="T39" i="63" s="1"/>
  <c r="N39" i="63"/>
  <c r="X39" i="63" s="1"/>
  <c r="M39" i="63"/>
  <c r="W39" i="63" s="1"/>
  <c r="I39" i="63"/>
  <c r="J39" i="63" s="1"/>
  <c r="C5" i="63"/>
  <c r="C3" i="63"/>
  <c r="C2" i="63"/>
  <c r="C3" i="46"/>
  <c r="C2" i="46"/>
  <c r="B3" i="29"/>
  <c r="B2" i="29"/>
  <c r="B5" i="53"/>
  <c r="B3" i="53"/>
  <c r="B2" i="53"/>
  <c r="AD39" i="63" l="1"/>
  <c r="AE39" i="63" s="1"/>
  <c r="AE37" i="63" s="1"/>
  <c r="H31" i="63"/>
  <c r="H33" i="63" s="1"/>
  <c r="E33" i="63"/>
  <c r="H22" i="63"/>
  <c r="H24" i="63" s="1"/>
  <c r="E24" i="63"/>
  <c r="H28" i="63"/>
  <c r="E30" i="63"/>
  <c r="H29" i="63"/>
  <c r="H25" i="63"/>
  <c r="H27" i="63" s="1"/>
  <c r="E27" i="63"/>
  <c r="F30" i="63"/>
  <c r="A2" i="65"/>
  <c r="D26" i="46"/>
  <c r="I26" i="46" s="1"/>
  <c r="A1" i="65"/>
  <c r="D24" i="46"/>
  <c r="I24" i="46" s="1"/>
  <c r="A3" i="65"/>
  <c r="D28" i="46"/>
  <c r="A4" i="65"/>
  <c r="D30" i="46"/>
  <c r="I30" i="46" s="1"/>
  <c r="D66" i="46"/>
  <c r="I66" i="46" s="1"/>
  <c r="D72" i="46"/>
  <c r="I72" i="46" s="1"/>
  <c r="D75" i="46"/>
  <c r="I75" i="46" s="1"/>
  <c r="D69" i="46"/>
  <c r="I69" i="46" s="1"/>
  <c r="A4" i="64"/>
  <c r="D58" i="46"/>
  <c r="I58" i="46" s="1"/>
  <c r="A3" i="64"/>
  <c r="D55" i="46"/>
  <c r="I55" i="46" s="1"/>
  <c r="A2" i="64"/>
  <c r="D52" i="46"/>
  <c r="I52" i="46" s="1"/>
  <c r="A1" i="64"/>
  <c r="D49" i="46"/>
  <c r="I49" i="46" s="1"/>
  <c r="J83" i="63"/>
  <c r="E17" i="63" s="1"/>
  <c r="E71" i="46" s="1"/>
  <c r="J53" i="64"/>
  <c r="E14" i="64" s="1"/>
  <c r="E51" i="46" s="1"/>
  <c r="J61" i="65"/>
  <c r="E18" i="65" s="1"/>
  <c r="AE61" i="65"/>
  <c r="G18" i="65" s="1"/>
  <c r="AE40" i="65"/>
  <c r="G12" i="65" s="1"/>
  <c r="AE54" i="65"/>
  <c r="G16" i="65" s="1"/>
  <c r="J40" i="65"/>
  <c r="E12" i="65" s="1"/>
  <c r="AE33" i="65"/>
  <c r="G10" i="65" s="1"/>
  <c r="J47" i="65"/>
  <c r="E14" i="65" s="1"/>
  <c r="E27" i="46" s="1"/>
  <c r="E28" i="46" s="1"/>
  <c r="J33" i="65"/>
  <c r="E10" i="65" s="1"/>
  <c r="E23" i="46" s="1"/>
  <c r="E24" i="46" s="1"/>
  <c r="AE47" i="65"/>
  <c r="G14" i="65" s="1"/>
  <c r="J54" i="65"/>
  <c r="E16" i="65" s="1"/>
  <c r="E29" i="46" s="1"/>
  <c r="E30" i="46" s="1"/>
  <c r="T71" i="64"/>
  <c r="F17" i="64" s="1"/>
  <c r="F54" i="46" s="1"/>
  <c r="T43" i="64"/>
  <c r="F13" i="64" s="1"/>
  <c r="F50" i="46" s="1"/>
  <c r="AE61" i="64"/>
  <c r="G16" i="64" s="1"/>
  <c r="AE79" i="64"/>
  <c r="G19" i="64" s="1"/>
  <c r="T61" i="64"/>
  <c r="F16" i="64" s="1"/>
  <c r="F53" i="46" s="1"/>
  <c r="J61" i="64"/>
  <c r="E16" i="64" s="1"/>
  <c r="E53" i="46" s="1"/>
  <c r="AE43" i="64"/>
  <c r="G13" i="64" s="1"/>
  <c r="J43" i="64"/>
  <c r="E13" i="64" s="1"/>
  <c r="E50" i="46" s="1"/>
  <c r="J71" i="64"/>
  <c r="E17" i="64" s="1"/>
  <c r="E54" i="46" s="1"/>
  <c r="T89" i="64"/>
  <c r="F20" i="64" s="1"/>
  <c r="F57" i="46" s="1"/>
  <c r="J89" i="64"/>
  <c r="E20" i="64" s="1"/>
  <c r="E57" i="46" s="1"/>
  <c r="J79" i="64"/>
  <c r="E19" i="64" s="1"/>
  <c r="E56" i="46" s="1"/>
  <c r="T35" i="64"/>
  <c r="F11" i="64" s="1"/>
  <c r="F48" i="46" s="1"/>
  <c r="AE25" i="64"/>
  <c r="G10" i="64" s="1"/>
  <c r="J25" i="64"/>
  <c r="E10" i="64" s="1"/>
  <c r="E47" i="46" s="1"/>
  <c r="J35" i="64"/>
  <c r="E11" i="64" s="1"/>
  <c r="E48" i="46" s="1"/>
  <c r="F65" i="46"/>
  <c r="AE91" i="63"/>
  <c r="G19" i="63" s="1"/>
  <c r="E65" i="46"/>
  <c r="E10" i="63"/>
  <c r="E64" i="46" s="1"/>
  <c r="J73" i="63"/>
  <c r="E16" i="63" s="1"/>
  <c r="E70" i="46" s="1"/>
  <c r="E72" i="46" s="1"/>
  <c r="J91" i="63"/>
  <c r="E19" i="63" s="1"/>
  <c r="E73" i="46" s="1"/>
  <c r="AE55" i="63"/>
  <c r="G13" i="63" s="1"/>
  <c r="G15" i="63" s="1"/>
  <c r="AE73" i="63"/>
  <c r="G16" i="63" s="1"/>
  <c r="T83" i="63"/>
  <c r="F17" i="63" s="1"/>
  <c r="J101" i="63"/>
  <c r="E20" i="63" s="1"/>
  <c r="E74" i="46" s="1"/>
  <c r="T101" i="63"/>
  <c r="F20" i="63" s="1"/>
  <c r="F74" i="46" s="1"/>
  <c r="J55" i="63"/>
  <c r="E13" i="63" s="1"/>
  <c r="E67" i="46" s="1"/>
  <c r="J65" i="63"/>
  <c r="E14" i="63" s="1"/>
  <c r="E68" i="46" s="1"/>
  <c r="F10" i="63"/>
  <c r="T73" i="63"/>
  <c r="F16" i="63" s="1"/>
  <c r="F70" i="46" s="1"/>
  <c r="S93" i="62"/>
  <c r="O93" i="62"/>
  <c r="N93" i="62"/>
  <c r="M93" i="62"/>
  <c r="I93" i="62"/>
  <c r="J93" i="62" s="1"/>
  <c r="S92" i="62"/>
  <c r="O92" i="62"/>
  <c r="N92" i="62"/>
  <c r="M92" i="62"/>
  <c r="I92" i="62"/>
  <c r="J92" i="62" s="1"/>
  <c r="S91" i="62"/>
  <c r="O91" i="62"/>
  <c r="N91" i="62"/>
  <c r="M91" i="62"/>
  <c r="I91" i="62"/>
  <c r="J91" i="62" s="1"/>
  <c r="T88" i="62"/>
  <c r="C88" i="62"/>
  <c r="D88" i="62" s="1"/>
  <c r="E88" i="62" s="1"/>
  <c r="AC85" i="62"/>
  <c r="AD85" i="62" s="1"/>
  <c r="AE85" i="62" s="1"/>
  <c r="Y85" i="62"/>
  <c r="O85" i="62"/>
  <c r="T85" i="62" s="1"/>
  <c r="N85" i="62"/>
  <c r="X85" i="62" s="1"/>
  <c r="M85" i="62"/>
  <c r="W85" i="62" s="1"/>
  <c r="I85" i="62"/>
  <c r="J85" i="62" s="1"/>
  <c r="AC84" i="62"/>
  <c r="AD84" i="62" s="1"/>
  <c r="AE84" i="62" s="1"/>
  <c r="Y84" i="62"/>
  <c r="O84" i="62"/>
  <c r="T84" i="62" s="1"/>
  <c r="N84" i="62"/>
  <c r="X84" i="62" s="1"/>
  <c r="M84" i="62"/>
  <c r="W84" i="62" s="1"/>
  <c r="I84" i="62"/>
  <c r="J84" i="62" s="1"/>
  <c r="AC83" i="62"/>
  <c r="AD83" i="62" s="1"/>
  <c r="AE83" i="62" s="1"/>
  <c r="Y83" i="62"/>
  <c r="O83" i="62"/>
  <c r="T83" i="62" s="1"/>
  <c r="N83" i="62"/>
  <c r="X83" i="62" s="1"/>
  <c r="M83" i="62"/>
  <c r="W83" i="62" s="1"/>
  <c r="I83" i="62"/>
  <c r="J83" i="62" s="1"/>
  <c r="AC82" i="62"/>
  <c r="AD82" i="62" s="1"/>
  <c r="AE82" i="62" s="1"/>
  <c r="Y82" i="62"/>
  <c r="O82" i="62"/>
  <c r="T82" i="62" s="1"/>
  <c r="N82" i="62"/>
  <c r="X82" i="62" s="1"/>
  <c r="M82" i="62"/>
  <c r="W82" i="62" s="1"/>
  <c r="I82" i="62"/>
  <c r="J82" i="62" s="1"/>
  <c r="AC81" i="62"/>
  <c r="AD81" i="62" s="1"/>
  <c r="AE81" i="62" s="1"/>
  <c r="Y81" i="62"/>
  <c r="O81" i="62"/>
  <c r="T81" i="62" s="1"/>
  <c r="N81" i="62"/>
  <c r="X81" i="62" s="1"/>
  <c r="M81" i="62"/>
  <c r="W81" i="62" s="1"/>
  <c r="I81" i="62"/>
  <c r="J81" i="62" s="1"/>
  <c r="C78" i="62"/>
  <c r="S75" i="62"/>
  <c r="O75" i="62"/>
  <c r="N75" i="62"/>
  <c r="M75" i="62"/>
  <c r="I75" i="62"/>
  <c r="J75" i="62" s="1"/>
  <c r="S74" i="62"/>
  <c r="O74" i="62"/>
  <c r="N74" i="62"/>
  <c r="M74" i="62"/>
  <c r="I74" i="62"/>
  <c r="J74" i="62" s="1"/>
  <c r="S73" i="62"/>
  <c r="O73" i="62"/>
  <c r="N73" i="62"/>
  <c r="M73" i="62"/>
  <c r="I73" i="62"/>
  <c r="J73" i="62" s="1"/>
  <c r="T70" i="62"/>
  <c r="C70" i="62"/>
  <c r="D70" i="62" s="1"/>
  <c r="E70" i="62" s="1"/>
  <c r="AC67" i="62"/>
  <c r="AD67" i="62" s="1"/>
  <c r="AE67" i="62" s="1"/>
  <c r="Y67" i="62"/>
  <c r="O67" i="62"/>
  <c r="T67" i="62" s="1"/>
  <c r="N67" i="62"/>
  <c r="X67" i="62" s="1"/>
  <c r="M67" i="62"/>
  <c r="W67" i="62" s="1"/>
  <c r="I67" i="62"/>
  <c r="J67" i="62" s="1"/>
  <c r="AC66" i="62"/>
  <c r="AD66" i="62" s="1"/>
  <c r="AE66" i="62" s="1"/>
  <c r="Y66" i="62"/>
  <c r="O66" i="62"/>
  <c r="T66" i="62" s="1"/>
  <c r="N66" i="62"/>
  <c r="X66" i="62" s="1"/>
  <c r="M66" i="62"/>
  <c r="W66" i="62" s="1"/>
  <c r="I66" i="62"/>
  <c r="J66" i="62" s="1"/>
  <c r="AC65" i="62"/>
  <c r="AD65" i="62" s="1"/>
  <c r="AE65" i="62" s="1"/>
  <c r="Y65" i="62"/>
  <c r="O65" i="62"/>
  <c r="T65" i="62" s="1"/>
  <c r="N65" i="62"/>
  <c r="X65" i="62" s="1"/>
  <c r="M65" i="62"/>
  <c r="W65" i="62" s="1"/>
  <c r="I65" i="62"/>
  <c r="J65" i="62" s="1"/>
  <c r="AC64" i="62"/>
  <c r="AD64" i="62" s="1"/>
  <c r="AE64" i="62" s="1"/>
  <c r="Y64" i="62"/>
  <c r="O64" i="62"/>
  <c r="T64" i="62" s="1"/>
  <c r="N64" i="62"/>
  <c r="X64" i="62" s="1"/>
  <c r="M64" i="62"/>
  <c r="W64" i="62" s="1"/>
  <c r="I64" i="62"/>
  <c r="J64" i="62" s="1"/>
  <c r="AC63" i="62"/>
  <c r="AD63" i="62" s="1"/>
  <c r="AE63" i="62" s="1"/>
  <c r="Y63" i="62"/>
  <c r="O63" i="62"/>
  <c r="T63" i="62" s="1"/>
  <c r="N63" i="62"/>
  <c r="X63" i="62" s="1"/>
  <c r="M63" i="62"/>
  <c r="W63" i="62" s="1"/>
  <c r="I63" i="62"/>
  <c r="J63" i="62" s="1"/>
  <c r="C60" i="62"/>
  <c r="S57" i="62"/>
  <c r="O57" i="62"/>
  <c r="N57" i="62"/>
  <c r="M57" i="62"/>
  <c r="I57" i="62"/>
  <c r="J57" i="62" s="1"/>
  <c r="S56" i="62"/>
  <c r="T56" i="62" s="1"/>
  <c r="O56" i="62"/>
  <c r="N56" i="62"/>
  <c r="M56" i="62"/>
  <c r="I56" i="62"/>
  <c r="J56" i="62" s="1"/>
  <c r="S55" i="62"/>
  <c r="O55" i="62"/>
  <c r="N55" i="62"/>
  <c r="M55" i="62"/>
  <c r="I55" i="62"/>
  <c r="J55" i="62" s="1"/>
  <c r="T52" i="62"/>
  <c r="C52" i="62"/>
  <c r="D52" i="62" s="1"/>
  <c r="E52" i="62" s="1"/>
  <c r="AC49" i="62"/>
  <c r="AD49" i="62" s="1"/>
  <c r="AE49" i="62" s="1"/>
  <c r="Y49" i="62"/>
  <c r="O49" i="62"/>
  <c r="T49" i="62" s="1"/>
  <c r="N49" i="62"/>
  <c r="X49" i="62" s="1"/>
  <c r="M49" i="62"/>
  <c r="W49" i="62" s="1"/>
  <c r="I49" i="62"/>
  <c r="J49" i="62" s="1"/>
  <c r="AC48" i="62"/>
  <c r="AD48" i="62" s="1"/>
  <c r="AE48" i="62" s="1"/>
  <c r="Y48" i="62"/>
  <c r="O48" i="62"/>
  <c r="T48" i="62" s="1"/>
  <c r="N48" i="62"/>
  <c r="X48" i="62" s="1"/>
  <c r="M48" i="62"/>
  <c r="W48" i="62" s="1"/>
  <c r="I48" i="62"/>
  <c r="J48" i="62" s="1"/>
  <c r="AC47" i="62"/>
  <c r="AD47" i="62" s="1"/>
  <c r="AE47" i="62" s="1"/>
  <c r="Y47" i="62"/>
  <c r="O47" i="62"/>
  <c r="T47" i="62" s="1"/>
  <c r="N47" i="62"/>
  <c r="X47" i="62" s="1"/>
  <c r="M47" i="62"/>
  <c r="W47" i="62" s="1"/>
  <c r="I47" i="62"/>
  <c r="J47" i="62" s="1"/>
  <c r="AC46" i="62"/>
  <c r="AD46" i="62" s="1"/>
  <c r="AE46" i="62" s="1"/>
  <c r="Y46" i="62"/>
  <c r="O46" i="62"/>
  <c r="T46" i="62" s="1"/>
  <c r="N46" i="62"/>
  <c r="X46" i="62" s="1"/>
  <c r="M46" i="62"/>
  <c r="W46" i="62" s="1"/>
  <c r="I46" i="62"/>
  <c r="J46" i="62" s="1"/>
  <c r="AC45" i="62"/>
  <c r="AD45" i="62" s="1"/>
  <c r="AE45" i="62" s="1"/>
  <c r="Y45" i="62"/>
  <c r="O45" i="62"/>
  <c r="T45" i="62" s="1"/>
  <c r="N45" i="62"/>
  <c r="X45" i="62" s="1"/>
  <c r="M45" i="62"/>
  <c r="W45" i="62" s="1"/>
  <c r="I45" i="62"/>
  <c r="J45" i="62" s="1"/>
  <c r="C42" i="62"/>
  <c r="S39" i="62"/>
  <c r="O39" i="62"/>
  <c r="N39" i="62"/>
  <c r="M39" i="62"/>
  <c r="I39" i="62"/>
  <c r="J39" i="62" s="1"/>
  <c r="S38" i="62"/>
  <c r="O38" i="62"/>
  <c r="N38" i="62"/>
  <c r="M38" i="62"/>
  <c r="I38" i="62"/>
  <c r="J38" i="62" s="1"/>
  <c r="S37" i="62"/>
  <c r="O37" i="62"/>
  <c r="N37" i="62"/>
  <c r="M37" i="62"/>
  <c r="I37" i="62"/>
  <c r="J37" i="62" s="1"/>
  <c r="T34" i="62"/>
  <c r="C34" i="62"/>
  <c r="D34" i="62" s="1"/>
  <c r="E34" i="62" s="1"/>
  <c r="AC31" i="62"/>
  <c r="AD31" i="62" s="1"/>
  <c r="AE31" i="62" s="1"/>
  <c r="Y31" i="62"/>
  <c r="O31" i="62"/>
  <c r="T31" i="62" s="1"/>
  <c r="N31" i="62"/>
  <c r="X31" i="62" s="1"/>
  <c r="M31" i="62"/>
  <c r="W31" i="62" s="1"/>
  <c r="I31" i="62"/>
  <c r="J31" i="62" s="1"/>
  <c r="AC30" i="62"/>
  <c r="AD30" i="62" s="1"/>
  <c r="AE30" i="62" s="1"/>
  <c r="Y30" i="62"/>
  <c r="O30" i="62"/>
  <c r="T30" i="62" s="1"/>
  <c r="N30" i="62"/>
  <c r="X30" i="62" s="1"/>
  <c r="M30" i="62"/>
  <c r="W30" i="62" s="1"/>
  <c r="I30" i="62"/>
  <c r="J30" i="62" s="1"/>
  <c r="AC29" i="62"/>
  <c r="AD29" i="62" s="1"/>
  <c r="AE29" i="62" s="1"/>
  <c r="Y29" i="62"/>
  <c r="O29" i="62"/>
  <c r="T29" i="62" s="1"/>
  <c r="N29" i="62"/>
  <c r="X29" i="62" s="1"/>
  <c r="M29" i="62"/>
  <c r="W29" i="62" s="1"/>
  <c r="I29" i="62"/>
  <c r="J29" i="62" s="1"/>
  <c r="AC28" i="62"/>
  <c r="AD28" i="62" s="1"/>
  <c r="AE28" i="62" s="1"/>
  <c r="Y28" i="62"/>
  <c r="O28" i="62"/>
  <c r="T28" i="62" s="1"/>
  <c r="N28" i="62"/>
  <c r="X28" i="62" s="1"/>
  <c r="M28" i="62"/>
  <c r="W28" i="62" s="1"/>
  <c r="I28" i="62"/>
  <c r="J28" i="62" s="1"/>
  <c r="Y27" i="62"/>
  <c r="AC27" i="62" s="1"/>
  <c r="AD27" i="62" s="1"/>
  <c r="AE27" i="62" s="1"/>
  <c r="O27" i="62"/>
  <c r="T27" i="62" s="1"/>
  <c r="N27" i="62"/>
  <c r="X27" i="62" s="1"/>
  <c r="M27" i="62"/>
  <c r="W27" i="62" s="1"/>
  <c r="I27" i="62"/>
  <c r="J27" i="62" s="1"/>
  <c r="C24" i="62"/>
  <c r="C5" i="62"/>
  <c r="C3" i="62"/>
  <c r="C2" i="62"/>
  <c r="O105" i="61"/>
  <c r="T105" i="61" s="1"/>
  <c r="N105" i="61"/>
  <c r="M105" i="61"/>
  <c r="I105" i="61"/>
  <c r="J105" i="61" s="1"/>
  <c r="O104" i="61"/>
  <c r="T104" i="61" s="1"/>
  <c r="N104" i="61"/>
  <c r="M104" i="61"/>
  <c r="I104" i="61"/>
  <c r="J104" i="61" s="1"/>
  <c r="O103" i="61"/>
  <c r="T103" i="61" s="1"/>
  <c r="N103" i="61"/>
  <c r="M103" i="61"/>
  <c r="I103" i="61"/>
  <c r="J103" i="61" s="1"/>
  <c r="T100" i="61"/>
  <c r="C100" i="61"/>
  <c r="D100" i="61" s="1"/>
  <c r="E100" i="61" s="1"/>
  <c r="AC97" i="61"/>
  <c r="AD97" i="61" s="1"/>
  <c r="AE97" i="61" s="1"/>
  <c r="Y97" i="61"/>
  <c r="O97" i="61"/>
  <c r="T97" i="61" s="1"/>
  <c r="N97" i="61"/>
  <c r="X97" i="61" s="1"/>
  <c r="M97" i="61"/>
  <c r="W97" i="61" s="1"/>
  <c r="I97" i="61"/>
  <c r="J97" i="61" s="1"/>
  <c r="AC96" i="61"/>
  <c r="AD96" i="61" s="1"/>
  <c r="AE96" i="61" s="1"/>
  <c r="Y96" i="61"/>
  <c r="O96" i="61"/>
  <c r="T96" i="61" s="1"/>
  <c r="N96" i="61"/>
  <c r="X96" i="61" s="1"/>
  <c r="M96" i="61"/>
  <c r="W96" i="61" s="1"/>
  <c r="I96" i="61"/>
  <c r="J96" i="61" s="1"/>
  <c r="AC95" i="61"/>
  <c r="AD95" i="61" s="1"/>
  <c r="AE95" i="61" s="1"/>
  <c r="Y95" i="61"/>
  <c r="O95" i="61"/>
  <c r="T95" i="61" s="1"/>
  <c r="N95" i="61"/>
  <c r="X95" i="61" s="1"/>
  <c r="M95" i="61"/>
  <c r="W95" i="61" s="1"/>
  <c r="I95" i="61"/>
  <c r="J95" i="61" s="1"/>
  <c r="AC94" i="61"/>
  <c r="AD94" i="61" s="1"/>
  <c r="AE94" i="61" s="1"/>
  <c r="Y94" i="61"/>
  <c r="O94" i="61"/>
  <c r="T94" i="61" s="1"/>
  <c r="N94" i="61"/>
  <c r="X94" i="61" s="1"/>
  <c r="M94" i="61"/>
  <c r="W94" i="61" s="1"/>
  <c r="I94" i="61"/>
  <c r="J94" i="61" s="1"/>
  <c r="AC93" i="61"/>
  <c r="AD93" i="61" s="1"/>
  <c r="AE93" i="61" s="1"/>
  <c r="Y93" i="61"/>
  <c r="O93" i="61"/>
  <c r="T93" i="61" s="1"/>
  <c r="N93" i="61"/>
  <c r="X93" i="61" s="1"/>
  <c r="M93" i="61"/>
  <c r="W93" i="61" s="1"/>
  <c r="I93" i="61"/>
  <c r="J93" i="61" s="1"/>
  <c r="C90" i="61"/>
  <c r="O87" i="61"/>
  <c r="T87" i="61" s="1"/>
  <c r="N87" i="61"/>
  <c r="M87" i="61"/>
  <c r="I87" i="61"/>
  <c r="J87" i="61" s="1"/>
  <c r="O86" i="61"/>
  <c r="T86" i="61" s="1"/>
  <c r="N86" i="61"/>
  <c r="M86" i="61"/>
  <c r="I86" i="61"/>
  <c r="J86" i="61" s="1"/>
  <c r="O85" i="61"/>
  <c r="T85" i="61" s="1"/>
  <c r="N85" i="61"/>
  <c r="M85" i="61"/>
  <c r="I85" i="61"/>
  <c r="J85" i="61" s="1"/>
  <c r="T82" i="61"/>
  <c r="C82" i="61"/>
  <c r="D82" i="61" s="1"/>
  <c r="E82" i="61" s="1"/>
  <c r="AC79" i="61"/>
  <c r="AD79" i="61" s="1"/>
  <c r="AE79" i="61" s="1"/>
  <c r="Y79" i="61"/>
  <c r="O79" i="61"/>
  <c r="T79" i="61" s="1"/>
  <c r="N79" i="61"/>
  <c r="X79" i="61" s="1"/>
  <c r="M79" i="61"/>
  <c r="W79" i="61" s="1"/>
  <c r="I79" i="61"/>
  <c r="J79" i="61" s="1"/>
  <c r="AC78" i="61"/>
  <c r="AD78" i="61" s="1"/>
  <c r="AE78" i="61" s="1"/>
  <c r="Y78" i="61"/>
  <c r="O78" i="61"/>
  <c r="T78" i="61" s="1"/>
  <c r="N78" i="61"/>
  <c r="X78" i="61" s="1"/>
  <c r="M78" i="61"/>
  <c r="W78" i="61" s="1"/>
  <c r="I78" i="61"/>
  <c r="J78" i="61" s="1"/>
  <c r="AC77" i="61"/>
  <c r="AD77" i="61" s="1"/>
  <c r="AE77" i="61" s="1"/>
  <c r="Y77" i="61"/>
  <c r="O77" i="61"/>
  <c r="T77" i="61" s="1"/>
  <c r="N77" i="61"/>
  <c r="X77" i="61" s="1"/>
  <c r="M77" i="61"/>
  <c r="W77" i="61" s="1"/>
  <c r="I77" i="61"/>
  <c r="J77" i="61" s="1"/>
  <c r="AC76" i="61"/>
  <c r="AD76" i="61" s="1"/>
  <c r="AE76" i="61" s="1"/>
  <c r="Y76" i="61"/>
  <c r="O76" i="61"/>
  <c r="T76" i="61" s="1"/>
  <c r="N76" i="61"/>
  <c r="X76" i="61" s="1"/>
  <c r="M76" i="61"/>
  <c r="W76" i="61" s="1"/>
  <c r="I76" i="61"/>
  <c r="J76" i="61" s="1"/>
  <c r="AC75" i="61"/>
  <c r="AD75" i="61" s="1"/>
  <c r="AE75" i="61" s="1"/>
  <c r="Y75" i="61"/>
  <c r="O75" i="61"/>
  <c r="T75" i="61" s="1"/>
  <c r="N75" i="61"/>
  <c r="X75" i="61" s="1"/>
  <c r="M75" i="61"/>
  <c r="W75" i="61" s="1"/>
  <c r="I75" i="61"/>
  <c r="J75" i="61" s="1"/>
  <c r="C72" i="61"/>
  <c r="O69" i="61"/>
  <c r="T69" i="61" s="1"/>
  <c r="N69" i="61"/>
  <c r="M69" i="61"/>
  <c r="I69" i="61"/>
  <c r="J69" i="61" s="1"/>
  <c r="O68" i="61"/>
  <c r="T68" i="61" s="1"/>
  <c r="N68" i="61"/>
  <c r="M68" i="61"/>
  <c r="I68" i="61"/>
  <c r="J68" i="61" s="1"/>
  <c r="O67" i="61"/>
  <c r="T67" i="61" s="1"/>
  <c r="N67" i="61"/>
  <c r="M67" i="61"/>
  <c r="I67" i="61"/>
  <c r="J67" i="61" s="1"/>
  <c r="T64" i="61"/>
  <c r="C64" i="61"/>
  <c r="D64" i="61" s="1"/>
  <c r="E64" i="61" s="1"/>
  <c r="AC61" i="61"/>
  <c r="AD61" i="61" s="1"/>
  <c r="AE61" i="61" s="1"/>
  <c r="Y61" i="61"/>
  <c r="O61" i="61"/>
  <c r="T61" i="61" s="1"/>
  <c r="N61" i="61"/>
  <c r="X61" i="61" s="1"/>
  <c r="M61" i="61"/>
  <c r="W61" i="61" s="1"/>
  <c r="I61" i="61"/>
  <c r="J61" i="61" s="1"/>
  <c r="AC60" i="61"/>
  <c r="AD60" i="61" s="1"/>
  <c r="AE60" i="61" s="1"/>
  <c r="Y60" i="61"/>
  <c r="O60" i="61"/>
  <c r="T60" i="61" s="1"/>
  <c r="N60" i="61"/>
  <c r="X60" i="61" s="1"/>
  <c r="M60" i="61"/>
  <c r="W60" i="61" s="1"/>
  <c r="I60" i="61"/>
  <c r="J60" i="61" s="1"/>
  <c r="AC59" i="61"/>
  <c r="AD59" i="61" s="1"/>
  <c r="AE59" i="61" s="1"/>
  <c r="Y59" i="61"/>
  <c r="O59" i="61"/>
  <c r="T59" i="61" s="1"/>
  <c r="N59" i="61"/>
  <c r="X59" i="61" s="1"/>
  <c r="M59" i="61"/>
  <c r="W59" i="61" s="1"/>
  <c r="I59" i="61"/>
  <c r="J59" i="61" s="1"/>
  <c r="AC58" i="61"/>
  <c r="AD58" i="61" s="1"/>
  <c r="AE58" i="61" s="1"/>
  <c r="Y58" i="61"/>
  <c r="O58" i="61"/>
  <c r="T58" i="61" s="1"/>
  <c r="N58" i="61"/>
  <c r="X58" i="61" s="1"/>
  <c r="M58" i="61"/>
  <c r="W58" i="61" s="1"/>
  <c r="I58" i="61"/>
  <c r="J58" i="61" s="1"/>
  <c r="AC57" i="61"/>
  <c r="AD57" i="61" s="1"/>
  <c r="AE57" i="61" s="1"/>
  <c r="Y57" i="61"/>
  <c r="O57" i="61"/>
  <c r="T57" i="61" s="1"/>
  <c r="N57" i="61"/>
  <c r="X57" i="61" s="1"/>
  <c r="M57" i="61"/>
  <c r="W57" i="61" s="1"/>
  <c r="I57" i="61"/>
  <c r="J57" i="61" s="1"/>
  <c r="C54" i="61"/>
  <c r="O51" i="61"/>
  <c r="T51" i="61" s="1"/>
  <c r="N51" i="61"/>
  <c r="M51" i="61"/>
  <c r="I51" i="61"/>
  <c r="J51" i="61" s="1"/>
  <c r="O50" i="61"/>
  <c r="T50" i="61" s="1"/>
  <c r="N50" i="61"/>
  <c r="M50" i="61"/>
  <c r="I50" i="61"/>
  <c r="J50" i="61" s="1"/>
  <c r="O49" i="61"/>
  <c r="T49" i="61" s="1"/>
  <c r="N49" i="61"/>
  <c r="M49" i="61"/>
  <c r="I49" i="61"/>
  <c r="J49" i="61" s="1"/>
  <c r="T46" i="61"/>
  <c r="C46" i="61"/>
  <c r="D46" i="61" s="1"/>
  <c r="E46" i="61" s="1"/>
  <c r="AC43" i="61"/>
  <c r="AD43" i="61" s="1"/>
  <c r="AE43" i="61" s="1"/>
  <c r="Y43" i="61"/>
  <c r="O43" i="61"/>
  <c r="T43" i="61" s="1"/>
  <c r="N43" i="61"/>
  <c r="X43" i="61" s="1"/>
  <c r="M43" i="61"/>
  <c r="W43" i="61" s="1"/>
  <c r="I43" i="61"/>
  <c r="J43" i="61" s="1"/>
  <c r="AC42" i="61"/>
  <c r="AD42" i="61" s="1"/>
  <c r="AE42" i="61" s="1"/>
  <c r="Y42" i="61"/>
  <c r="O42" i="61"/>
  <c r="T42" i="61" s="1"/>
  <c r="N42" i="61"/>
  <c r="X42" i="61" s="1"/>
  <c r="M42" i="61"/>
  <c r="W42" i="61" s="1"/>
  <c r="I42" i="61"/>
  <c r="J42" i="61" s="1"/>
  <c r="AC41" i="61"/>
  <c r="AD41" i="61" s="1"/>
  <c r="AE41" i="61" s="1"/>
  <c r="Y41" i="61"/>
  <c r="O41" i="61"/>
  <c r="T41" i="61" s="1"/>
  <c r="N41" i="61"/>
  <c r="X41" i="61" s="1"/>
  <c r="M41" i="61"/>
  <c r="W41" i="61" s="1"/>
  <c r="I41" i="61"/>
  <c r="J41" i="61" s="1"/>
  <c r="AC40" i="61"/>
  <c r="AD40" i="61" s="1"/>
  <c r="AE40" i="61" s="1"/>
  <c r="Y40" i="61"/>
  <c r="O40" i="61"/>
  <c r="T40" i="61" s="1"/>
  <c r="N40" i="61"/>
  <c r="X40" i="61" s="1"/>
  <c r="M40" i="61"/>
  <c r="W40" i="61" s="1"/>
  <c r="I40" i="61"/>
  <c r="J40" i="61" s="1"/>
  <c r="Y39" i="61"/>
  <c r="AC39" i="61" s="1"/>
  <c r="AD39" i="61" s="1"/>
  <c r="AE39" i="61" s="1"/>
  <c r="O39" i="61"/>
  <c r="T39" i="61" s="1"/>
  <c r="N39" i="61"/>
  <c r="X39" i="61" s="1"/>
  <c r="M39" i="61"/>
  <c r="W39" i="61" s="1"/>
  <c r="I39" i="61"/>
  <c r="J39" i="61" s="1"/>
  <c r="C5" i="61"/>
  <c r="C3" i="61"/>
  <c r="C2" i="61"/>
  <c r="C5" i="49"/>
  <c r="C3" i="49"/>
  <c r="C2" i="49"/>
  <c r="C130" i="49"/>
  <c r="D130" i="49" s="1"/>
  <c r="E130" i="49" s="1"/>
  <c r="C120" i="49"/>
  <c r="C112" i="49"/>
  <c r="D112" i="49" s="1"/>
  <c r="E112" i="49" s="1"/>
  <c r="C102" i="49"/>
  <c r="C94" i="49"/>
  <c r="D94" i="49" s="1"/>
  <c r="E94" i="49" s="1"/>
  <c r="C84" i="49"/>
  <c r="C76" i="49"/>
  <c r="D76" i="49" s="1"/>
  <c r="E76" i="49" s="1"/>
  <c r="C66" i="49"/>
  <c r="C58" i="49"/>
  <c r="D58" i="49" s="1"/>
  <c r="E58" i="49" s="1"/>
  <c r="C48" i="49"/>
  <c r="C40" i="49"/>
  <c r="D40" i="49" s="1"/>
  <c r="E40" i="49" s="1"/>
  <c r="C30" i="49"/>
  <c r="I135" i="49"/>
  <c r="I134" i="49"/>
  <c r="I133" i="49"/>
  <c r="I127" i="49"/>
  <c r="I126" i="49"/>
  <c r="I125" i="49"/>
  <c r="I124" i="49"/>
  <c r="I123" i="49"/>
  <c r="I117" i="49"/>
  <c r="I116" i="49"/>
  <c r="I115" i="49"/>
  <c r="I109" i="49"/>
  <c r="I108" i="49"/>
  <c r="I107" i="49"/>
  <c r="I106" i="49"/>
  <c r="I105" i="49"/>
  <c r="I99" i="49"/>
  <c r="I98" i="49"/>
  <c r="I97" i="49"/>
  <c r="I91" i="49"/>
  <c r="I90" i="49"/>
  <c r="I89" i="49"/>
  <c r="I88" i="49"/>
  <c r="I87" i="49"/>
  <c r="I81" i="49"/>
  <c r="I80" i="49"/>
  <c r="I79" i="49"/>
  <c r="I73" i="49"/>
  <c r="I72" i="49"/>
  <c r="I71" i="49"/>
  <c r="I70" i="49"/>
  <c r="I69" i="49"/>
  <c r="I63" i="49"/>
  <c r="I62" i="49"/>
  <c r="I61" i="49"/>
  <c r="I55" i="49"/>
  <c r="I54" i="49"/>
  <c r="I53" i="49"/>
  <c r="I52" i="49"/>
  <c r="I51" i="49"/>
  <c r="I45" i="49"/>
  <c r="I44" i="49"/>
  <c r="I43" i="49"/>
  <c r="I34" i="49"/>
  <c r="I35" i="49"/>
  <c r="I36" i="49"/>
  <c r="I37" i="49"/>
  <c r="I33" i="49"/>
  <c r="I28" i="46" l="1"/>
  <c r="K27" i="46" s="1"/>
  <c r="K29" i="46"/>
  <c r="G10" i="63"/>
  <c r="H10" i="63" s="1"/>
  <c r="H30" i="63"/>
  <c r="K23" i="46"/>
  <c r="K24" i="46" s="1"/>
  <c r="E13" i="65"/>
  <c r="E25" i="46"/>
  <c r="E26" i="46" s="1"/>
  <c r="E19" i="65"/>
  <c r="E31" i="46"/>
  <c r="A3" i="62"/>
  <c r="D153" i="46"/>
  <c r="I153" i="46" s="1"/>
  <c r="A4" i="62"/>
  <c r="D156" i="46"/>
  <c r="I156" i="46" s="1"/>
  <c r="T73" i="62"/>
  <c r="A2" i="62"/>
  <c r="D150" i="46"/>
  <c r="I150" i="46" s="1"/>
  <c r="T75" i="62"/>
  <c r="A1" i="62"/>
  <c r="D147" i="46"/>
  <c r="I147" i="46" s="1"/>
  <c r="J71" i="62"/>
  <c r="E17" i="62" s="1"/>
  <c r="E152" i="46" s="1"/>
  <c r="T74" i="62"/>
  <c r="T37" i="62"/>
  <c r="A2" i="61"/>
  <c r="D121" i="46"/>
  <c r="I121" i="46" s="1"/>
  <c r="A3" i="61"/>
  <c r="D124" i="46"/>
  <c r="I124" i="46" s="1"/>
  <c r="D118" i="46"/>
  <c r="I118" i="46" s="1"/>
  <c r="A4" i="61"/>
  <c r="D127" i="46"/>
  <c r="I127" i="46" s="1"/>
  <c r="A1" i="49"/>
  <c r="D95" i="46"/>
  <c r="I95" i="46" s="1"/>
  <c r="A2" i="49"/>
  <c r="D98" i="46"/>
  <c r="I98" i="46" s="1"/>
  <c r="A3" i="49"/>
  <c r="D101" i="46"/>
  <c r="I101" i="46" s="1"/>
  <c r="A4" i="49"/>
  <c r="D104" i="46"/>
  <c r="I104" i="46" s="1"/>
  <c r="D107" i="46"/>
  <c r="I107" i="46" s="1"/>
  <c r="D110" i="46"/>
  <c r="I110" i="46" s="1"/>
  <c r="E69" i="46"/>
  <c r="K67" i="46"/>
  <c r="K68" i="46"/>
  <c r="K74" i="46"/>
  <c r="K73" i="46"/>
  <c r="E18" i="63"/>
  <c r="L65" i="46"/>
  <c r="K71" i="46"/>
  <c r="K70" i="46"/>
  <c r="E75" i="46"/>
  <c r="K65" i="46"/>
  <c r="K64" i="46"/>
  <c r="L74" i="46"/>
  <c r="E66" i="46"/>
  <c r="E49" i="46"/>
  <c r="G21" i="63"/>
  <c r="G73" i="46"/>
  <c r="G18" i="63"/>
  <c r="G70" i="46"/>
  <c r="G67" i="46"/>
  <c r="G19" i="65"/>
  <c r="G31" i="46"/>
  <c r="G17" i="65"/>
  <c r="G29" i="46"/>
  <c r="G15" i="65"/>
  <c r="G27" i="46"/>
  <c r="G13" i="65"/>
  <c r="G25" i="46"/>
  <c r="G11" i="65"/>
  <c r="G23" i="46"/>
  <c r="H11" i="63"/>
  <c r="H17" i="63"/>
  <c r="F71" i="46"/>
  <c r="L71" i="46" s="1"/>
  <c r="L70" i="46"/>
  <c r="F12" i="63"/>
  <c r="F64" i="46"/>
  <c r="K47" i="46"/>
  <c r="K48" i="46"/>
  <c r="E52" i="46"/>
  <c r="K51" i="46"/>
  <c r="K50" i="46"/>
  <c r="L54" i="46"/>
  <c r="G15" i="64"/>
  <c r="G50" i="46"/>
  <c r="G52" i="46" s="1"/>
  <c r="G12" i="64"/>
  <c r="G47" i="46"/>
  <c r="G49" i="46" s="1"/>
  <c r="E55" i="46"/>
  <c r="K54" i="46"/>
  <c r="K53" i="46"/>
  <c r="E58" i="46"/>
  <c r="G21" i="64"/>
  <c r="G56" i="46"/>
  <c r="G58" i="46" s="1"/>
  <c r="K57" i="46"/>
  <c r="K56" i="46"/>
  <c r="L48" i="46"/>
  <c r="G18" i="64"/>
  <c r="G53" i="46"/>
  <c r="G55" i="46" s="1"/>
  <c r="L57" i="46"/>
  <c r="F55" i="46"/>
  <c r="L53" i="46"/>
  <c r="L50" i="46"/>
  <c r="T92" i="62"/>
  <c r="T57" i="62"/>
  <c r="T93" i="62"/>
  <c r="T55" i="62"/>
  <c r="J35" i="62"/>
  <c r="E11" i="62" s="1"/>
  <c r="E146" i="46" s="1"/>
  <c r="T38" i="62"/>
  <c r="J61" i="62"/>
  <c r="E16" i="62" s="1"/>
  <c r="AE25" i="62"/>
  <c r="G10" i="62" s="1"/>
  <c r="T61" i="62"/>
  <c r="F16" i="62" s="1"/>
  <c r="F151" i="46" s="1"/>
  <c r="J79" i="62"/>
  <c r="E154" i="46" s="1"/>
  <c r="T39" i="62"/>
  <c r="J89" i="62"/>
  <c r="E20" i="62" s="1"/>
  <c r="E155" i="46" s="1"/>
  <c r="T91" i="62"/>
  <c r="E12" i="63"/>
  <c r="T53" i="64"/>
  <c r="F14" i="64" s="1"/>
  <c r="T79" i="64"/>
  <c r="F19" i="64" s="1"/>
  <c r="H19" i="64" s="1"/>
  <c r="T61" i="65"/>
  <c r="F18" i="65" s="1"/>
  <c r="H18" i="65" s="1"/>
  <c r="H19" i="65" s="1"/>
  <c r="T33" i="65"/>
  <c r="F10" i="65" s="1"/>
  <c r="T54" i="65"/>
  <c r="F16" i="65" s="1"/>
  <c r="T40" i="65"/>
  <c r="F12" i="65" s="1"/>
  <c r="T47" i="65"/>
  <c r="F14" i="65" s="1"/>
  <c r="E15" i="65"/>
  <c r="E11" i="65"/>
  <c r="E17" i="65"/>
  <c r="E15" i="64"/>
  <c r="H13" i="64"/>
  <c r="E21" i="64"/>
  <c r="H17" i="64"/>
  <c r="E18" i="64"/>
  <c r="H16" i="64"/>
  <c r="H20" i="64"/>
  <c r="F18" i="64"/>
  <c r="T25" i="64"/>
  <c r="F10" i="64" s="1"/>
  <c r="E12" i="64"/>
  <c r="H11" i="64"/>
  <c r="T55" i="63"/>
  <c r="F13" i="63" s="1"/>
  <c r="F67" i="46" s="1"/>
  <c r="T91" i="63"/>
  <c r="F19" i="63" s="1"/>
  <c r="T65" i="63"/>
  <c r="F14" i="63" s="1"/>
  <c r="F18" i="63"/>
  <c r="H16" i="63"/>
  <c r="H20" i="63"/>
  <c r="E21" i="63"/>
  <c r="AE43" i="62"/>
  <c r="G13" i="62" s="1"/>
  <c r="J25" i="62"/>
  <c r="E10" i="62" s="1"/>
  <c r="E145" i="46" s="1"/>
  <c r="J43" i="62"/>
  <c r="E13" i="62" s="1"/>
  <c r="E148" i="46" s="1"/>
  <c r="AE79" i="62"/>
  <c r="G19" i="62" s="1"/>
  <c r="J53" i="62"/>
  <c r="E14" i="62" s="1"/>
  <c r="E149" i="46" s="1"/>
  <c r="AE61" i="62"/>
  <c r="G16" i="62" s="1"/>
  <c r="J83" i="61"/>
  <c r="E17" i="61" s="1"/>
  <c r="E123" i="46" s="1"/>
  <c r="T55" i="61"/>
  <c r="F13" i="61" s="1"/>
  <c r="F119" i="46" s="1"/>
  <c r="T83" i="61"/>
  <c r="F17" i="61" s="1"/>
  <c r="F123" i="46" s="1"/>
  <c r="AE91" i="61"/>
  <c r="G19" i="61" s="1"/>
  <c r="AE37" i="61"/>
  <c r="G10" i="61" s="1"/>
  <c r="AE55" i="61"/>
  <c r="G13" i="61" s="1"/>
  <c r="J65" i="61"/>
  <c r="E14" i="61" s="1"/>
  <c r="E120" i="46" s="1"/>
  <c r="J47" i="61"/>
  <c r="E11" i="61" s="1"/>
  <c r="E117" i="46" s="1"/>
  <c r="J73" i="61"/>
  <c r="E16" i="61" s="1"/>
  <c r="E122" i="46" s="1"/>
  <c r="AE73" i="61"/>
  <c r="G16" i="61" s="1"/>
  <c r="J91" i="61"/>
  <c r="E19" i="61" s="1"/>
  <c r="E125" i="46" s="1"/>
  <c r="J37" i="61"/>
  <c r="E10" i="61" s="1"/>
  <c r="E116" i="46" s="1"/>
  <c r="J55" i="61"/>
  <c r="E13" i="61" s="1"/>
  <c r="E119" i="46" s="1"/>
  <c r="J101" i="61"/>
  <c r="E20" i="61" s="1"/>
  <c r="E126" i="46" s="1"/>
  <c r="G64" i="46" l="1"/>
  <c r="E147" i="46"/>
  <c r="G12" i="63"/>
  <c r="K25" i="46"/>
  <c r="E32" i="46"/>
  <c r="K31" i="46"/>
  <c r="T35" i="62"/>
  <c r="F11" i="62" s="1"/>
  <c r="F146" i="46" s="1"/>
  <c r="L146" i="46" s="1"/>
  <c r="T71" i="62"/>
  <c r="F17" i="62" s="1"/>
  <c r="F152" i="46" s="1"/>
  <c r="K146" i="46"/>
  <c r="K145" i="46"/>
  <c r="E18" i="62"/>
  <c r="E151" i="46"/>
  <c r="E153" i="46" s="1"/>
  <c r="K149" i="46"/>
  <c r="K148" i="46"/>
  <c r="H17" i="62"/>
  <c r="K154" i="46"/>
  <c r="K155" i="46"/>
  <c r="E156" i="46"/>
  <c r="T53" i="62"/>
  <c r="F14" i="62" s="1"/>
  <c r="F149" i="46" s="1"/>
  <c r="L149" i="46" s="1"/>
  <c r="K152" i="46"/>
  <c r="E150" i="46"/>
  <c r="E124" i="46"/>
  <c r="E127" i="46"/>
  <c r="K125" i="46"/>
  <c r="K126" i="46"/>
  <c r="K116" i="46"/>
  <c r="K117" i="46"/>
  <c r="K123" i="46"/>
  <c r="K122" i="46"/>
  <c r="E121" i="46"/>
  <c r="E118" i="46"/>
  <c r="K119" i="46"/>
  <c r="K120" i="46"/>
  <c r="L123" i="46"/>
  <c r="K66" i="46"/>
  <c r="K72" i="46"/>
  <c r="K75" i="46"/>
  <c r="K69" i="46"/>
  <c r="K52" i="46"/>
  <c r="L55" i="46"/>
  <c r="G21" i="62"/>
  <c r="G154" i="46"/>
  <c r="G18" i="62"/>
  <c r="G151" i="46"/>
  <c r="G15" i="62"/>
  <c r="G148" i="46"/>
  <c r="G12" i="62"/>
  <c r="G145" i="46"/>
  <c r="G21" i="61"/>
  <c r="G125" i="46"/>
  <c r="G18" i="61"/>
  <c r="G122" i="46"/>
  <c r="G15" i="61"/>
  <c r="G119" i="46"/>
  <c r="G12" i="61"/>
  <c r="G116" i="46"/>
  <c r="M73" i="46"/>
  <c r="M75" i="46" s="1"/>
  <c r="G75" i="46"/>
  <c r="G72" i="46"/>
  <c r="M70" i="46"/>
  <c r="M72" i="46" s="1"/>
  <c r="G69" i="46"/>
  <c r="M67" i="46"/>
  <c r="M69" i="46" s="1"/>
  <c r="M64" i="46"/>
  <c r="M66" i="46" s="1"/>
  <c r="G66" i="46"/>
  <c r="M56" i="46"/>
  <c r="M58" i="46" s="1"/>
  <c r="M31" i="46"/>
  <c r="G32" i="46"/>
  <c r="G30" i="46"/>
  <c r="M29" i="46"/>
  <c r="G28" i="46"/>
  <c r="M27" i="46"/>
  <c r="G26" i="46"/>
  <c r="M25" i="46"/>
  <c r="G24" i="46"/>
  <c r="M23" i="46"/>
  <c r="M24" i="46" s="1"/>
  <c r="L151" i="46"/>
  <c r="L119" i="46"/>
  <c r="H13" i="63"/>
  <c r="H15" i="63" s="1"/>
  <c r="H12" i="63"/>
  <c r="H19" i="63"/>
  <c r="H21" i="63" s="1"/>
  <c r="F73" i="46"/>
  <c r="F21" i="63"/>
  <c r="H18" i="63"/>
  <c r="F72" i="46"/>
  <c r="L72" i="46"/>
  <c r="F68" i="46"/>
  <c r="L68" i="46" s="1"/>
  <c r="L67" i="46"/>
  <c r="L64" i="46"/>
  <c r="L66" i="46" s="1"/>
  <c r="F66" i="46"/>
  <c r="K49" i="46"/>
  <c r="K55" i="46"/>
  <c r="M53" i="46"/>
  <c r="M55" i="46" s="1"/>
  <c r="M50" i="46"/>
  <c r="M52" i="46" s="1"/>
  <c r="K58" i="46"/>
  <c r="M47" i="46"/>
  <c r="M49" i="46" s="1"/>
  <c r="F21" i="64"/>
  <c r="F56" i="46"/>
  <c r="H14" i="64"/>
  <c r="H15" i="64" s="1"/>
  <c r="F51" i="46"/>
  <c r="F19" i="65"/>
  <c r="F31" i="46"/>
  <c r="F17" i="65"/>
  <c r="F29" i="46"/>
  <c r="F15" i="65"/>
  <c r="F27" i="46"/>
  <c r="F13" i="65"/>
  <c r="F25" i="46"/>
  <c r="F11" i="65"/>
  <c r="F23" i="46"/>
  <c r="H10" i="64"/>
  <c r="H12" i="64" s="1"/>
  <c r="F47" i="46"/>
  <c r="T79" i="62"/>
  <c r="F19" i="62" s="1"/>
  <c r="T89" i="62"/>
  <c r="F20" i="62" s="1"/>
  <c r="E21" i="62"/>
  <c r="T25" i="62"/>
  <c r="F10" i="62" s="1"/>
  <c r="H11" i="62"/>
  <c r="T43" i="62"/>
  <c r="F13" i="62" s="1"/>
  <c r="H13" i="62" s="1"/>
  <c r="T91" i="61"/>
  <c r="F19" i="61" s="1"/>
  <c r="F125" i="46" s="1"/>
  <c r="T73" i="61"/>
  <c r="F16" i="61" s="1"/>
  <c r="F122" i="46" s="1"/>
  <c r="T65" i="61"/>
  <c r="F14" i="61" s="1"/>
  <c r="F120" i="46" s="1"/>
  <c r="L120" i="46" s="1"/>
  <c r="T101" i="61"/>
  <c r="F20" i="61" s="1"/>
  <c r="F12" i="64"/>
  <c r="F15" i="64"/>
  <c r="H12" i="65"/>
  <c r="H13" i="65" s="1"/>
  <c r="H16" i="65"/>
  <c r="H17" i="65" s="1"/>
  <c r="H10" i="65"/>
  <c r="H11" i="65" s="1"/>
  <c r="H14" i="65"/>
  <c r="H15" i="65" s="1"/>
  <c r="H21" i="64"/>
  <c r="H18" i="64"/>
  <c r="H16" i="62"/>
  <c r="E15" i="62"/>
  <c r="E12" i="62"/>
  <c r="T37" i="61"/>
  <c r="F10" i="61" s="1"/>
  <c r="T47" i="61"/>
  <c r="F11" i="61" s="1"/>
  <c r="H17" i="61"/>
  <c r="E21" i="61"/>
  <c r="E18" i="61"/>
  <c r="E12" i="61"/>
  <c r="H13" i="61"/>
  <c r="E15" i="61"/>
  <c r="M61" i="46" l="1"/>
  <c r="C40" i="4" s="1"/>
  <c r="K61" i="46"/>
  <c r="C38" i="4" s="1"/>
  <c r="K26" i="46"/>
  <c r="F21" i="62"/>
  <c r="H14" i="62"/>
  <c r="L152" i="46"/>
  <c r="L153" i="46" s="1"/>
  <c r="F153" i="46"/>
  <c r="F18" i="62"/>
  <c r="K151" i="46"/>
  <c r="K153" i="46" s="1"/>
  <c r="H18" i="62"/>
  <c r="K150" i="46"/>
  <c r="K147" i="46"/>
  <c r="H20" i="62"/>
  <c r="F155" i="46"/>
  <c r="L155" i="46" s="1"/>
  <c r="K156" i="46"/>
  <c r="H15" i="62"/>
  <c r="K124" i="46"/>
  <c r="K121" i="46"/>
  <c r="K118" i="46"/>
  <c r="K127" i="46"/>
  <c r="M154" i="46"/>
  <c r="M156" i="46" s="1"/>
  <c r="G156" i="46"/>
  <c r="G153" i="46"/>
  <c r="M151" i="46"/>
  <c r="M153" i="46" s="1"/>
  <c r="G150" i="46"/>
  <c r="M148" i="46"/>
  <c r="M150" i="46" s="1"/>
  <c r="G147" i="46"/>
  <c r="M145" i="46"/>
  <c r="M147" i="46" s="1"/>
  <c r="M125" i="46"/>
  <c r="M127" i="46" s="1"/>
  <c r="G127" i="46"/>
  <c r="G124" i="46"/>
  <c r="M122" i="46"/>
  <c r="M124" i="46" s="1"/>
  <c r="M119" i="46"/>
  <c r="M121" i="46" s="1"/>
  <c r="G121" i="46"/>
  <c r="M116" i="46"/>
  <c r="M118" i="46" s="1"/>
  <c r="G118" i="46"/>
  <c r="M26" i="46"/>
  <c r="M28" i="46" s="1"/>
  <c r="M30" i="46" s="1"/>
  <c r="H19" i="62"/>
  <c r="F154" i="46"/>
  <c r="F15" i="62"/>
  <c r="F148" i="46"/>
  <c r="H10" i="62"/>
  <c r="H12" i="62" s="1"/>
  <c r="F145" i="46"/>
  <c r="F12" i="62"/>
  <c r="H11" i="61"/>
  <c r="F117" i="46"/>
  <c r="L117" i="46" s="1"/>
  <c r="H20" i="61"/>
  <c r="F126" i="46"/>
  <c r="L126" i="46" s="1"/>
  <c r="L125" i="46"/>
  <c r="H19" i="61"/>
  <c r="F18" i="61"/>
  <c r="H16" i="61"/>
  <c r="H18" i="61" s="1"/>
  <c r="L122" i="46"/>
  <c r="L124" i="46" s="1"/>
  <c r="F124" i="46"/>
  <c r="L121" i="46"/>
  <c r="F121" i="46"/>
  <c r="H14" i="61"/>
  <c r="H15" i="61" s="1"/>
  <c r="F15" i="61"/>
  <c r="H10" i="61"/>
  <c r="F116" i="46"/>
  <c r="F75" i="46"/>
  <c r="L73" i="46"/>
  <c r="L75" i="46" s="1"/>
  <c r="F69" i="46"/>
  <c r="L69" i="46"/>
  <c r="M44" i="46"/>
  <c r="C35" i="4" s="1"/>
  <c r="K44" i="46"/>
  <c r="C33" i="4" s="1"/>
  <c r="F58" i="46"/>
  <c r="L56" i="46"/>
  <c r="L58" i="46" s="1"/>
  <c r="L51" i="46"/>
  <c r="L52" i="46" s="1"/>
  <c r="F52" i="46"/>
  <c r="F32" i="46"/>
  <c r="L31" i="46"/>
  <c r="F30" i="46"/>
  <c r="L29" i="46"/>
  <c r="F28" i="46"/>
  <c r="L27" i="46"/>
  <c r="F26" i="46"/>
  <c r="L25" i="46"/>
  <c r="F24" i="46"/>
  <c r="L23" i="46"/>
  <c r="L24" i="46" s="1"/>
  <c r="F49" i="46"/>
  <c r="L47" i="46"/>
  <c r="L49" i="46" s="1"/>
  <c r="F21" i="61"/>
  <c r="F12" i="61"/>
  <c r="L61" i="46" l="1"/>
  <c r="C39" i="4" s="1"/>
  <c r="K28" i="46"/>
  <c r="K30" i="46" s="1"/>
  <c r="K32" i="46" s="1"/>
  <c r="K34" i="46" s="1"/>
  <c r="K36" i="46" s="1"/>
  <c r="K38" i="46" s="1"/>
  <c r="K40" i="46" s="1"/>
  <c r="K42" i="46" s="1"/>
  <c r="H21" i="62"/>
  <c r="K142" i="46"/>
  <c r="C53" i="4" s="1"/>
  <c r="M113" i="46"/>
  <c r="C50" i="4" s="1"/>
  <c r="K113" i="46"/>
  <c r="C48" i="4" s="1"/>
  <c r="M142" i="46"/>
  <c r="M32" i="46"/>
  <c r="F156" i="46"/>
  <c r="L154" i="46"/>
  <c r="L156" i="46" s="1"/>
  <c r="F150" i="46"/>
  <c r="L148" i="46"/>
  <c r="L150" i="46" s="1"/>
  <c r="F147" i="46"/>
  <c r="L145" i="46"/>
  <c r="L147" i="46" s="1"/>
  <c r="H12" i="61"/>
  <c r="F127" i="46"/>
  <c r="H21" i="61"/>
  <c r="L127" i="46"/>
  <c r="F118" i="46"/>
  <c r="L116" i="46"/>
  <c r="L118" i="46" s="1"/>
  <c r="L26" i="46"/>
  <c r="L28" i="46" s="1"/>
  <c r="L30" i="46" s="1"/>
  <c r="L32" i="46" s="1"/>
  <c r="L44" i="46"/>
  <c r="C55" i="4" l="1"/>
  <c r="C34" i="4"/>
  <c r="E32" i="4" s="1"/>
  <c r="K20" i="46"/>
  <c r="C28" i="4" s="1"/>
  <c r="M34" i="46"/>
  <c r="M36" i="46" s="1"/>
  <c r="M38" i="46" s="1"/>
  <c r="M40" i="46" s="1"/>
  <c r="M42" i="46" s="1"/>
  <c r="L34" i="46"/>
  <c r="L36" i="46" s="1"/>
  <c r="L38" i="46" s="1"/>
  <c r="L40" i="46" s="1"/>
  <c r="L42" i="46" s="1"/>
  <c r="L142" i="46"/>
  <c r="C54" i="4" s="1"/>
  <c r="L113" i="46"/>
  <c r="C49" i="4" s="1"/>
  <c r="E47" i="4" s="1"/>
  <c r="AC55" i="49"/>
  <c r="AD55" i="49" s="1"/>
  <c r="AE55" i="49" s="1"/>
  <c r="Y55" i="49"/>
  <c r="O55" i="49"/>
  <c r="T55" i="49" s="1"/>
  <c r="N55" i="49"/>
  <c r="X55" i="49" s="1"/>
  <c r="M55" i="49"/>
  <c r="W55" i="49" s="1"/>
  <c r="J55" i="49"/>
  <c r="AC54" i="49"/>
  <c r="AD54" i="49" s="1"/>
  <c r="AE54" i="49" s="1"/>
  <c r="Y54" i="49"/>
  <c r="O54" i="49"/>
  <c r="T54" i="49" s="1"/>
  <c r="N54" i="49"/>
  <c r="X54" i="49" s="1"/>
  <c r="M54" i="49"/>
  <c r="W54" i="49" s="1"/>
  <c r="J54" i="49"/>
  <c r="AC53" i="49"/>
  <c r="AD53" i="49" s="1"/>
  <c r="AE53" i="49" s="1"/>
  <c r="Y53" i="49"/>
  <c r="O53" i="49"/>
  <c r="T53" i="49" s="1"/>
  <c r="N53" i="49"/>
  <c r="X53" i="49" s="1"/>
  <c r="M53" i="49"/>
  <c r="W53" i="49" s="1"/>
  <c r="J53" i="49"/>
  <c r="AC52" i="49"/>
  <c r="AD52" i="49" s="1"/>
  <c r="AE52" i="49" s="1"/>
  <c r="Y52" i="49"/>
  <c r="O52" i="49"/>
  <c r="T52" i="49" s="1"/>
  <c r="N52" i="49"/>
  <c r="X52" i="49" s="1"/>
  <c r="M52" i="49"/>
  <c r="W52" i="49" s="1"/>
  <c r="J52" i="49"/>
  <c r="AC127" i="49"/>
  <c r="AD127" i="49" s="1"/>
  <c r="AE127" i="49" s="1"/>
  <c r="Y127" i="49"/>
  <c r="O127" i="49"/>
  <c r="T127" i="49" s="1"/>
  <c r="N127" i="49"/>
  <c r="X127" i="49" s="1"/>
  <c r="M127" i="49"/>
  <c r="W127" i="49" s="1"/>
  <c r="J127" i="49"/>
  <c r="AC126" i="49"/>
  <c r="AD126" i="49" s="1"/>
  <c r="AE126" i="49" s="1"/>
  <c r="Y126" i="49"/>
  <c r="O126" i="49"/>
  <c r="T126" i="49" s="1"/>
  <c r="N126" i="49"/>
  <c r="X126" i="49" s="1"/>
  <c r="M126" i="49"/>
  <c r="W126" i="49" s="1"/>
  <c r="J126" i="49"/>
  <c r="AC125" i="49"/>
  <c r="AD125" i="49" s="1"/>
  <c r="AE125" i="49" s="1"/>
  <c r="Y125" i="49"/>
  <c r="O125" i="49"/>
  <c r="T125" i="49" s="1"/>
  <c r="N125" i="49"/>
  <c r="X125" i="49" s="1"/>
  <c r="M125" i="49"/>
  <c r="W125" i="49" s="1"/>
  <c r="J125" i="49"/>
  <c r="AC124" i="49"/>
  <c r="AD124" i="49" s="1"/>
  <c r="AE124" i="49" s="1"/>
  <c r="Y124" i="49"/>
  <c r="O124" i="49"/>
  <c r="T124" i="49" s="1"/>
  <c r="N124" i="49"/>
  <c r="X124" i="49" s="1"/>
  <c r="M124" i="49"/>
  <c r="W124" i="49" s="1"/>
  <c r="J124" i="49"/>
  <c r="AC109" i="49"/>
  <c r="AD109" i="49" s="1"/>
  <c r="AE109" i="49" s="1"/>
  <c r="Y109" i="49"/>
  <c r="O109" i="49"/>
  <c r="T109" i="49" s="1"/>
  <c r="N109" i="49"/>
  <c r="X109" i="49" s="1"/>
  <c r="M109" i="49"/>
  <c r="W109" i="49" s="1"/>
  <c r="J109" i="49"/>
  <c r="AC108" i="49"/>
  <c r="AD108" i="49" s="1"/>
  <c r="AE108" i="49" s="1"/>
  <c r="Y108" i="49"/>
  <c r="O108" i="49"/>
  <c r="T108" i="49" s="1"/>
  <c r="N108" i="49"/>
  <c r="X108" i="49" s="1"/>
  <c r="M108" i="49"/>
  <c r="W108" i="49" s="1"/>
  <c r="J108" i="49"/>
  <c r="AC107" i="49"/>
  <c r="AD107" i="49" s="1"/>
  <c r="AE107" i="49" s="1"/>
  <c r="Y107" i="49"/>
  <c r="O107" i="49"/>
  <c r="T107" i="49" s="1"/>
  <c r="N107" i="49"/>
  <c r="X107" i="49" s="1"/>
  <c r="M107" i="49"/>
  <c r="W107" i="49" s="1"/>
  <c r="J107" i="49"/>
  <c r="AC106" i="49"/>
  <c r="AD106" i="49" s="1"/>
  <c r="AE106" i="49" s="1"/>
  <c r="Y106" i="49"/>
  <c r="O106" i="49"/>
  <c r="T106" i="49" s="1"/>
  <c r="N106" i="49"/>
  <c r="X106" i="49" s="1"/>
  <c r="M106" i="49"/>
  <c r="W106" i="49" s="1"/>
  <c r="J106" i="49"/>
  <c r="AC91" i="49"/>
  <c r="AD91" i="49" s="1"/>
  <c r="AE91" i="49" s="1"/>
  <c r="Y91" i="49"/>
  <c r="O91" i="49"/>
  <c r="T91" i="49" s="1"/>
  <c r="N91" i="49"/>
  <c r="X91" i="49" s="1"/>
  <c r="M91" i="49"/>
  <c r="W91" i="49" s="1"/>
  <c r="J91" i="49"/>
  <c r="AC90" i="49"/>
  <c r="AD90" i="49" s="1"/>
  <c r="AE90" i="49" s="1"/>
  <c r="Y90" i="49"/>
  <c r="O90" i="49"/>
  <c r="T90" i="49" s="1"/>
  <c r="N90" i="49"/>
  <c r="X90" i="49" s="1"/>
  <c r="M90" i="49"/>
  <c r="W90" i="49" s="1"/>
  <c r="J90" i="49"/>
  <c r="AC89" i="49"/>
  <c r="AD89" i="49" s="1"/>
  <c r="AE89" i="49" s="1"/>
  <c r="Y89" i="49"/>
  <c r="O89" i="49"/>
  <c r="T89" i="49" s="1"/>
  <c r="N89" i="49"/>
  <c r="X89" i="49" s="1"/>
  <c r="M89" i="49"/>
  <c r="W89" i="49" s="1"/>
  <c r="J89" i="49"/>
  <c r="AC88" i="49"/>
  <c r="AD88" i="49" s="1"/>
  <c r="AE88" i="49" s="1"/>
  <c r="Y88" i="49"/>
  <c r="O88" i="49"/>
  <c r="T88" i="49" s="1"/>
  <c r="N88" i="49"/>
  <c r="X88" i="49" s="1"/>
  <c r="M88" i="49"/>
  <c r="W88" i="49" s="1"/>
  <c r="J88" i="49"/>
  <c r="AC73" i="49"/>
  <c r="AD73" i="49" s="1"/>
  <c r="AE73" i="49" s="1"/>
  <c r="Y73" i="49"/>
  <c r="O73" i="49"/>
  <c r="T73" i="49" s="1"/>
  <c r="N73" i="49"/>
  <c r="X73" i="49" s="1"/>
  <c r="M73" i="49"/>
  <c r="W73" i="49" s="1"/>
  <c r="J73" i="49"/>
  <c r="AC72" i="49"/>
  <c r="AD72" i="49" s="1"/>
  <c r="AE72" i="49" s="1"/>
  <c r="Y72" i="49"/>
  <c r="O72" i="49"/>
  <c r="T72" i="49" s="1"/>
  <c r="N72" i="49"/>
  <c r="X72" i="49" s="1"/>
  <c r="M72" i="49"/>
  <c r="W72" i="49" s="1"/>
  <c r="J72" i="49"/>
  <c r="AC71" i="49"/>
  <c r="AD71" i="49" s="1"/>
  <c r="AE71" i="49" s="1"/>
  <c r="Y71" i="49"/>
  <c r="O71" i="49"/>
  <c r="T71" i="49" s="1"/>
  <c r="N71" i="49"/>
  <c r="X71" i="49" s="1"/>
  <c r="M71" i="49"/>
  <c r="W71" i="49" s="1"/>
  <c r="J71" i="49"/>
  <c r="AC70" i="49"/>
  <c r="AD70" i="49" s="1"/>
  <c r="AE70" i="49" s="1"/>
  <c r="Y70" i="49"/>
  <c r="O70" i="49"/>
  <c r="T70" i="49" s="1"/>
  <c r="N70" i="49"/>
  <c r="X70" i="49" s="1"/>
  <c r="M70" i="49"/>
  <c r="W70" i="49" s="1"/>
  <c r="J70" i="49"/>
  <c r="AC37" i="49"/>
  <c r="AD37" i="49" s="1"/>
  <c r="AE37" i="49" s="1"/>
  <c r="Y37" i="49"/>
  <c r="O37" i="49"/>
  <c r="T37" i="49" s="1"/>
  <c r="N37" i="49"/>
  <c r="X37" i="49" s="1"/>
  <c r="M37" i="49"/>
  <c r="W37" i="49" s="1"/>
  <c r="J37" i="49"/>
  <c r="AC36" i="49"/>
  <c r="AD36" i="49" s="1"/>
  <c r="AE36" i="49" s="1"/>
  <c r="Y36" i="49"/>
  <c r="O36" i="49"/>
  <c r="T36" i="49" s="1"/>
  <c r="N36" i="49"/>
  <c r="X36" i="49" s="1"/>
  <c r="M36" i="49"/>
  <c r="W36" i="49" s="1"/>
  <c r="J36" i="49"/>
  <c r="AC35" i="49"/>
  <c r="AD35" i="49" s="1"/>
  <c r="AE35" i="49" s="1"/>
  <c r="Y35" i="49"/>
  <c r="O35" i="49"/>
  <c r="T35" i="49" s="1"/>
  <c r="N35" i="49"/>
  <c r="X35" i="49" s="1"/>
  <c r="M35" i="49"/>
  <c r="W35" i="49" s="1"/>
  <c r="J35" i="49"/>
  <c r="AC34" i="49"/>
  <c r="AD34" i="49" s="1"/>
  <c r="AE34" i="49" s="1"/>
  <c r="Y34" i="49"/>
  <c r="O34" i="49"/>
  <c r="T34" i="49" s="1"/>
  <c r="N34" i="49"/>
  <c r="X34" i="49" s="1"/>
  <c r="M34" i="49"/>
  <c r="W34" i="49" s="1"/>
  <c r="J34" i="49"/>
  <c r="E52" i="4" l="1"/>
  <c r="M20" i="46"/>
  <c r="C30" i="4" s="1"/>
  <c r="E37" i="4"/>
  <c r="L20" i="46"/>
  <c r="C29" i="4" s="1"/>
  <c r="E27" i="4" s="1"/>
  <c r="O43" i="49"/>
  <c r="T43" i="49" s="1"/>
  <c r="N43" i="49"/>
  <c r="M43" i="49"/>
  <c r="J43" i="49"/>
  <c r="O61" i="49"/>
  <c r="T61" i="49" s="1"/>
  <c r="N61" i="49"/>
  <c r="M61" i="49"/>
  <c r="J61" i="49"/>
  <c r="O79" i="49"/>
  <c r="T79" i="49" s="1"/>
  <c r="N79" i="49"/>
  <c r="M79" i="49"/>
  <c r="J79" i="49"/>
  <c r="O97" i="49"/>
  <c r="T97" i="49" s="1"/>
  <c r="N97" i="49"/>
  <c r="M97" i="49"/>
  <c r="J97" i="49"/>
  <c r="O115" i="49"/>
  <c r="T115" i="49" s="1"/>
  <c r="N115" i="49"/>
  <c r="M115" i="49"/>
  <c r="J115" i="49"/>
  <c r="Y123" i="49"/>
  <c r="AC123" i="49" s="1"/>
  <c r="AD123" i="49" s="1"/>
  <c r="AE123" i="49" s="1"/>
  <c r="O123" i="49"/>
  <c r="T123" i="49" s="1"/>
  <c r="N123" i="49"/>
  <c r="X123" i="49" s="1"/>
  <c r="M123" i="49"/>
  <c r="W123" i="49" s="1"/>
  <c r="J123" i="49"/>
  <c r="Y105" i="49"/>
  <c r="AC105" i="49" s="1"/>
  <c r="AD105" i="49" s="1"/>
  <c r="AE105" i="49" s="1"/>
  <c r="O105" i="49"/>
  <c r="T105" i="49" s="1"/>
  <c r="N105" i="49"/>
  <c r="X105" i="49" s="1"/>
  <c r="M105" i="49"/>
  <c r="W105" i="49" s="1"/>
  <c r="J105" i="49"/>
  <c r="Y87" i="49"/>
  <c r="AC87" i="49" s="1"/>
  <c r="AD87" i="49" s="1"/>
  <c r="AE87" i="49" s="1"/>
  <c r="O87" i="49"/>
  <c r="T87" i="49" s="1"/>
  <c r="N87" i="49"/>
  <c r="X87" i="49" s="1"/>
  <c r="M87" i="49"/>
  <c r="W87" i="49" s="1"/>
  <c r="J87" i="49"/>
  <c r="Y69" i="49"/>
  <c r="AC69" i="49" s="1"/>
  <c r="AD69" i="49" s="1"/>
  <c r="AE69" i="49" s="1"/>
  <c r="O69" i="49"/>
  <c r="T69" i="49" s="1"/>
  <c r="N69" i="49"/>
  <c r="X69" i="49" s="1"/>
  <c r="M69" i="49"/>
  <c r="W69" i="49" s="1"/>
  <c r="J69" i="49"/>
  <c r="Y51" i="49"/>
  <c r="AC51" i="49" s="1"/>
  <c r="AD51" i="49" s="1"/>
  <c r="AE51" i="49" s="1"/>
  <c r="O51" i="49"/>
  <c r="T51" i="49" s="1"/>
  <c r="N51" i="49"/>
  <c r="X51" i="49" s="1"/>
  <c r="M51" i="49"/>
  <c r="W51" i="49" s="1"/>
  <c r="J51" i="49"/>
  <c r="Y33" i="49"/>
  <c r="AC33" i="49" s="1"/>
  <c r="AD33" i="49" s="1"/>
  <c r="AE33" i="49" s="1"/>
  <c r="O33" i="49"/>
  <c r="T33" i="49" s="1"/>
  <c r="N33" i="49"/>
  <c r="X33" i="49" s="1"/>
  <c r="M33" i="49"/>
  <c r="W33" i="49" s="1"/>
  <c r="J33" i="49"/>
  <c r="J45" i="49" l="1"/>
  <c r="J44" i="49"/>
  <c r="J117" i="49"/>
  <c r="J116" i="49"/>
  <c r="J99" i="49"/>
  <c r="J98" i="49"/>
  <c r="J81" i="49"/>
  <c r="J80" i="49"/>
  <c r="J63" i="49"/>
  <c r="J62" i="49"/>
  <c r="O133" i="49"/>
  <c r="T133" i="49" s="1"/>
  <c r="N133" i="49"/>
  <c r="M133" i="49"/>
  <c r="J133" i="49"/>
  <c r="O135" i="49"/>
  <c r="T135" i="49" s="1"/>
  <c r="N135" i="49"/>
  <c r="M135" i="49"/>
  <c r="J135" i="49"/>
  <c r="O134" i="49"/>
  <c r="T134" i="49" s="1"/>
  <c r="N134" i="49"/>
  <c r="M134" i="49"/>
  <c r="J134" i="49"/>
  <c r="O117" i="49"/>
  <c r="T117" i="49" s="1"/>
  <c r="N117" i="49"/>
  <c r="M117" i="49"/>
  <c r="O116" i="49"/>
  <c r="T116" i="49" s="1"/>
  <c r="N116" i="49"/>
  <c r="M116" i="49"/>
  <c r="O99" i="49"/>
  <c r="T99" i="49" s="1"/>
  <c r="N99" i="49"/>
  <c r="M99" i="49"/>
  <c r="O98" i="49"/>
  <c r="T98" i="49" s="1"/>
  <c r="N98" i="49"/>
  <c r="M98" i="49"/>
  <c r="O81" i="49"/>
  <c r="T81" i="49" s="1"/>
  <c r="N81" i="49"/>
  <c r="M81" i="49"/>
  <c r="O80" i="49"/>
  <c r="T80" i="49" s="1"/>
  <c r="N80" i="49"/>
  <c r="M80" i="49"/>
  <c r="O63" i="49"/>
  <c r="T63" i="49" s="1"/>
  <c r="N63" i="49"/>
  <c r="M63" i="49"/>
  <c r="O62" i="49"/>
  <c r="T62" i="49" s="1"/>
  <c r="N62" i="49"/>
  <c r="M62" i="49"/>
  <c r="O45" i="49"/>
  <c r="T45" i="49" s="1"/>
  <c r="N45" i="49"/>
  <c r="M45" i="49"/>
  <c r="O44" i="49"/>
  <c r="T44" i="49" s="1"/>
  <c r="N44" i="49"/>
  <c r="M44" i="49"/>
  <c r="T130" i="49" l="1"/>
  <c r="T112" i="49"/>
  <c r="T94" i="49"/>
  <c r="T76" i="49"/>
  <c r="T58" i="49"/>
  <c r="T40" i="49"/>
  <c r="J95" i="49"/>
  <c r="E20" i="49" s="1"/>
  <c r="E103" i="46" s="1"/>
  <c r="K103" i="46" s="1"/>
  <c r="J113" i="49"/>
  <c r="E23" i="49" s="1"/>
  <c r="E106" i="46" s="1"/>
  <c r="K106" i="46" s="1"/>
  <c r="J131" i="49"/>
  <c r="E26" i="49" s="1"/>
  <c r="E109" i="46" s="1"/>
  <c r="K109" i="46" s="1"/>
  <c r="J59" i="49"/>
  <c r="E14" i="49" s="1"/>
  <c r="E97" i="46" s="1"/>
  <c r="K97" i="46" s="1"/>
  <c r="J77" i="49"/>
  <c r="E17" i="49" s="1"/>
  <c r="E100" i="46" s="1"/>
  <c r="K100" i="46" s="1"/>
  <c r="J41" i="49"/>
  <c r="E11" i="49" s="1"/>
  <c r="E94" i="46" s="1"/>
  <c r="K94" i="46" s="1"/>
  <c r="T95" i="49" l="1"/>
  <c r="F20" i="49" s="1"/>
  <c r="F103" i="46" s="1"/>
  <c r="L103" i="46" s="1"/>
  <c r="T113" i="49"/>
  <c r="F23" i="49" s="1"/>
  <c r="F106" i="46" s="1"/>
  <c r="L106" i="46" s="1"/>
  <c r="T41" i="49"/>
  <c r="F11" i="49" s="1"/>
  <c r="F94" i="46" s="1"/>
  <c r="L94" i="46" s="1"/>
  <c r="T77" i="49"/>
  <c r="F17" i="49" s="1"/>
  <c r="F100" i="46" s="1"/>
  <c r="L100" i="46" s="1"/>
  <c r="T131" i="49"/>
  <c r="F26" i="49" s="1"/>
  <c r="F109" i="46" s="1"/>
  <c r="L109" i="46" s="1"/>
  <c r="T59" i="49"/>
  <c r="F14" i="49" s="1"/>
  <c r="F97" i="46" s="1"/>
  <c r="L97" i="46" s="1"/>
  <c r="H14" i="49" l="1"/>
  <c r="H20" i="49"/>
  <c r="H23" i="49"/>
  <c r="H26" i="49"/>
  <c r="G17" i="46" l="1"/>
  <c r="C24" i="4" s="1"/>
  <c r="H11" i="49" l="1"/>
  <c r="J103" i="49"/>
  <c r="J67" i="49"/>
  <c r="J85" i="49"/>
  <c r="J49" i="49"/>
  <c r="J121" i="49"/>
  <c r="J31" i="49"/>
  <c r="AE67" i="49"/>
  <c r="AE103" i="49"/>
  <c r="G16" i="46"/>
  <c r="C23" i="4" s="1"/>
  <c r="G16" i="49" l="1"/>
  <c r="G99" i="46" s="1"/>
  <c r="E25" i="49"/>
  <c r="E108" i="46" s="1"/>
  <c r="G22" i="49"/>
  <c r="G105" i="46" s="1"/>
  <c r="E10" i="49"/>
  <c r="E93" i="46" s="1"/>
  <c r="E22" i="49"/>
  <c r="E105" i="46" s="1"/>
  <c r="E13" i="49"/>
  <c r="E96" i="46" s="1"/>
  <c r="E19" i="49"/>
  <c r="E102" i="46" s="1"/>
  <c r="E16" i="49"/>
  <c r="E99" i="46" s="1"/>
  <c r="AE49" i="49"/>
  <c r="H17" i="49"/>
  <c r="D13" i="46"/>
  <c r="T103" i="49"/>
  <c r="T121" i="49"/>
  <c r="T67" i="49"/>
  <c r="T49" i="49"/>
  <c r="T85" i="49"/>
  <c r="AE121" i="49"/>
  <c r="AE85" i="49"/>
  <c r="T31" i="49"/>
  <c r="E110" i="46" l="1"/>
  <c r="K108" i="46"/>
  <c r="K110" i="46" s="1"/>
  <c r="E98" i="46"/>
  <c r="K96" i="46"/>
  <c r="K98" i="46" s="1"/>
  <c r="E101" i="46"/>
  <c r="K99" i="46"/>
  <c r="K101" i="46" s="1"/>
  <c r="E104" i="46"/>
  <c r="K102" i="46"/>
  <c r="K104" i="46" s="1"/>
  <c r="E107" i="46"/>
  <c r="K105" i="46"/>
  <c r="K107" i="46" s="1"/>
  <c r="E95" i="46"/>
  <c r="K93" i="46"/>
  <c r="K95" i="46" s="1"/>
  <c r="G107" i="46"/>
  <c r="M105" i="46"/>
  <c r="M107" i="46" s="1"/>
  <c r="G101" i="46"/>
  <c r="M99" i="46"/>
  <c r="M101" i="46" s="1"/>
  <c r="G24" i="49"/>
  <c r="G18" i="49"/>
  <c r="E27" i="49"/>
  <c r="E24" i="49"/>
  <c r="E21" i="49"/>
  <c r="E18" i="49"/>
  <c r="E15" i="49"/>
  <c r="E12" i="49"/>
  <c r="G19" i="49"/>
  <c r="G102" i="46" s="1"/>
  <c r="G25" i="49"/>
  <c r="G108" i="46" s="1"/>
  <c r="G13" i="49"/>
  <c r="G96" i="46" s="1"/>
  <c r="F13" i="46"/>
  <c r="C25" i="4" s="1"/>
  <c r="F10" i="49"/>
  <c r="F93" i="46" s="1"/>
  <c r="F25" i="49"/>
  <c r="F108" i="46" s="1"/>
  <c r="F22" i="49"/>
  <c r="F105" i="46" s="1"/>
  <c r="F19" i="49"/>
  <c r="F102" i="46" s="1"/>
  <c r="F13" i="49"/>
  <c r="F96" i="46" s="1"/>
  <c r="F16" i="49"/>
  <c r="F99" i="46" s="1"/>
  <c r="AE31" i="49"/>
  <c r="E13" i="46"/>
  <c r="C22" i="4" s="1"/>
  <c r="E21" i="4" s="1"/>
  <c r="K90" i="46" l="1"/>
  <c r="C43" i="4" s="1"/>
  <c r="G110" i="46"/>
  <c r="M108" i="46"/>
  <c r="M110" i="46" s="1"/>
  <c r="G104" i="46"/>
  <c r="M102" i="46"/>
  <c r="M104" i="46" s="1"/>
  <c r="G98" i="46"/>
  <c r="M96" i="46"/>
  <c r="M98" i="46" s="1"/>
  <c r="F110" i="46"/>
  <c r="L108" i="46"/>
  <c r="L110" i="46" s="1"/>
  <c r="L105" i="46"/>
  <c r="L107" i="46" s="1"/>
  <c r="F107" i="46"/>
  <c r="F104" i="46"/>
  <c r="L102" i="46"/>
  <c r="L104" i="46" s="1"/>
  <c r="L99" i="46"/>
  <c r="L101" i="46" s="1"/>
  <c r="F101" i="46"/>
  <c r="F98" i="46"/>
  <c r="L96" i="46"/>
  <c r="L98" i="46" s="1"/>
  <c r="F95" i="46"/>
  <c r="L93" i="46"/>
  <c r="L95" i="46" s="1"/>
  <c r="G27" i="49"/>
  <c r="F21" i="49"/>
  <c r="G21" i="49"/>
  <c r="G15" i="49"/>
  <c r="F12" i="49"/>
  <c r="G13" i="46"/>
  <c r="H13" i="49"/>
  <c r="H15" i="49" s="1"/>
  <c r="F15" i="49"/>
  <c r="H16" i="49"/>
  <c r="H18" i="49" s="1"/>
  <c r="F18" i="49"/>
  <c r="H22" i="49"/>
  <c r="H24" i="49" s="1"/>
  <c r="F24" i="49"/>
  <c r="H25" i="49"/>
  <c r="H27" i="49" s="1"/>
  <c r="F27" i="49"/>
  <c r="H19" i="49"/>
  <c r="H21" i="49" s="1"/>
  <c r="G10" i="49"/>
  <c r="G93" i="46" s="1"/>
  <c r="L90" i="46" l="1"/>
  <c r="C44" i="4" s="1"/>
  <c r="G95" i="46"/>
  <c r="M93" i="46"/>
  <c r="M95" i="46" s="1"/>
  <c r="M90" i="46" s="1"/>
  <c r="C45" i="4" s="1"/>
  <c r="H10" i="49"/>
  <c r="H12" i="49" s="1"/>
  <c r="G12" i="49"/>
  <c r="E42" i="4" l="1"/>
  <c r="E64" i="4" s="1"/>
  <c r="E9" i="67" s="1"/>
  <c r="C7" i="68" s="1"/>
  <c r="E7" i="68" s="1"/>
  <c r="E15" i="67" s="1"/>
</calcChain>
</file>

<file path=xl/sharedStrings.xml><?xml version="1.0" encoding="utf-8"?>
<sst xmlns="http://schemas.openxmlformats.org/spreadsheetml/2006/main" count="3459" uniqueCount="426">
  <si>
    <t xml:space="preserve"> </t>
  </si>
  <si>
    <t>Omschrijving / specificatie</t>
  </si>
  <si>
    <t>Samenvatting</t>
  </si>
  <si>
    <t>Dimensionering</t>
  </si>
  <si>
    <r>
      <t>Toelichting / onderbouwing</t>
    </r>
    <r>
      <rPr>
        <sz val="12"/>
        <color theme="1"/>
        <rFont val="Verdana"/>
        <family val="2"/>
      </rPr>
      <t xml:space="preserve"> </t>
    </r>
  </si>
  <si>
    <t>Artikelnummer</t>
  </si>
  <si>
    <t>(Prijzen exclusief BTW)</t>
  </si>
  <si>
    <t>Totaal</t>
  </si>
  <si>
    <t>Additionele diensten</t>
  </si>
  <si>
    <t>2a</t>
  </si>
  <si>
    <t>2b</t>
  </si>
  <si>
    <t>Artikelomschrijving</t>
  </si>
  <si>
    <t>Listprijs
per stuk incl. korting</t>
  </si>
  <si>
    <t>Prijs totaal
incl. korting</t>
  </si>
  <si>
    <t>Merknaam</t>
  </si>
  <si>
    <t>Normatief 
gebruik stroom 
in watt 
per eeneid</t>
  </si>
  <si>
    <t>Verwijzing naar
documentatie
voor stroomverbuik</t>
  </si>
  <si>
    <t>Benodigd 
aantal in bouwblok</t>
  </si>
  <si>
    <t>TCO-energie</t>
  </si>
  <si>
    <t>ja</t>
  </si>
  <si>
    <r>
      <t xml:space="preserve">Totaal op jaarbasis
in Kwh </t>
    </r>
    <r>
      <rPr>
        <sz val="11"/>
        <color theme="1"/>
        <rFont val="Arial"/>
        <family val="2"/>
      </rPr>
      <t>x24x365/1000</t>
    </r>
  </si>
  <si>
    <t>Van toepassing
ja / nee</t>
  </si>
  <si>
    <r>
      <t xml:space="preserve">Prijs 
</t>
    </r>
    <r>
      <rPr>
        <b/>
        <u/>
        <sz val="11"/>
        <color theme="1"/>
        <rFont val="Arial"/>
        <family val="2"/>
      </rPr>
      <t>1 JAAR</t>
    </r>
    <r>
      <rPr>
        <b/>
        <sz val="11"/>
        <color theme="1"/>
        <rFont val="Arial"/>
        <family val="2"/>
      </rPr>
      <t xml:space="preserve">
totaal
incl. korting</t>
    </r>
  </si>
  <si>
    <t>Aanschaf</t>
  </si>
  <si>
    <t>Subtotaal</t>
  </si>
  <si>
    <t>Gebruiksrecht management aanschaf</t>
  </si>
  <si>
    <t>Variant 5 LAN access</t>
  </si>
  <si>
    <t>Locatie DC1 &amp; DC2</t>
  </si>
  <si>
    <t>Aantal Distributies</t>
  </si>
  <si>
    <t>n.v.t.</t>
  </si>
  <si>
    <t>Berekening financiële waarde</t>
  </si>
  <si>
    <t>Bouwblok 2: Decentrale WAN-koppeling</t>
  </si>
  <si>
    <t>Bouwblok 3: Decentrale Distributie</t>
  </si>
  <si>
    <t>Aanschaf WAN-koppeling</t>
  </si>
  <si>
    <t>Gebruiksrecht Management</t>
  </si>
  <si>
    <t>Aanschaf
Jaar 1</t>
  </si>
  <si>
    <t>Totaal
bedrag</t>
  </si>
  <si>
    <t>&lt;-naar samenvatting</t>
  </si>
  <si>
    <t>Toelichting Prijzenformulier</t>
  </si>
  <si>
    <t>1a</t>
  </si>
  <si>
    <t>1b</t>
  </si>
  <si>
    <t>Variant 1: Decentrale Distributie</t>
  </si>
  <si>
    <t>Variant 2: Decentrale Distributie</t>
  </si>
  <si>
    <t>Variant 3: Decentrale Distributie</t>
  </si>
  <si>
    <t>Naam Variant</t>
  </si>
  <si>
    <t>Listprijs aanschaf
per stuk
in €</t>
  </si>
  <si>
    <t>Variant</t>
  </si>
  <si>
    <r>
      <t>Uurtarief</t>
    </r>
    <r>
      <rPr>
        <b/>
        <vertAlign val="superscript"/>
        <sz val="10"/>
        <color theme="1"/>
        <rFont val="Verdana"/>
        <family val="2"/>
      </rPr>
      <t>*1</t>
    </r>
  </si>
  <si>
    <t>Grondslag licentie:</t>
  </si>
  <si>
    <t>Gele velden invullen(!)</t>
  </si>
  <si>
    <t>Totaalprijs
 Aanschaf
 Licenties</t>
  </si>
  <si>
    <t>O&amp;S</t>
  </si>
  <si>
    <t>3a</t>
  </si>
  <si>
    <t>3b</t>
  </si>
  <si>
    <t>Variant 1: Licentie(s) Decentrale WAN-koppeling</t>
  </si>
  <si>
    <t>Variant 2: Licentie(s) Decentrale WAN-koppeling</t>
  </si>
  <si>
    <t>Variant 3: Licentie(s) Decentrale WAN-koppeling</t>
  </si>
  <si>
    <t>Licentie(s) Centrale WAN-koppeling</t>
  </si>
  <si>
    <t>4a</t>
  </si>
  <si>
    <t>5a</t>
  </si>
  <si>
    <t>6a</t>
  </si>
  <si>
    <t>4b</t>
  </si>
  <si>
    <t>5b</t>
  </si>
  <si>
    <t>6b</t>
  </si>
  <si>
    <t>Variant 5: Licentie(s) LAN Access</t>
  </si>
  <si>
    <t>Aanschaf Gebruiksrecht Centrale WAN-koppeling</t>
  </si>
  <si>
    <t xml:space="preserve">          &lt;-naar samenvatting</t>
  </si>
  <si>
    <t>Zie tabblad "A1. Bouwblok 1"</t>
  </si>
  <si>
    <t>Tabblad waar input van Inschrijver gewenst is!</t>
  </si>
  <si>
    <t>Tabblad ter informatie</t>
  </si>
  <si>
    <t>Bouwblok Centrale WAN-koppeling</t>
  </si>
  <si>
    <t>In dit tabblad kan de Hardware en Programmatuur van de Centrale</t>
  </si>
  <si>
    <t xml:space="preserve">WAN-koppeling worden geoffreerd. </t>
  </si>
  <si>
    <t>het verbruik in Watt).</t>
  </si>
  <si>
    <t>Bouwblok Decentrale WAN-koppeling</t>
  </si>
  <si>
    <t>In dit tabblad kan de Hardware en Programmatuur van de Decentrale</t>
  </si>
  <si>
    <t>Voor Licentiekosten kan of een Perpetual of Subscription worden aangeboden.</t>
  </si>
  <si>
    <t>Bouwblok Decentrale Distributie</t>
  </si>
  <si>
    <t xml:space="preserve">Distributie worden geoffreerd. </t>
  </si>
  <si>
    <t>Bouwblok Decentral LAN Access</t>
  </si>
  <si>
    <t>BOUWBLOKKEN</t>
  </si>
  <si>
    <t xml:space="preserve">Aan de hand van de dimensionering (Inventarisatie huidige </t>
  </si>
  <si>
    <t xml:space="preserve">omgeving) wordt op basis van de geoffreerde bedragen in </t>
  </si>
  <si>
    <t>de BOUWBLOKKEN en de betreffende doorrekengrondslag</t>
  </si>
  <si>
    <t>EMVI-Superformule</t>
  </si>
  <si>
    <t xml:space="preserve">In dit tabblad kan de Hardware en Programmatuur van de integratie van </t>
  </si>
  <si>
    <t xml:space="preserve">Naam Inschrijver: </t>
  </si>
  <si>
    <t>Hier ziet u uw vergelijkingswaarde in de EMVI-grafiek</t>
  </si>
  <si>
    <t>Voor die dimensionering wordt verwezen</t>
  </si>
  <si>
    <t xml:space="preserve">In dit tabblad kan de Hardware en Programmatuur bij integratie van </t>
  </si>
  <si>
    <t xml:space="preserve">de WAN-koppeling &amp; Distributie worden geoffreerd. </t>
  </si>
  <si>
    <t>Aantal 
WAN-Bouwblokken</t>
  </si>
  <si>
    <t>Variant 1: Licentie(s) Integratie WAN-koppeling &amp; Distributie</t>
  </si>
  <si>
    <t>Variant 2: Licentie(s) integratie WAN-koppeling &amp; Distributie</t>
  </si>
  <si>
    <t>Variant 3: Licentie(s) integratie WAN-koppeling &amp; Distributie</t>
  </si>
  <si>
    <r>
      <rPr>
        <vertAlign val="superscript"/>
        <sz val="10"/>
        <rFont val="Verdana"/>
        <family val="2"/>
      </rPr>
      <t>*1</t>
    </r>
    <r>
      <rPr>
        <sz val="10"/>
        <rFont val="Verdana"/>
        <family val="2"/>
      </rPr>
      <t xml:space="preserve"> Uurtarief is inclusief reis- en verblijfkosten. </t>
    </r>
  </si>
  <si>
    <t>waarden worden overgenomen</t>
  </si>
  <si>
    <t>Minimaal 
twee componenten</t>
  </si>
  <si>
    <t>Additoneel benodigde componenten</t>
  </si>
  <si>
    <t>Financiële waarden</t>
  </si>
  <si>
    <t>naar Bijlage: Dimensionering-Decentrale-Locaties.</t>
  </si>
  <si>
    <t>Geoffreerde prijzen worden gestand gedaan in Euro's!</t>
  </si>
  <si>
    <t>Variant 4: Decentrale Distributie</t>
  </si>
  <si>
    <t>Variant 4: Licentie(s) Decentrale WAN-koppeling</t>
  </si>
  <si>
    <t>Variant 4: Licentie(s) integratie WAN-koppeling &amp; Distributie</t>
  </si>
  <si>
    <t>Aanschaf Apparatuur Centrale WAN-koppeling</t>
  </si>
  <si>
    <t>Aanschaf | Perpetual</t>
  </si>
  <si>
    <t>Locatie</t>
  </si>
  <si>
    <t>Locatie 1</t>
  </si>
  <si>
    <t>Locatie 2</t>
  </si>
  <si>
    <t>Locatie 3</t>
  </si>
  <si>
    <t>Locatie 4</t>
  </si>
  <si>
    <t>Locatie 5</t>
  </si>
  <si>
    <t>Locatie 6</t>
  </si>
  <si>
    <t>Locatie 8</t>
  </si>
  <si>
    <t>Locatie 9</t>
  </si>
  <si>
    <t>Locatie 10</t>
  </si>
  <si>
    <t>Locatie 11</t>
  </si>
  <si>
    <t>Locatie 12</t>
  </si>
  <si>
    <t>Locatie 13</t>
  </si>
  <si>
    <t>Locatie 14</t>
  </si>
  <si>
    <t>Locatie 15</t>
  </si>
  <si>
    <t>Locatie 16</t>
  </si>
  <si>
    <t>Locatie 17</t>
  </si>
  <si>
    <t>Locatie 18</t>
  </si>
  <si>
    <t>Locatie 19</t>
  </si>
  <si>
    <t>Locatie 20</t>
  </si>
  <si>
    <t>Locatie 21</t>
  </si>
  <si>
    <t>Locatie 22</t>
  </si>
  <si>
    <t>Locatie 23</t>
  </si>
  <si>
    <t>Locatie 24</t>
  </si>
  <si>
    <t>Locatie 25</t>
  </si>
  <si>
    <t>Locatie 26</t>
  </si>
  <si>
    <t>Locatie 27</t>
  </si>
  <si>
    <t>Locatie 28</t>
  </si>
  <si>
    <t>Locatie 29</t>
  </si>
  <si>
    <t>Locatie 30</t>
  </si>
  <si>
    <t>Locatie 31</t>
  </si>
  <si>
    <t>Locatie 32</t>
  </si>
  <si>
    <t>Locatie 33</t>
  </si>
  <si>
    <t>Locatie 34</t>
  </si>
  <si>
    <t>Locatie 35</t>
  </si>
  <si>
    <t>Locatie 36</t>
  </si>
  <si>
    <t>Locatie 37</t>
  </si>
  <si>
    <t>Locatie 38</t>
  </si>
  <si>
    <t>Locatie 39</t>
  </si>
  <si>
    <t>Locatie 40</t>
  </si>
  <si>
    <t>Locatie 41</t>
  </si>
  <si>
    <t>Locatie 42</t>
  </si>
  <si>
    <t>Locatie 43</t>
  </si>
  <si>
    <t>Locatie 44</t>
  </si>
  <si>
    <t>Locatie 45</t>
  </si>
  <si>
    <t>Locatie 46</t>
  </si>
  <si>
    <t>Locatie 47</t>
  </si>
  <si>
    <t>Locatie 48</t>
  </si>
  <si>
    <t>Locatie 49</t>
  </si>
  <si>
    <t>Locatie 50</t>
  </si>
  <si>
    <t>Locatie 51</t>
  </si>
  <si>
    <t>Locatie 52</t>
  </si>
  <si>
    <t>Locatie 53</t>
  </si>
  <si>
    <t>Locatie 54</t>
  </si>
  <si>
    <t>Locatie 55</t>
  </si>
  <si>
    <t>Locatie 56</t>
  </si>
  <si>
    <t>Locatie 57</t>
  </si>
  <si>
    <t>Locatie 58</t>
  </si>
  <si>
    <t>Locatie 59</t>
  </si>
  <si>
    <t>Locatie 60</t>
  </si>
  <si>
    <t>Locatie 61</t>
  </si>
  <si>
    <t>Locatie 62</t>
  </si>
  <si>
    <t>Locatie 63</t>
  </si>
  <si>
    <t>Locatie 64</t>
  </si>
  <si>
    <t>Locatie 65</t>
  </si>
  <si>
    <t>Locatie 66</t>
  </si>
  <si>
    <t>Locatie 67</t>
  </si>
  <si>
    <t>Locatie 68</t>
  </si>
  <si>
    <t>Locatie 69</t>
  </si>
  <si>
    <t>Locatie 70</t>
  </si>
  <si>
    <t>Locatie 71</t>
  </si>
  <si>
    <t>Locatie 72</t>
  </si>
  <si>
    <t>Locatie 73</t>
  </si>
  <si>
    <t>Locatie 74</t>
  </si>
  <si>
    <t>Locatie 75</t>
  </si>
  <si>
    <t>Locatie 76</t>
  </si>
  <si>
    <t>Locatie 77</t>
  </si>
  <si>
    <t>Locatie 78</t>
  </si>
  <si>
    <t>Locatie 79</t>
  </si>
  <si>
    <t xml:space="preserve">Locatie 7 </t>
  </si>
  <si>
    <t>Bouwblok 4: LAN-ACCESS</t>
  </si>
  <si>
    <t>Stacks per locatie</t>
  </si>
  <si>
    <t>IUC24-009</t>
  </si>
  <si>
    <t>Variant 
Bouwblok 4</t>
  </si>
  <si>
    <t>Aantal</t>
  </si>
  <si>
    <t>Kortings- percentage</t>
  </si>
  <si>
    <t>Variant 2, Integratie Decentrale WAN-koppeling &amp; Distributie</t>
  </si>
  <si>
    <t>Variant 3, Integratie Decentrale WAN-koppeling &amp; Distributie</t>
  </si>
  <si>
    <t>Varian 1: LAN access</t>
  </si>
  <si>
    <t>Varian 1: Licentie(s) Basis LAN Access</t>
  </si>
  <si>
    <t>Variant 2: Licentie(s) Access</t>
  </si>
  <si>
    <t>Variant 3: Licentie(s) LAN Access</t>
  </si>
  <si>
    <t>Variant 4: Licentie(s)LAN Access</t>
  </si>
  <si>
    <t>Variant 6: LAN access</t>
  </si>
  <si>
    <t>Variant 6: Licentie(s) LAN Access</t>
  </si>
  <si>
    <t>Variant 4: LAN access</t>
  </si>
  <si>
    <t>Variant 3: LAN access</t>
  </si>
  <si>
    <t>Variant 2: LAN access</t>
  </si>
  <si>
    <t>Europese openbare aanbesteding</t>
  </si>
  <si>
    <t>Variant 1, Integratie Decentrale WAN-koppeling &amp; Distributie</t>
  </si>
  <si>
    <t>Variant 4, Integratie Decentrale WAN-koppeling &amp; Distributie</t>
  </si>
  <si>
    <t>WAN-koppeling &amp; Decentrale distributie</t>
  </si>
  <si>
    <t>Benodigde bouwblokken</t>
  </si>
  <si>
    <t>Max. aantal WAN's</t>
  </si>
  <si>
    <t>Naam Optic</t>
  </si>
  <si>
    <t>Optic 1</t>
  </si>
  <si>
    <t>Optic 2</t>
  </si>
  <si>
    <t>Optic 3</t>
  </si>
  <si>
    <t>Optic 4</t>
  </si>
  <si>
    <t>Optic 5</t>
  </si>
  <si>
    <t xml:space="preserve">Offerte is gebaseerd op de volgende koers: Dollar /Euro  </t>
  </si>
  <si>
    <t>&lt;- aanduiding o.b.v. USD/EUR</t>
  </si>
  <si>
    <t>Datum koers USD/EUR</t>
  </si>
  <si>
    <t xml:space="preserve">Via bron: </t>
  </si>
  <si>
    <t>https://www.wisselkoers.nl/dollar</t>
  </si>
  <si>
    <t>Listprijs aanschaf
per stuk
in $</t>
  </si>
  <si>
    <t xml:space="preserve">  </t>
  </si>
  <si>
    <t>Centraal</t>
  </si>
  <si>
    <t>Implementatie</t>
  </si>
  <si>
    <t>Ten behoeve van vergelijkingswaarde</t>
  </si>
  <si>
    <t>Listprijs / Tarief 
per groep</t>
  </si>
  <si>
    <t>Korting in %</t>
  </si>
  <si>
    <t>Listprijs / Tarief 
incl Korting</t>
  </si>
  <si>
    <t>groeps-
grootte</t>
  </si>
  <si>
    <t>aantal
 sessies</t>
  </si>
  <si>
    <t>Naar Vergelijkingswaarde</t>
  </si>
  <si>
    <r>
      <rPr>
        <vertAlign val="superscript"/>
        <sz val="10"/>
        <rFont val="Verdana"/>
        <family val="2"/>
      </rPr>
      <t>*1</t>
    </r>
    <r>
      <rPr>
        <sz val="10"/>
        <rFont val="Verdana"/>
        <family val="2"/>
      </rPr>
      <t xml:space="preserve"> Inclusief documentatie</t>
    </r>
  </si>
  <si>
    <t>Benodigde aantallen</t>
  </si>
  <si>
    <t>TCO-Energie</t>
  </si>
  <si>
    <t>Prijs 
7 jaren
totaal
incl. korting</t>
  </si>
  <si>
    <t>per Kwh</t>
  </si>
  <si>
    <r>
      <t>Totaal kosten
 7</t>
    </r>
    <r>
      <rPr>
        <b/>
        <u/>
        <sz val="11"/>
        <color theme="1"/>
        <rFont val="Arial"/>
        <family val="2"/>
      </rPr>
      <t xml:space="preserve"> JAREN</t>
    </r>
    <r>
      <rPr>
        <b/>
        <sz val="11"/>
        <color theme="1"/>
        <rFont val="Arial"/>
        <family val="2"/>
      </rPr>
      <t xml:space="preserve"> stroomverbruik</t>
    </r>
  </si>
  <si>
    <t>Variant 1: Decentrale WAN-koppeling</t>
  </si>
  <si>
    <t>Variant 2: Decentrale WAN-koppeling</t>
  </si>
  <si>
    <t>Variant 3: Decentrale WAN-koppeling</t>
  </si>
  <si>
    <t>Variant 4: Decentrale WAN-koppeling</t>
  </si>
  <si>
    <t>Situatie</t>
  </si>
  <si>
    <t>Situatie 1</t>
  </si>
  <si>
    <t>Vervanging LAN omgeving</t>
  </si>
  <si>
    <t>Inzet
variant</t>
  </si>
  <si>
    <t>Situatie 2</t>
  </si>
  <si>
    <t>Situatie 3</t>
  </si>
  <si>
    <t>7a</t>
  </si>
  <si>
    <t>8a</t>
  </si>
  <si>
    <t>9a</t>
  </si>
  <si>
    <t>10a</t>
  </si>
  <si>
    <t>Benodigde
Optic</t>
  </si>
  <si>
    <t>Bouwblok B0: Optics</t>
  </si>
  <si>
    <t>Conform tabblad B0…</t>
  </si>
  <si>
    <t>Conform tabblad B…</t>
  </si>
  <si>
    <t>Conform tabblad C…</t>
  </si>
  <si>
    <t>Conform tabblad D…</t>
  </si>
  <si>
    <t>Aantal
WAN- aansluitingen</t>
  </si>
  <si>
    <t>Conform tabbladen E.. en F..</t>
  </si>
  <si>
    <t>7b</t>
  </si>
  <si>
    <t>8b</t>
  </si>
  <si>
    <t>Variant 5, Integratie Decentrale WAN-koppeling &amp; Distributie</t>
  </si>
  <si>
    <t>Variant 5: Licentie(s) Integratie WAN-koppeling &amp; Distributie</t>
  </si>
  <si>
    <t>Variant 6, Integratie Decentrale WAN-koppeling &amp; Distributie</t>
  </si>
  <si>
    <t>Variant 6: Licentie(s) integratie WAN-koppeling &amp; Distributie</t>
  </si>
  <si>
    <t>Variant 7, Integratie Decentrale WAN-koppeling &amp; Distributie</t>
  </si>
  <si>
    <t>Variant 7: Licentie(s) integratie WAN-koppeling &amp; Distributie</t>
  </si>
  <si>
    <t>Variant 8, Integratie Decentrale WAN-koppeling &amp; Distributie</t>
  </si>
  <si>
    <t>Variant 8: Licentie(s) integratie WAN-koppeling &amp; Distributie</t>
  </si>
  <si>
    <t>Variant 1: Distributie &amp; LAN-Access</t>
  </si>
  <si>
    <t>Variant 1: Licentie(s) Variant Distributie &amp; LAN-Access</t>
  </si>
  <si>
    <t>Variant 2: WAN-koppeling, Distributie &amp; LAN-Access</t>
  </si>
  <si>
    <t>Variant 2: Licentie(s) WAN-koppeling, Distributie &amp; LAN-Access</t>
  </si>
  <si>
    <t>Variant 3: WAN-koppeling, Distributie &amp; LAN-Access</t>
  </si>
  <si>
    <t>Variant 3: Licentie(s) WAN-koppeling, Distributie &amp; LAN-Access</t>
  </si>
  <si>
    <t>Variant 4: WAN-koppeling, Distributie &amp; LAN-Access</t>
  </si>
  <si>
    <t>Variant 4: Licentie(s) WAN-koppeling, Distributie &amp; LAN-Access</t>
  </si>
  <si>
    <t>Variant 1: LAN access</t>
  </si>
  <si>
    <t>Variant 1: Licentie(s) Basis LAN Access</t>
  </si>
  <si>
    <t>Optic 6</t>
  </si>
  <si>
    <t>Optic 7</t>
  </si>
  <si>
    <t>Optic 8</t>
  </si>
  <si>
    <t>Optic 9</t>
  </si>
  <si>
    <t>Optic 10</t>
  </si>
  <si>
    <t>Variant 5: Decentrale Distributie</t>
  </si>
  <si>
    <t>Variant 6: Decentrale Distributie</t>
  </si>
  <si>
    <t>Variant 7: Decentrale Distributie</t>
  </si>
  <si>
    <t>Variant 8: Decentrale Distributie</t>
  </si>
  <si>
    <t>Vrije velden voor toelichting / onderbouwing / Licentie, Fabrikantensupport en overige kosten.</t>
  </si>
  <si>
    <t>De aanschaf, Fabrikantensupport en de ICT-energiekosten (o.b.v.</t>
  </si>
  <si>
    <t>nee</t>
  </si>
  <si>
    <t>Variant 1: Licentie(s) Decentrale Distributie</t>
  </si>
  <si>
    <t>Variant 2: Licentie(s) Decentrale Distributie</t>
  </si>
  <si>
    <t>Variant 3: Licentie(s) Decentrale Distributie</t>
  </si>
  <si>
    <t>Variant 4: Licentie(s) Decentrale Distributie</t>
  </si>
  <si>
    <t>Variant 5: Licentie(s) Decentrale Distributie</t>
  </si>
  <si>
    <t>Variant 6: Licentie(s) Decentrale Distributie</t>
  </si>
  <si>
    <t>Variant 7: Licentie(s) Decentrale Distributie</t>
  </si>
  <si>
    <t>Variant 8: Licentie(s) Decentrale Distributie</t>
  </si>
  <si>
    <t>Geïntegreerd</t>
  </si>
  <si>
    <t xml:space="preserve"> Decentrale distributie / Decentrale LAN Access</t>
  </si>
  <si>
    <t>Benodigde HW &amp; SW</t>
  </si>
  <si>
    <t>Hier kunnen per locatie de door de inschrijver</t>
  </si>
  <si>
    <t>ingevulde bouwblokken (zie rechts) worden opgenomen,</t>
  </si>
  <si>
    <t xml:space="preserve">geregistreerd staat. </t>
  </si>
  <si>
    <t>zodat per locatie de volledige en juiste hard- en software</t>
  </si>
  <si>
    <t>Voor de dimensionering wordt verwezen naar Bijlage 8 - 'Dimensionering-Decentrale-Locaties'.</t>
  </si>
  <si>
    <t>Senior Netwerkengineer</t>
  </si>
  <si>
    <t>Tarief per Kwh (wordt gebruikt voor de berekening van de TCO-energieverbruik)</t>
  </si>
  <si>
    <t>Op dit tabblad treft u een schematische weergaven van het Prijzenformulier:</t>
  </si>
  <si>
    <t xml:space="preserve">De berekende financiële </t>
  </si>
  <si>
    <t>in het tabblad Samenvatting</t>
  </si>
  <si>
    <t>Ter indicatie kan de eigen inschatting van de Q-score worden opgegeven,</t>
  </si>
  <si>
    <t>de totale financiële waarde berekend.</t>
  </si>
  <si>
    <t>N.B.: Indien meer regels benodig zijn, graag dit verzoek via de Nota van Inlichtingen bekend te maken. Een aangepast model wordt dan gepubliceerd.</t>
  </si>
  <si>
    <t>N.B.: Indien voor dit bouwblok meer regels benodig zijn, graag dit verzoek via de Nota van Inlichtingen bekend te maken. Een aangepast model wordt dan gepubliceerd.</t>
  </si>
  <si>
    <t>M.b.t. aangeboden oplossing</t>
  </si>
  <si>
    <t>Beheertool. aangeboden oplossing</t>
  </si>
  <si>
    <t>Normatief 
gebruik stroom 
in watt 
per eenheid</t>
  </si>
  <si>
    <t>Benodigd
aantal
Optics</t>
  </si>
  <si>
    <t>online</t>
  </si>
  <si>
    <t>on site*</t>
  </si>
  <si>
    <t>Uurtarief</t>
  </si>
  <si>
    <r>
      <rPr>
        <vertAlign val="superscript"/>
        <sz val="10"/>
        <rFont val="Verdana"/>
        <family val="2"/>
      </rPr>
      <t>*</t>
    </r>
    <r>
      <rPr>
        <sz val="10"/>
        <rFont val="Verdana"/>
        <family val="2"/>
      </rPr>
      <t xml:space="preserve">Uurtarief is inclusief reis- en verblijfkosten. </t>
    </r>
  </si>
  <si>
    <t>zodat een indicatie van uw totaalscore zichtbaar wordt.</t>
  </si>
  <si>
    <t>Licenties kunnen ofwel Perpetual ofwel o.b.v. Subscription worden aangeboden.</t>
  </si>
  <si>
    <t>Hier wordt een prijsopgave gevraagd voor consultancy.</t>
  </si>
  <si>
    <t>Bouwblok Integratie A</t>
  </si>
  <si>
    <t>Bouwblok Integratie B</t>
  </si>
  <si>
    <t>de Distributie en LAN-Access Stacks en van de WAN-koppeling, Distributie</t>
  </si>
  <si>
    <t xml:space="preserve">Distributie en LAN-Access worden geoffreerd voor de kleine locaties. </t>
  </si>
  <si>
    <t>TCO-energie
7 jaren</t>
  </si>
  <si>
    <t>Onderhoud &amp; Support
7 jaren</t>
  </si>
  <si>
    <t>Onderhoud &amp; Support</t>
  </si>
  <si>
    <t>Listprijs Onderhoud &amp; Support
per stuk
in €</t>
  </si>
  <si>
    <t>Listprijs Onderhoud &amp; Support
per stuk incl. korting</t>
  </si>
  <si>
    <t xml:space="preserve">Aanschaf Centrale WAN-koppeling, incl. O&amp;S </t>
  </si>
  <si>
    <t>Onderhoud &amp; Support Gebruiksrecht</t>
  </si>
  <si>
    <t>Gebruiksrecht management Onderhoud &amp; Support óf Subscription</t>
  </si>
  <si>
    <t>Onderhoud &amp; Support óf Subscription
7 Jaar</t>
  </si>
  <si>
    <t>B0: Bouwblok Diverse optics</t>
  </si>
  <si>
    <t>B. Bouwblok 2 Decentrale WAN koppeling</t>
  </si>
  <si>
    <t>A. Bouwblok 1: Centrale datacenter WAN koppelingen</t>
  </si>
  <si>
    <t>C. Bouwblok 3 Decentrale distributie</t>
  </si>
  <si>
    <t>D. Bouwblok 4 Decentrale LAN access</t>
  </si>
  <si>
    <t>E. Bouwblok 5 Integratie A: WAN-koppeling &amp; Decentrale distributie</t>
  </si>
  <si>
    <t>F. Bouwblok 6 Integratie B: WAN-koppeling &amp; Decentrale distributie / Decentrale LAN Access</t>
  </si>
  <si>
    <t>Vergelijkingswaarde t.b.v. BPK-formule</t>
  </si>
  <si>
    <t>Indicatie aantal uren per jaar</t>
  </si>
  <si>
    <t>Totaal
7 jaren</t>
  </si>
  <si>
    <t>Consultancy</t>
  </si>
  <si>
    <t>Opleidingen</t>
  </si>
  <si>
    <t>Jaar 1
12 maanden</t>
  </si>
  <si>
    <t>Jaar 2
6 maanden</t>
  </si>
  <si>
    <t>Implementatie-specialist</t>
  </si>
  <si>
    <t>Indicatie aantal uren over
jaar 1
12 maanden</t>
  </si>
  <si>
    <t>Indicatie aantal uren over
jaar 2
6 maanden</t>
  </si>
  <si>
    <t>Vaste kosten (fixed price)</t>
  </si>
  <si>
    <t>%</t>
  </si>
  <si>
    <t>Totaal kwaliteit</t>
  </si>
  <si>
    <t>Wensen</t>
  </si>
  <si>
    <t xml:space="preserve">Eisen </t>
  </si>
  <si>
    <t>Procenten</t>
  </si>
  <si>
    <t>Punten</t>
  </si>
  <si>
    <t>Opbouw Score voor kwaliteit</t>
  </si>
  <si>
    <t>*1</t>
  </si>
  <si>
    <t>Indicatie BPK-score</t>
  </si>
  <si>
    <r>
      <t xml:space="preserve">Eigen inschatting score kwaliteit </t>
    </r>
    <r>
      <rPr>
        <vertAlign val="superscript"/>
        <sz val="11"/>
        <color theme="1"/>
        <rFont val="Verdana"/>
        <family val="2"/>
      </rPr>
      <t>*1</t>
    </r>
  </si>
  <si>
    <t xml:space="preserve">Kwaliteit in eisen </t>
  </si>
  <si>
    <t>Score Kwaliteit</t>
  </si>
  <si>
    <t xml:space="preserve">      Indicatie eigen score</t>
  </si>
  <si>
    <t>Vergelijkingswaarde</t>
  </si>
  <si>
    <t>Kenmerk: IUC24-009</t>
  </si>
  <si>
    <t>BPK-Grafiek</t>
  </si>
  <si>
    <t>Europese Aanbesteding</t>
  </si>
  <si>
    <t>Naam</t>
  </si>
  <si>
    <t>Qbonus</t>
  </si>
  <si>
    <t>Kenmerk</t>
  </si>
  <si>
    <t>Qwensen</t>
  </si>
  <si>
    <t>Uw Inschrijving</t>
  </si>
  <si>
    <t>Qeisen</t>
  </si>
  <si>
    <t>LAQ (norm)</t>
  </si>
  <si>
    <t>Bonus (extra)</t>
  </si>
  <si>
    <t>genormaliseerd</t>
  </si>
  <si>
    <t>LAQ</t>
  </si>
  <si>
    <t>P</t>
  </si>
  <si>
    <t>Qref</t>
  </si>
  <si>
    <t>Qmin</t>
  </si>
  <si>
    <t>Qmax</t>
  </si>
  <si>
    <t>Referentie (Qmax)</t>
  </si>
  <si>
    <t>Referentie</t>
  </si>
  <si>
    <t>Pref</t>
  </si>
  <si>
    <t>Exponent</t>
  </si>
  <si>
    <t>Hulpvelden t.b.v grafiek</t>
  </si>
  <si>
    <t>P berekend uit Q en EMVI=1,1</t>
  </si>
  <si>
    <t>EMVI</t>
  </si>
  <si>
    <t>Q berekend bij P=0 en EMVI=1,1</t>
  </si>
  <si>
    <t>P berekend uit Q en EMVI=0,6</t>
  </si>
  <si>
    <t>Q berekend bij P=0 en EMVI=0,6</t>
  </si>
  <si>
    <t>P berekend uit Q en EMVI=0,7</t>
  </si>
  <si>
    <t>Q berekend bij P=0 en EMVI=0,7</t>
  </si>
  <si>
    <t>P berekend uit Q en EMVI=0,8</t>
  </si>
  <si>
    <t>Q berekend bij P=0 en EMVI=0,8</t>
  </si>
  <si>
    <t>P berekend uit Q en EMVI=0,9</t>
  </si>
  <si>
    <t>Q berekend bij P=0 en EMVI=0,9</t>
  </si>
  <si>
    <t>P berekend uit Q en EMVI=1</t>
  </si>
  <si>
    <t>Q berekend bij P=0 en EMVI=1</t>
  </si>
  <si>
    <t>hulp=Q bij P=0</t>
  </si>
  <si>
    <t>EMVI-lijnen</t>
  </si>
  <si>
    <t>Ref (onder)</t>
  </si>
  <si>
    <t>Ref (boven)</t>
  </si>
  <si>
    <t>Ref</t>
  </si>
  <si>
    <t>Q</t>
  </si>
  <si>
    <t xml:space="preserve">P </t>
  </si>
  <si>
    <t>EVMI-punten</t>
  </si>
  <si>
    <r>
      <t xml:space="preserve">Voordat de TAB-bladen </t>
    </r>
    <r>
      <rPr>
        <i/>
        <sz val="12"/>
        <color theme="0" tint="-0.14996795556505021"/>
        <rFont val="Verdana"/>
        <family val="2"/>
      </rPr>
      <t>"TBV PRIJSMODEL (1)"</t>
    </r>
    <r>
      <rPr>
        <sz val="12"/>
        <color theme="0" tint="-0.14996795556505021"/>
        <rFont val="Verdana"/>
        <family val="2"/>
      </rPr>
      <t xml:space="preserve"> EN </t>
    </r>
    <r>
      <rPr>
        <i/>
        <sz val="12"/>
        <color theme="0" tint="-0.14996795556505021"/>
        <rFont val="Verdana"/>
        <family val="2"/>
      </rPr>
      <t>"TBV PRIJSMODEL (2)"</t>
    </r>
    <r>
      <rPr>
        <sz val="12"/>
        <color theme="0" tint="-0.14996795556505021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</si>
  <si>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LET OP  !!!</t>
  </si>
  <si>
    <t>Uw inschrijving</t>
  </si>
  <si>
    <t>Hulpvelden</t>
  </si>
  <si>
    <t>Hulpdata Grafiek Superformule</t>
  </si>
  <si>
    <t>Opleidingen m.b.t oplossing</t>
  </si>
  <si>
    <t>Opleidingen m.b.t. beheertool</t>
  </si>
  <si>
    <t>Indicatie aantal personen</t>
  </si>
  <si>
    <t>Product gerelateerde Consultancy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</si>
</sst>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_-"/>
    <numFmt numFmtId="165" formatCode="_-* #,##0.00_-;_-* #,##0.00\-;_-* &quot;-&quot;??_-;_-@_-"/>
    <numFmt numFmtId="166" formatCode="_-* #,##0_-;_-* #,##0\-;_-* &quot;-&quot;??_-;_-@_-"/>
    <numFmt numFmtId="167" formatCode="0_ ;\-0\ "/>
    <numFmt numFmtId="168" formatCode="_ * #,##0_ ;_ * \-#,##0_ ;_ * &quot;-&quot;??_ ;_ @_ "/>
    <numFmt numFmtId="169" formatCode="_ &quot;€&quot;\ * #,##0.00_ ;_ &quot;€&quot;\ * \-#,##0.00_ ;_ &quot;€&quot;\ * &quot;-&quot;_ ;_ @_ "/>
    <numFmt numFmtId="170" formatCode="&quot;€&quot;\ #,##0.00"/>
    <numFmt numFmtId="171" formatCode="_(&quot;€&quot;* #,##0.00_);_(&quot;€&quot;* \(#,##0.00\);_(&quot;€&quot;* &quot;-&quot;??_);_(@_)"/>
    <numFmt numFmtId="172" formatCode="_(* #,##0.00_);_(* \(#,##0.00\);_(* &quot;-&quot;??_);_(@_)"/>
    <numFmt numFmtId="173" formatCode="###,###\ \W\a\t\t"/>
    <numFmt numFmtId="174" formatCode="###,###\ \K\w\h"/>
    <numFmt numFmtId="175" formatCode="###,###.00\ \W\a\t\t"/>
    <numFmt numFmtId="176" formatCode="_ &quot;€&quot;\ * #,##0.0_ ;_ &quot;€&quot;\ * \-#,##0.0_ ;_ &quot;€&quot;\ * &quot;-&quot;_ ;_ @_ "/>
    <numFmt numFmtId="177" formatCode="_-[$$-409]* #,##0.00_ ;_-[$$-409]* \-#,##0.00\ ;_-[$$-409]* &quot;-&quot;??_ ;_-@_ "/>
    <numFmt numFmtId="178" formatCode="_ &quot;€&quot;\ * #,##0.000_ ;_ &quot;€&quot;\ * \-#,##0.000_ ;_ &quot;€&quot;\ * &quot;-&quot;_ ;_ @_ "/>
    <numFmt numFmtId="179" formatCode="0.0"/>
    <numFmt numFmtId="180" formatCode="0.000"/>
    <numFmt numFmtId="181" formatCode="#,##0.0"/>
    <numFmt numFmtId="182" formatCode="&quot;€&quot;#,##0.00_);\(&quot;€&quot;#,##0.00\)"/>
    <numFmt numFmtId="183" formatCode="_ &quot;€&quot;\ * #,##0_ ;_ &quot;€&quot;\ * \-#,##0_ ;_ &quot;€&quot;\ * &quot;-&quot;??_ ;_ @_ 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8"/>
      <color indexed="10"/>
      <name val="Verdana"/>
      <family val="2"/>
    </font>
    <font>
      <b/>
      <sz val="18"/>
      <color theme="1"/>
      <name val="Verdana"/>
      <family val="2"/>
    </font>
    <font>
      <b/>
      <sz val="14"/>
      <color theme="1"/>
      <name val="Verdana"/>
      <family val="2"/>
    </font>
    <font>
      <b/>
      <sz val="8"/>
      <color theme="1"/>
      <name val="Verdana"/>
      <family val="2"/>
    </font>
    <font>
      <b/>
      <sz val="16"/>
      <color theme="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indexed="9"/>
      <name val="Verdana"/>
      <family val="2"/>
    </font>
    <font>
      <b/>
      <vertAlign val="superscript"/>
      <sz val="10"/>
      <color theme="1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b/>
      <sz val="18"/>
      <color rgb="FFFF0000"/>
      <name val="Verdana"/>
      <family val="2"/>
    </font>
    <font>
      <b/>
      <sz val="14"/>
      <color theme="0"/>
      <name val="Verdana"/>
      <family val="2"/>
    </font>
    <font>
      <i/>
      <sz val="10"/>
      <color theme="1"/>
      <name val="Verdana"/>
      <family val="2"/>
    </font>
    <font>
      <sz val="11"/>
      <color theme="1"/>
      <name val="Verdana"/>
      <family val="2"/>
    </font>
    <font>
      <b/>
      <sz val="12"/>
      <color indexed="10"/>
      <name val="Verdana"/>
      <family val="2"/>
    </font>
    <font>
      <sz val="12"/>
      <color theme="1"/>
      <name val="Verdana"/>
      <family val="2"/>
    </font>
    <font>
      <sz val="8"/>
      <color theme="1"/>
      <name val="Verdana"/>
      <family val="2"/>
    </font>
    <font>
      <b/>
      <sz val="12"/>
      <color theme="0"/>
      <name val="Verdana"/>
      <family val="2"/>
    </font>
    <font>
      <b/>
      <i/>
      <sz val="10"/>
      <color theme="1"/>
      <name val="Verdana"/>
      <family val="2"/>
    </font>
    <font>
      <i/>
      <sz val="10"/>
      <name val="Arial"/>
      <family val="2"/>
    </font>
    <font>
      <b/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sz val="20"/>
      <color theme="1"/>
      <name val="Verdana"/>
      <family val="2"/>
    </font>
    <font>
      <sz val="11"/>
      <name val="Verdana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Verdana"/>
      <family val="2"/>
    </font>
    <font>
      <b/>
      <u/>
      <sz val="11"/>
      <color theme="1"/>
      <name val="Arial"/>
      <family val="2"/>
    </font>
    <font>
      <b/>
      <sz val="10"/>
      <color indexed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sz val="10"/>
      <color theme="1"/>
      <name val="Calibri"/>
      <family val="2"/>
      <scheme val="minor"/>
    </font>
    <font>
      <sz val="9.3000000000000007"/>
      <color theme="1"/>
      <name val="Verdana"/>
      <family val="2"/>
    </font>
    <font>
      <vertAlign val="superscript"/>
      <sz val="10"/>
      <name val="Verdana"/>
      <family val="2"/>
    </font>
    <font>
      <i/>
      <sz val="12"/>
      <color theme="1"/>
      <name val="Verdana"/>
      <family val="2"/>
    </font>
    <font>
      <sz val="10"/>
      <color indexed="10"/>
      <name val="Verdana"/>
      <family val="2"/>
    </font>
    <font>
      <b/>
      <sz val="8"/>
      <name val="Verdana"/>
      <family val="2"/>
    </font>
    <font>
      <sz val="8"/>
      <name val="Calibri"/>
      <family val="2"/>
      <scheme val="minor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Verdana"/>
      <family val="2"/>
    </font>
    <font>
      <i/>
      <sz val="8"/>
      <color theme="1"/>
      <name val="Verdana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b/>
      <sz val="20"/>
      <color theme="0"/>
      <name val="Verdana"/>
      <family val="2"/>
    </font>
    <font>
      <sz val="11"/>
      <color theme="0" tint="-0.14996795556505021"/>
      <name val="Calibri"/>
      <family val="2"/>
      <scheme val="minor"/>
    </font>
    <font>
      <sz val="11"/>
      <color theme="0" tint="-0.14996795556505021"/>
      <name val="Verdana"/>
      <family val="2"/>
    </font>
    <font>
      <b/>
      <sz val="11"/>
      <color theme="0" tint="-0.14996795556505021"/>
      <name val="Verdana"/>
      <family val="2"/>
    </font>
    <font>
      <i/>
      <sz val="11"/>
      <color theme="0" tint="-0.14996795556505021"/>
      <name val="Verdana"/>
      <family val="2"/>
    </font>
    <font>
      <sz val="12"/>
      <color theme="0" tint="-0.14996795556505021"/>
      <name val="Verdana"/>
      <family val="2"/>
    </font>
    <font>
      <i/>
      <sz val="12"/>
      <color theme="0" tint="-0.14996795556505021"/>
      <name val="Verdana"/>
      <family val="2"/>
    </font>
    <font>
      <b/>
      <sz val="12"/>
      <color theme="0" tint="-0.14996795556505021"/>
      <name val="Verdana"/>
      <family val="2"/>
    </font>
    <font>
      <sz val="24"/>
      <color theme="0" tint="-0.14996795556505021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547">
    <xf numFmtId="0" fontId="0" fillId="0" borderId="0" xfId="0"/>
    <xf numFmtId="44" fontId="11" fillId="5" borderId="2" xfId="3" applyNumberFormat="1" applyFont="1" applyFill="1" applyBorder="1" applyAlignment="1" applyProtection="1">
      <alignment horizontal="right" vertical="center"/>
      <protection locked="0"/>
    </xf>
    <xf numFmtId="0" fontId="15" fillId="5" borderId="2" xfId="0" applyFont="1" applyFill="1" applyBorder="1" applyAlignment="1" applyProtection="1">
      <alignment vertical="center"/>
      <protection locked="0"/>
    </xf>
    <xf numFmtId="0" fontId="6" fillId="0" borderId="0" xfId="0" applyFont="1" applyProtection="1"/>
    <xf numFmtId="0" fontId="11" fillId="0" borderId="0" xfId="0" applyFont="1" applyProtection="1"/>
    <xf numFmtId="0" fontId="21" fillId="0" borderId="0" xfId="0" applyFont="1" applyProtection="1"/>
    <xf numFmtId="164" fontId="21" fillId="0" borderId="0" xfId="0" applyNumberFormat="1" applyFont="1" applyProtection="1"/>
    <xf numFmtId="164" fontId="22" fillId="0" borderId="0" xfId="0" applyNumberFormat="1" applyFont="1" applyProtection="1"/>
    <xf numFmtId="0" fontId="7" fillId="3" borderId="0" xfId="0" applyFont="1" applyFill="1" applyBorder="1" applyProtection="1"/>
    <xf numFmtId="164" fontId="7" fillId="3" borderId="0" xfId="0" applyNumberFormat="1" applyFont="1" applyFill="1" applyBorder="1" applyProtection="1"/>
    <xf numFmtId="164" fontId="22" fillId="3" borderId="0" xfId="0" applyNumberFormat="1" applyFont="1" applyFill="1" applyProtection="1"/>
    <xf numFmtId="0" fontId="3" fillId="0" borderId="0" xfId="0" applyFont="1" applyProtection="1"/>
    <xf numFmtId="1" fontId="8" fillId="3" borderId="0" xfId="0" applyNumberFormat="1" applyFont="1" applyFill="1" applyBorder="1" applyAlignment="1" applyProtection="1">
      <alignment horizontal="left"/>
    </xf>
    <xf numFmtId="164" fontId="9" fillId="3" borderId="0" xfId="0" applyNumberFormat="1" applyFont="1" applyFill="1" applyBorder="1" applyProtection="1"/>
    <xf numFmtId="0" fontId="24" fillId="0" borderId="0" xfId="0" applyFont="1" applyProtection="1"/>
    <xf numFmtId="0" fontId="4" fillId="3" borderId="0" xfId="0" applyFont="1" applyFill="1" applyAlignment="1" applyProtection="1">
      <alignment horizontal="left" vertical="center"/>
    </xf>
    <xf numFmtId="164" fontId="9" fillId="3" borderId="0" xfId="0" applyNumberFormat="1" applyFont="1" applyFill="1" applyBorder="1" applyAlignment="1" applyProtection="1">
      <alignment horizontal="right"/>
    </xf>
    <xf numFmtId="1" fontId="11" fillId="0" borderId="0" xfId="0" applyNumberFormat="1" applyFont="1" applyFill="1" applyBorder="1" applyProtection="1"/>
    <xf numFmtId="1" fontId="17" fillId="0" borderId="0" xfId="0" applyNumberFormat="1" applyFont="1" applyFill="1" applyBorder="1" applyProtection="1"/>
    <xf numFmtId="164" fontId="16" fillId="3" borderId="16" xfId="0" applyNumberFormat="1" applyFont="1" applyFill="1" applyBorder="1" applyProtection="1"/>
    <xf numFmtId="1" fontId="17" fillId="0" borderId="1" xfId="0" applyNumberFormat="1" applyFont="1" applyFill="1" applyBorder="1" applyProtection="1"/>
    <xf numFmtId="0" fontId="16" fillId="0" borderId="0" xfId="0" applyFont="1" applyProtection="1"/>
    <xf numFmtId="0" fontId="17" fillId="0" borderId="0" xfId="0" applyFont="1" applyAlignment="1" applyProtection="1"/>
    <xf numFmtId="0" fontId="16" fillId="3" borderId="0" xfId="0" applyFont="1" applyFill="1" applyProtection="1"/>
    <xf numFmtId="1" fontId="11" fillId="0" borderId="1" xfId="0" applyNumberFormat="1" applyFont="1" applyFill="1" applyBorder="1" applyProtection="1"/>
    <xf numFmtId="1" fontId="7" fillId="3" borderId="0" xfId="0" applyNumberFormat="1" applyFont="1" applyFill="1" applyBorder="1" applyAlignment="1" applyProtection="1">
      <alignment horizontal="left"/>
    </xf>
    <xf numFmtId="0" fontId="18" fillId="3" borderId="0" xfId="0" applyFont="1" applyFill="1" applyProtection="1"/>
    <xf numFmtId="1" fontId="25" fillId="3" borderId="0" xfId="0" applyNumberFormat="1" applyFont="1" applyFill="1" applyAlignment="1" applyProtection="1">
      <alignment horizontal="left"/>
    </xf>
    <xf numFmtId="1" fontId="20" fillId="3" borderId="0" xfId="0" applyNumberFormat="1" applyFont="1" applyFill="1" applyBorder="1" applyAlignment="1" applyProtection="1">
      <alignment horizontal="left"/>
    </xf>
    <xf numFmtId="0" fontId="5" fillId="3" borderId="0" xfId="0" applyFont="1" applyFill="1" applyAlignment="1" applyProtection="1">
      <alignment horizontal="left" vertical="center"/>
    </xf>
    <xf numFmtId="0" fontId="17" fillId="3" borderId="0" xfId="0" applyFont="1" applyFill="1" applyAlignment="1" applyProtection="1"/>
    <xf numFmtId="0" fontId="13" fillId="3" borderId="0" xfId="0" applyFont="1" applyFill="1" applyProtection="1"/>
    <xf numFmtId="0" fontId="15" fillId="3" borderId="0" xfId="0" applyFont="1" applyFill="1" applyBorder="1" applyAlignment="1" applyProtection="1">
      <alignment horizontal="left" vertical="center"/>
    </xf>
    <xf numFmtId="0" fontId="4" fillId="3" borderId="0" xfId="0" applyFont="1" applyFill="1" applyProtection="1"/>
    <xf numFmtId="1" fontId="11" fillId="0" borderId="1" xfId="0" applyNumberFormat="1" applyFont="1" applyFill="1" applyBorder="1" applyAlignment="1" applyProtection="1">
      <alignment horizontal="center"/>
    </xf>
    <xf numFmtId="1" fontId="11" fillId="0" borderId="0" xfId="0" applyNumberFormat="1" applyFont="1" applyFill="1" applyBorder="1" applyAlignment="1" applyProtection="1">
      <alignment horizontal="center"/>
    </xf>
    <xf numFmtId="0" fontId="17" fillId="0" borderId="0" xfId="0" applyFont="1" applyBorder="1" applyAlignment="1" applyProtection="1"/>
    <xf numFmtId="164" fontId="28" fillId="3" borderId="5" xfId="0" applyNumberFormat="1" applyFont="1" applyFill="1" applyBorder="1" applyAlignment="1" applyProtection="1">
      <alignment vertical="center"/>
    </xf>
    <xf numFmtId="164" fontId="28" fillId="3" borderId="6" xfId="0" applyNumberFormat="1" applyFont="1" applyFill="1" applyBorder="1" applyAlignment="1" applyProtection="1">
      <alignment vertical="center"/>
    </xf>
    <xf numFmtId="1" fontId="31" fillId="0" borderId="0" xfId="0" applyNumberFormat="1" applyFont="1" applyFill="1" applyBorder="1" applyProtection="1"/>
    <xf numFmtId="44" fontId="11" fillId="6" borderId="2" xfId="2" applyFont="1" applyFill="1" applyBorder="1" applyAlignment="1" applyProtection="1">
      <alignment vertical="center"/>
    </xf>
    <xf numFmtId="44" fontId="17" fillId="0" borderId="0" xfId="2" applyFont="1" applyFill="1" applyBorder="1" applyAlignment="1" applyProtection="1">
      <alignment horizontal="right" vertical="center"/>
    </xf>
    <xf numFmtId="44" fontId="12" fillId="9" borderId="3" xfId="0" applyNumberFormat="1" applyFont="1" applyFill="1" applyBorder="1" applyAlignment="1" applyProtection="1">
      <alignment vertical="center"/>
    </xf>
    <xf numFmtId="164" fontId="5" fillId="3" borderId="0" xfId="0" applyNumberFormat="1" applyFont="1" applyFill="1" applyBorder="1" applyProtection="1"/>
    <xf numFmtId="0" fontId="22" fillId="0" borderId="0" xfId="0" applyFont="1" applyProtection="1"/>
    <xf numFmtId="0" fontId="19" fillId="3" borderId="0" xfId="0" applyFont="1" applyFill="1" applyAlignment="1" applyProtection="1"/>
    <xf numFmtId="0" fontId="26" fillId="3" borderId="0" xfId="0" applyFont="1" applyFill="1" applyBorder="1" applyProtection="1"/>
    <xf numFmtId="0" fontId="4" fillId="0" borderId="0" xfId="0" applyFont="1" applyProtection="1"/>
    <xf numFmtId="1" fontId="11" fillId="0" borderId="9" xfId="0" applyNumberFormat="1" applyFont="1" applyFill="1" applyBorder="1" applyProtection="1"/>
    <xf numFmtId="0" fontId="5" fillId="3" borderId="7" xfId="0" applyFont="1" applyFill="1" applyBorder="1" applyProtection="1"/>
    <xf numFmtId="0" fontId="4" fillId="3" borderId="4" xfId="0" applyNumberFormat="1" applyFont="1" applyFill="1" applyBorder="1" applyAlignment="1" applyProtection="1">
      <alignment horizontal="right"/>
    </xf>
    <xf numFmtId="0" fontId="16" fillId="3" borderId="14" xfId="0" applyFont="1" applyFill="1" applyBorder="1" applyAlignment="1" applyProtection="1">
      <alignment horizontal="left"/>
    </xf>
    <xf numFmtId="164" fontId="16" fillId="3" borderId="11" xfId="0" applyNumberFormat="1" applyFont="1" applyFill="1" applyBorder="1" applyProtection="1"/>
    <xf numFmtId="167" fontId="16" fillId="5" borderId="9" xfId="6" applyNumberFormat="1" applyFont="1" applyFill="1" applyBorder="1" applyAlignment="1" applyProtection="1">
      <alignment vertical="top"/>
    </xf>
    <xf numFmtId="167" fontId="16" fillId="5" borderId="0" xfId="6" applyNumberFormat="1" applyFont="1" applyFill="1" applyBorder="1" applyAlignment="1" applyProtection="1">
      <alignment vertical="top"/>
    </xf>
    <xf numFmtId="167" fontId="16" fillId="5" borderId="14" xfId="6" applyNumberFormat="1" applyFont="1" applyFill="1" applyBorder="1" applyAlignment="1" applyProtection="1">
      <alignment vertical="top"/>
    </xf>
    <xf numFmtId="167" fontId="16" fillId="5" borderId="11" xfId="6" applyNumberFormat="1" applyFont="1" applyFill="1" applyBorder="1" applyAlignment="1" applyProtection="1">
      <alignment vertical="top"/>
    </xf>
    <xf numFmtId="164" fontId="21" fillId="0" borderId="0" xfId="0" applyNumberFormat="1" applyFont="1" applyAlignment="1" applyProtection="1">
      <alignment horizontal="right"/>
    </xf>
    <xf numFmtId="0" fontId="24" fillId="3" borderId="4" xfId="0" applyFont="1" applyFill="1" applyBorder="1" applyProtection="1"/>
    <xf numFmtId="0" fontId="9" fillId="0" borderId="0" xfId="0" applyFont="1" applyProtection="1"/>
    <xf numFmtId="0" fontId="3" fillId="3" borderId="0" xfId="0" applyFont="1" applyFill="1" applyProtection="1"/>
    <xf numFmtId="0" fontId="16" fillId="3" borderId="0" xfId="0" applyFont="1" applyFill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4" fillId="0" borderId="0" xfId="0" applyFont="1" applyFill="1" applyBorder="1" applyProtection="1"/>
    <xf numFmtId="170" fontId="34" fillId="8" borderId="2" xfId="12" applyNumberFormat="1" applyFont="1" applyFill="1" applyBorder="1" applyAlignment="1" applyProtection="1">
      <alignment horizontal="left" vertical="center"/>
      <protection locked="0"/>
    </xf>
    <xf numFmtId="10" fontId="34" fillId="5" borderId="2" xfId="0" applyNumberFormat="1" applyFont="1" applyFill="1" applyBorder="1" applyAlignment="1" applyProtection="1">
      <alignment horizontal="right" vertical="center"/>
      <protection locked="0"/>
    </xf>
    <xf numFmtId="3" fontId="17" fillId="0" borderId="1" xfId="0" applyNumberFormat="1" applyFont="1" applyFill="1" applyBorder="1" applyProtection="1"/>
    <xf numFmtId="3" fontId="21" fillId="0" borderId="0" xfId="0" applyNumberFormat="1" applyFont="1" applyProtection="1"/>
    <xf numFmtId="0" fontId="30" fillId="3" borderId="4" xfId="0" applyFont="1" applyFill="1" applyBorder="1" applyAlignment="1" applyProtection="1">
      <alignment horizontal="center"/>
    </xf>
    <xf numFmtId="164" fontId="5" fillId="3" borderId="11" xfId="0" applyNumberFormat="1" applyFont="1" applyFill="1" applyBorder="1" applyProtection="1"/>
    <xf numFmtId="164" fontId="4" fillId="10" borderId="3" xfId="0" applyNumberFormat="1" applyFont="1" applyFill="1" applyBorder="1" applyProtection="1"/>
    <xf numFmtId="0" fontId="24" fillId="3" borderId="11" xfId="0" applyFont="1" applyFill="1" applyBorder="1" applyProtection="1"/>
    <xf numFmtId="164" fontId="4" fillId="10" borderId="2" xfId="0" applyNumberFormat="1" applyFont="1" applyFill="1" applyBorder="1" applyProtection="1"/>
    <xf numFmtId="0" fontId="21" fillId="0" borderId="0" xfId="0" applyFont="1" applyAlignment="1" applyProtection="1">
      <alignment horizontal="center"/>
    </xf>
    <xf numFmtId="0" fontId="24" fillId="0" borderId="0" xfId="0" applyFont="1" applyAlignment="1" applyProtection="1">
      <alignment horizontal="center"/>
    </xf>
    <xf numFmtId="0" fontId="36" fillId="3" borderId="5" xfId="0" applyFont="1" applyFill="1" applyBorder="1" applyAlignment="1" applyProtection="1">
      <alignment vertical="center"/>
    </xf>
    <xf numFmtId="164" fontId="16" fillId="0" borderId="0" xfId="0" applyNumberFormat="1" applyFont="1" applyFill="1" applyBorder="1" applyProtection="1"/>
    <xf numFmtId="0" fontId="38" fillId="0" borderId="0" xfId="0" applyFont="1" applyProtection="1"/>
    <xf numFmtId="0" fontId="4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36" fillId="0" borderId="2" xfId="0" applyFont="1" applyBorder="1" applyAlignment="1" applyProtection="1">
      <alignment horizontal="center"/>
    </xf>
    <xf numFmtId="0" fontId="36" fillId="0" borderId="17" xfId="0" applyFont="1" applyBorder="1" applyAlignment="1" applyProtection="1">
      <alignment horizontal="center" vertical="top"/>
    </xf>
    <xf numFmtId="0" fontId="9" fillId="0" borderId="15" xfId="0" applyFont="1" applyBorder="1" applyAlignment="1" applyProtection="1">
      <alignment horizontal="center"/>
    </xf>
    <xf numFmtId="0" fontId="36" fillId="3" borderId="5" xfId="0" applyFont="1" applyFill="1" applyBorder="1" applyAlignment="1" applyProtection="1">
      <alignment horizontal="left" vertical="center"/>
    </xf>
    <xf numFmtId="164" fontId="4" fillId="10" borderId="3" xfId="0" applyNumberFormat="1" applyFont="1" applyFill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6" fillId="0" borderId="2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right" vertical="center"/>
    </xf>
    <xf numFmtId="164" fontId="16" fillId="0" borderId="2" xfId="0" applyNumberFormat="1" applyFont="1" applyFill="1" applyBorder="1" applyProtection="1"/>
    <xf numFmtId="0" fontId="11" fillId="0" borderId="0" xfId="0" applyFont="1" applyAlignment="1" applyProtection="1">
      <alignment horizontal="right"/>
    </xf>
    <xf numFmtId="0" fontId="7" fillId="3" borderId="0" xfId="0" applyFont="1" applyFill="1" applyBorder="1" applyAlignment="1" applyProtection="1">
      <alignment horizontal="right"/>
    </xf>
    <xf numFmtId="1" fontId="11" fillId="0" borderId="1" xfId="0" applyNumberFormat="1" applyFont="1" applyFill="1" applyBorder="1" applyAlignment="1" applyProtection="1">
      <alignment horizontal="right"/>
    </xf>
    <xf numFmtId="1" fontId="11" fillId="0" borderId="0" xfId="0" applyNumberFormat="1" applyFont="1" applyFill="1" applyBorder="1" applyAlignment="1" applyProtection="1">
      <alignment horizontal="right"/>
    </xf>
    <xf numFmtId="164" fontId="16" fillId="3" borderId="16" xfId="0" applyNumberFormat="1" applyFont="1" applyFill="1" applyBorder="1" applyAlignment="1" applyProtection="1">
      <alignment horizontal="right"/>
    </xf>
    <xf numFmtId="0" fontId="38" fillId="0" borderId="0" xfId="0" applyFont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2" fontId="16" fillId="0" borderId="0" xfId="0" applyNumberFormat="1" applyFont="1" applyAlignment="1" applyProtection="1">
      <alignment vertical="center"/>
    </xf>
    <xf numFmtId="0" fontId="16" fillId="0" borderId="2" xfId="0" applyFont="1" applyFill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0" fontId="16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8" fillId="0" borderId="0" xfId="0" applyFont="1" applyAlignment="1" applyProtection="1">
      <alignment horizontal="center"/>
    </xf>
    <xf numFmtId="0" fontId="16" fillId="0" borderId="0" xfId="0" applyFont="1" applyAlignment="1" applyProtection="1">
      <alignment horizontal="center" vertical="center"/>
    </xf>
    <xf numFmtId="1" fontId="39" fillId="0" borderId="1" xfId="0" applyNumberFormat="1" applyFont="1" applyFill="1" applyBorder="1" applyAlignment="1" applyProtection="1">
      <alignment horizontal="right"/>
    </xf>
    <xf numFmtId="175" fontId="34" fillId="8" borderId="2" xfId="0" applyNumberFormat="1" applyFont="1" applyFill="1" applyBorder="1" applyAlignment="1" applyProtection="1">
      <alignment horizontal="right" vertical="center"/>
      <protection locked="0"/>
    </xf>
    <xf numFmtId="0" fontId="20" fillId="0" borderId="0" xfId="0" applyFont="1" applyAlignment="1" applyProtection="1">
      <alignment vertical="center"/>
    </xf>
    <xf numFmtId="3" fontId="34" fillId="8" borderId="2" xfId="12" applyNumberFormat="1" applyFont="1" applyFill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38" fillId="0" borderId="16" xfId="0" applyFont="1" applyBorder="1" applyProtection="1"/>
    <xf numFmtId="4" fontId="4" fillId="3" borderId="16" xfId="0" applyNumberFormat="1" applyFont="1" applyFill="1" applyBorder="1" applyAlignment="1" applyProtection="1">
      <alignment horizontal="right" wrapText="1"/>
    </xf>
    <xf numFmtId="1" fontId="16" fillId="0" borderId="0" xfId="0" applyNumberFormat="1" applyFont="1" applyFill="1" applyBorder="1" applyProtection="1"/>
    <xf numFmtId="1" fontId="16" fillId="0" borderId="0" xfId="0" applyNumberFormat="1" applyFont="1" applyFill="1" applyBorder="1" applyAlignment="1" applyProtection="1">
      <alignment horizontal="right"/>
    </xf>
    <xf numFmtId="0" fontId="16" fillId="0" borderId="0" xfId="0" applyFont="1" applyAlignment="1" applyProtection="1">
      <alignment horizontal="center"/>
    </xf>
    <xf numFmtId="1" fontId="16" fillId="0" borderId="0" xfId="0" applyNumberFormat="1" applyFont="1" applyFill="1" applyBorder="1" applyAlignment="1" applyProtection="1">
      <alignment horizontal="center"/>
    </xf>
    <xf numFmtId="0" fontId="7" fillId="3" borderId="0" xfId="0" applyFont="1" applyFill="1" applyBorder="1" applyAlignment="1" applyProtection="1">
      <alignment horizontal="left"/>
    </xf>
    <xf numFmtId="0" fontId="10" fillId="3" borderId="0" xfId="0" applyFont="1" applyFill="1" applyBorder="1" applyAlignment="1" applyProtection="1">
      <alignment horizontal="left"/>
    </xf>
    <xf numFmtId="0" fontId="20" fillId="3" borderId="0" xfId="0" applyFont="1" applyFill="1" applyBorder="1" applyAlignment="1" applyProtection="1">
      <alignment horizontal="left"/>
    </xf>
    <xf numFmtId="0" fontId="24" fillId="0" borderId="0" xfId="0" applyFont="1" applyAlignment="1" applyProtection="1"/>
    <xf numFmtId="164" fontId="28" fillId="3" borderId="16" xfId="0" applyNumberFormat="1" applyFont="1" applyFill="1" applyBorder="1" applyAlignment="1" applyProtection="1">
      <alignment vertical="center"/>
    </xf>
    <xf numFmtId="0" fontId="4" fillId="3" borderId="16" xfId="0" applyFont="1" applyFill="1" applyBorder="1" applyAlignment="1" applyProtection="1">
      <alignment horizontal="right"/>
    </xf>
    <xf numFmtId="0" fontId="11" fillId="0" borderId="0" xfId="0" applyFont="1" applyAlignment="1" applyProtection="1"/>
    <xf numFmtId="1" fontId="41" fillId="0" borderId="0" xfId="11" applyNumberFormat="1" applyFont="1" applyFill="1" applyBorder="1" applyAlignment="1" applyProtection="1">
      <alignment horizontal="center" vertical="center"/>
    </xf>
    <xf numFmtId="44" fontId="11" fillId="0" borderId="0" xfId="2" applyFont="1" applyFill="1" applyBorder="1" applyAlignment="1" applyProtection="1">
      <alignment horizontal="right" vertical="center"/>
    </xf>
    <xf numFmtId="168" fontId="16" fillId="0" borderId="0" xfId="1" applyNumberFormat="1" applyFont="1" applyFill="1" applyBorder="1" applyAlignment="1" applyProtection="1">
      <alignment horizontal="right" vertical="center"/>
    </xf>
    <xf numFmtId="0" fontId="8" fillId="3" borderId="5" xfId="0" applyFont="1" applyFill="1" applyBorder="1" applyAlignment="1" applyProtection="1">
      <alignment vertical="center"/>
    </xf>
    <xf numFmtId="0" fontId="17" fillId="3" borderId="16" xfId="0" applyFont="1" applyFill="1" applyBorder="1" applyAlignment="1" applyProtection="1"/>
    <xf numFmtId="1" fontId="20" fillId="0" borderId="2" xfId="11" applyNumberFormat="1" applyFont="1" applyFill="1" applyBorder="1" applyAlignment="1" applyProtection="1">
      <alignment horizontal="left" vertical="center"/>
    </xf>
    <xf numFmtId="0" fontId="3" fillId="3" borderId="6" xfId="0" applyFont="1" applyFill="1" applyBorder="1" applyProtection="1"/>
    <xf numFmtId="0" fontId="3" fillId="3" borderId="16" xfId="0" applyFont="1" applyFill="1" applyBorder="1" applyProtection="1"/>
    <xf numFmtId="0" fontId="9" fillId="3" borderId="11" xfId="0" applyFont="1" applyFill="1" applyBorder="1" applyProtection="1"/>
    <xf numFmtId="0" fontId="4" fillId="3" borderId="6" xfId="0" applyFont="1" applyFill="1" applyBorder="1" applyAlignment="1" applyProtection="1">
      <alignment horizontal="right" vertical="center"/>
    </xf>
    <xf numFmtId="0" fontId="4" fillId="3" borderId="16" xfId="0" applyFont="1" applyFill="1" applyBorder="1" applyAlignment="1" applyProtection="1">
      <alignment horizontal="right" vertical="center"/>
    </xf>
    <xf numFmtId="0" fontId="16" fillId="0" borderId="15" xfId="0" applyFont="1" applyBorder="1" applyAlignment="1" applyProtection="1">
      <alignment horizontal="right" vertical="center"/>
    </xf>
    <xf numFmtId="164" fontId="4" fillId="10" borderId="19" xfId="0" applyNumberFormat="1" applyFont="1" applyFill="1" applyBorder="1" applyAlignment="1" applyProtection="1">
      <alignment vertical="center"/>
    </xf>
    <xf numFmtId="170" fontId="34" fillId="8" borderId="2" xfId="12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center" vertical="center"/>
    </xf>
    <xf numFmtId="0" fontId="38" fillId="0" borderId="0" xfId="0" applyFont="1" applyAlignment="1" applyProtection="1">
      <alignment horizontal="right"/>
    </xf>
    <xf numFmtId="0" fontId="16" fillId="0" borderId="0" xfId="0" applyFont="1" applyFill="1" applyBorder="1" applyAlignment="1" applyProtection="1">
      <alignment horizontal="right"/>
    </xf>
    <xf numFmtId="164" fontId="28" fillId="3" borderId="6" xfId="0" applyNumberFormat="1" applyFont="1" applyFill="1" applyBorder="1" applyAlignment="1" applyProtection="1">
      <alignment horizontal="right"/>
    </xf>
    <xf numFmtId="164" fontId="28" fillId="3" borderId="16" xfId="0" applyNumberFormat="1" applyFont="1" applyFill="1" applyBorder="1" applyAlignment="1" applyProtection="1">
      <alignment horizontal="right"/>
    </xf>
    <xf numFmtId="164" fontId="28" fillId="3" borderId="16" xfId="0" applyNumberFormat="1" applyFont="1" applyFill="1" applyBorder="1" applyAlignment="1" applyProtection="1">
      <alignment horizontal="right" wrapText="1"/>
    </xf>
    <xf numFmtId="0" fontId="36" fillId="0" borderId="6" xfId="0" applyFont="1" applyBorder="1" applyAlignment="1" applyProtection="1">
      <alignment horizontal="center"/>
    </xf>
    <xf numFmtId="164" fontId="4" fillId="10" borderId="18" xfId="0" applyNumberFormat="1" applyFont="1" applyFill="1" applyBorder="1" applyProtection="1"/>
    <xf numFmtId="164" fontId="16" fillId="0" borderId="15" xfId="0" applyNumberFormat="1" applyFont="1" applyFill="1" applyBorder="1" applyProtection="1"/>
    <xf numFmtId="0" fontId="22" fillId="3" borderId="0" xfId="0" applyFont="1" applyFill="1" applyProtection="1"/>
    <xf numFmtId="0" fontId="6" fillId="3" borderId="0" xfId="0" applyFont="1" applyFill="1" applyProtection="1"/>
    <xf numFmtId="0" fontId="45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6" fillId="8" borderId="5" xfId="0" applyFont="1" applyFill="1" applyBorder="1" applyAlignment="1" applyProtection="1">
      <alignment vertical="center"/>
    </xf>
    <xf numFmtId="0" fontId="45" fillId="8" borderId="16" xfId="0" applyFont="1" applyFill="1" applyBorder="1" applyAlignment="1" applyProtection="1">
      <alignment vertical="center"/>
    </xf>
    <xf numFmtId="0" fontId="45" fillId="8" borderId="6" xfId="0" applyFont="1" applyFill="1" applyBorder="1" applyAlignment="1" applyProtection="1">
      <alignment vertical="center"/>
    </xf>
    <xf numFmtId="0" fontId="11" fillId="14" borderId="5" xfId="0" applyFont="1" applyFill="1" applyBorder="1" applyAlignment="1" applyProtection="1">
      <alignment vertical="center"/>
    </xf>
    <xf numFmtId="0" fontId="11" fillId="14" borderId="16" xfId="0" applyFont="1" applyFill="1" applyBorder="1" applyAlignment="1" applyProtection="1">
      <alignment vertical="center"/>
    </xf>
    <xf numFmtId="0" fontId="11" fillId="14" borderId="6" xfId="0" applyFont="1" applyFill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1" fontId="20" fillId="0" borderId="0" xfId="11" applyNumberFormat="1" applyFont="1" applyFill="1" applyBorder="1" applyAlignment="1" applyProtection="1">
      <alignment horizontal="left" vertical="center"/>
    </xf>
    <xf numFmtId="176" fontId="20" fillId="0" borderId="0" xfId="11" applyNumberFormat="1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left" vertical="top"/>
    </xf>
    <xf numFmtId="0" fontId="21" fillId="0" borderId="0" xfId="0" applyFont="1" applyAlignment="1" applyProtection="1">
      <alignment horizontal="left"/>
    </xf>
    <xf numFmtId="164" fontId="22" fillId="3" borderId="0" xfId="0" applyNumberFormat="1" applyFont="1" applyFill="1" applyAlignment="1" applyProtection="1">
      <alignment horizontal="left"/>
    </xf>
    <xf numFmtId="1" fontId="17" fillId="0" borderId="1" xfId="0" applyNumberFormat="1" applyFont="1" applyFill="1" applyBorder="1" applyAlignment="1" applyProtection="1">
      <alignment horizontal="left"/>
    </xf>
    <xf numFmtId="1" fontId="17" fillId="0" borderId="0" xfId="0" applyNumberFormat="1" applyFont="1" applyFill="1" applyBorder="1" applyAlignment="1" applyProtection="1">
      <alignment horizontal="left"/>
    </xf>
    <xf numFmtId="164" fontId="16" fillId="0" borderId="0" xfId="0" applyNumberFormat="1" applyFont="1" applyFill="1" applyBorder="1" applyAlignment="1" applyProtection="1">
      <alignment horizontal="left"/>
    </xf>
    <xf numFmtId="0" fontId="24" fillId="0" borderId="0" xfId="0" applyFont="1" applyAlignment="1" applyProtection="1">
      <alignment horizontal="left"/>
    </xf>
    <xf numFmtId="0" fontId="24" fillId="3" borderId="11" xfId="0" applyFont="1" applyFill="1" applyBorder="1" applyAlignment="1" applyProtection="1">
      <alignment horizontal="left"/>
    </xf>
    <xf numFmtId="0" fontId="44" fillId="3" borderId="14" xfId="0" applyFont="1" applyFill="1" applyBorder="1" applyAlignment="1" applyProtection="1">
      <alignment horizontal="left" vertical="center"/>
    </xf>
    <xf numFmtId="0" fontId="6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164" fontId="9" fillId="3" borderId="0" xfId="0" applyNumberFormat="1" applyFont="1" applyFill="1" applyBorder="1" applyAlignment="1" applyProtection="1">
      <alignment horizontal="left"/>
    </xf>
    <xf numFmtId="1" fontId="11" fillId="0" borderId="1" xfId="0" applyNumberFormat="1" applyFont="1" applyFill="1" applyBorder="1" applyAlignment="1" applyProtection="1">
      <alignment horizontal="left"/>
    </xf>
    <xf numFmtId="1" fontId="11" fillId="0" borderId="0" xfId="0" applyNumberFormat="1" applyFont="1" applyFill="1" applyBorder="1" applyAlignment="1" applyProtection="1">
      <alignment horizontal="left"/>
    </xf>
    <xf numFmtId="1" fontId="40" fillId="0" borderId="0" xfId="0" applyNumberFormat="1" applyFont="1" applyFill="1" applyBorder="1" applyAlignment="1" applyProtection="1">
      <alignment horizontal="left" vertical="center"/>
    </xf>
    <xf numFmtId="0" fontId="16" fillId="0" borderId="2" xfId="0" applyFont="1" applyFill="1" applyBorder="1" applyAlignment="1" applyProtection="1">
      <alignment horizontal="left" vertical="center"/>
    </xf>
    <xf numFmtId="0" fontId="4" fillId="0" borderId="22" xfId="0" applyFont="1" applyFill="1" applyBorder="1" applyAlignment="1" applyProtection="1">
      <alignment horizontal="left" vertical="center"/>
    </xf>
    <xf numFmtId="0" fontId="16" fillId="0" borderId="15" xfId="0" applyFont="1" applyFill="1" applyBorder="1" applyAlignment="1" applyProtection="1">
      <alignment horizontal="left" vertical="center"/>
    </xf>
    <xf numFmtId="0" fontId="4" fillId="3" borderId="16" xfId="0" applyFont="1" applyFill="1" applyBorder="1" applyAlignment="1" applyProtection="1">
      <alignment horizontal="left" vertical="center"/>
    </xf>
    <xf numFmtId="0" fontId="2" fillId="8" borderId="2" xfId="12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/>
    </xf>
    <xf numFmtId="0" fontId="4" fillId="3" borderId="6" xfId="0" applyFont="1" applyFill="1" applyBorder="1" applyAlignment="1" applyProtection="1">
      <alignment horizontal="left" vertical="center"/>
    </xf>
    <xf numFmtId="1" fontId="11" fillId="0" borderId="0" xfId="0" applyNumberFormat="1" applyFont="1" applyFill="1" applyBorder="1" applyAlignment="1" applyProtection="1">
      <alignment horizontal="left" vertical="center"/>
    </xf>
    <xf numFmtId="0" fontId="16" fillId="0" borderId="5" xfId="0" applyFont="1" applyFill="1" applyBorder="1" applyAlignment="1" applyProtection="1">
      <alignment horizontal="left" vertical="center"/>
    </xf>
    <xf numFmtId="164" fontId="16" fillId="0" borderId="16" xfId="0" applyNumberFormat="1" applyFont="1" applyFill="1" applyBorder="1" applyAlignment="1" applyProtection="1">
      <alignment horizontal="left"/>
    </xf>
    <xf numFmtId="164" fontId="16" fillId="0" borderId="6" xfId="0" applyNumberFormat="1" applyFont="1" applyFill="1" applyBorder="1" applyAlignment="1" applyProtection="1">
      <alignment horizontal="left"/>
    </xf>
    <xf numFmtId="0" fontId="16" fillId="0" borderId="14" xfId="0" applyFont="1" applyFill="1" applyBorder="1" applyAlignment="1" applyProtection="1">
      <alignment horizontal="left" vertical="center"/>
    </xf>
    <xf numFmtId="164" fontId="16" fillId="0" borderId="12" xfId="0" applyNumberFormat="1" applyFont="1" applyFill="1" applyBorder="1" applyAlignment="1" applyProtection="1">
      <alignment horizontal="left"/>
    </xf>
    <xf numFmtId="1" fontId="16" fillId="0" borderId="5" xfId="0" applyNumberFormat="1" applyFont="1" applyFill="1" applyBorder="1" applyAlignment="1" applyProtection="1">
      <alignment horizontal="left" vertical="center"/>
    </xf>
    <xf numFmtId="169" fontId="20" fillId="0" borderId="2" xfId="11" applyNumberFormat="1" applyFont="1" applyFill="1" applyBorder="1" applyAlignment="1" applyProtection="1">
      <alignment horizontal="center" vertical="center"/>
    </xf>
    <xf numFmtId="170" fontId="16" fillId="0" borderId="2" xfId="0" applyNumberFormat="1" applyFont="1" applyFill="1" applyBorder="1" applyAlignment="1" applyProtection="1">
      <alignment horizontal="right" vertical="center" wrapText="1"/>
    </xf>
    <xf numFmtId="0" fontId="4" fillId="0" borderId="6" xfId="0" applyFont="1" applyFill="1" applyBorder="1" applyAlignment="1" applyProtection="1">
      <alignment vertical="center" wrapText="1"/>
    </xf>
    <xf numFmtId="170" fontId="4" fillId="0" borderId="6" xfId="12" applyNumberFormat="1" applyFont="1" applyFill="1" applyBorder="1" applyAlignment="1" applyProtection="1">
      <alignment horizontal="right" vertical="center"/>
    </xf>
    <xf numFmtId="170" fontId="4" fillId="7" borderId="3" xfId="0" applyNumberFormat="1" applyFont="1" applyFill="1" applyBorder="1" applyAlignment="1" applyProtection="1">
      <alignment horizontal="right" vertical="center"/>
    </xf>
    <xf numFmtId="170" fontId="4" fillId="13" borderId="3" xfId="0" applyNumberFormat="1" applyFont="1" applyFill="1" applyBorder="1" applyAlignment="1" applyProtection="1">
      <alignment horizontal="right" vertical="center"/>
    </xf>
    <xf numFmtId="170" fontId="16" fillId="0" borderId="0" xfId="0" applyNumberFormat="1" applyFont="1" applyFill="1" applyBorder="1" applyAlignment="1" applyProtection="1">
      <alignment horizontal="left" vertical="center"/>
    </xf>
    <xf numFmtId="170" fontId="16" fillId="0" borderId="0" xfId="12" applyNumberFormat="1" applyFont="1" applyFill="1" applyBorder="1" applyAlignment="1" applyProtection="1">
      <alignment horizontal="left" vertical="center"/>
    </xf>
    <xf numFmtId="170" fontId="16" fillId="0" borderId="0" xfId="12" applyNumberFormat="1" applyFont="1" applyFill="1" applyBorder="1" applyAlignment="1" applyProtection="1">
      <alignment horizontal="right" vertical="center"/>
    </xf>
    <xf numFmtId="170" fontId="16" fillId="0" borderId="0" xfId="0" applyNumberFormat="1" applyFont="1" applyFill="1" applyBorder="1" applyAlignment="1" applyProtection="1">
      <alignment horizontal="right" vertical="center"/>
    </xf>
    <xf numFmtId="170" fontId="4" fillId="3" borderId="16" xfId="0" applyNumberFormat="1" applyFont="1" applyFill="1" applyBorder="1" applyAlignment="1" applyProtection="1">
      <alignment horizontal="right" vertical="center" wrapText="1"/>
    </xf>
    <xf numFmtId="164" fontId="4" fillId="3" borderId="6" xfId="0" applyNumberFormat="1" applyFont="1" applyFill="1" applyBorder="1" applyAlignment="1" applyProtection="1">
      <alignment horizontal="right" vertical="center" wrapText="1"/>
    </xf>
    <xf numFmtId="170" fontId="16" fillId="0" borderId="2" xfId="0" applyNumberFormat="1" applyFont="1" applyFill="1" applyBorder="1" applyAlignment="1" applyProtection="1">
      <alignment horizontal="right" vertical="center"/>
    </xf>
    <xf numFmtId="0" fontId="16" fillId="0" borderId="5" xfId="0" applyFont="1" applyFill="1" applyBorder="1" applyAlignment="1" applyProtection="1">
      <alignment horizontal="left"/>
    </xf>
    <xf numFmtId="3" fontId="16" fillId="0" borderId="0" xfId="0" applyNumberFormat="1" applyFont="1" applyFill="1" applyBorder="1" applyAlignment="1" applyProtection="1">
      <alignment horizontal="right" vertical="center"/>
    </xf>
    <xf numFmtId="170" fontId="16" fillId="0" borderId="2" xfId="12" applyNumberFormat="1" applyFont="1" applyFill="1" applyBorder="1" applyAlignment="1" applyProtection="1">
      <alignment horizontal="left" vertical="center"/>
    </xf>
    <xf numFmtId="170" fontId="16" fillId="0" borderId="5" xfId="12" applyNumberFormat="1" applyFont="1" applyFill="1" applyBorder="1" applyAlignment="1" applyProtection="1">
      <alignment horizontal="left" vertical="center"/>
    </xf>
    <xf numFmtId="170" fontId="4" fillId="0" borderId="0" xfId="0" applyNumberFormat="1" applyFont="1" applyFill="1" applyBorder="1" applyAlignment="1" applyProtection="1">
      <alignment horizontal="right" vertical="center"/>
    </xf>
    <xf numFmtId="168" fontId="16" fillId="0" borderId="2" xfId="1" applyNumberFormat="1" applyFont="1" applyFill="1" applyBorder="1" applyAlignment="1" applyProtection="1">
      <alignment horizontal="right" vertical="center"/>
    </xf>
    <xf numFmtId="10" fontId="16" fillId="0" borderId="0" xfId="0" applyNumberFormat="1" applyFont="1" applyFill="1" applyBorder="1" applyAlignment="1" applyProtection="1">
      <alignment horizontal="right" vertical="center"/>
    </xf>
    <xf numFmtId="168" fontId="16" fillId="11" borderId="17" xfId="1" applyNumberFormat="1" applyFont="1" applyFill="1" applyBorder="1" applyAlignment="1" applyProtection="1">
      <alignment horizontal="right" vertical="center"/>
    </xf>
    <xf numFmtId="168" fontId="16" fillId="11" borderId="15" xfId="1" applyNumberFormat="1" applyFont="1" applyFill="1" applyBorder="1" applyAlignment="1" applyProtection="1">
      <alignment horizontal="right" vertical="center"/>
    </xf>
    <xf numFmtId="0" fontId="20" fillId="0" borderId="0" xfId="12" applyFont="1" applyFill="1" applyBorder="1" applyAlignment="1" applyProtection="1">
      <alignment horizontal="left" vertical="center"/>
    </xf>
    <xf numFmtId="1" fontId="16" fillId="12" borderId="13" xfId="0" applyNumberFormat="1" applyFont="1" applyFill="1" applyBorder="1" applyAlignment="1" applyProtection="1">
      <alignment horizontal="right" vertical="center"/>
    </xf>
    <xf numFmtId="168" fontId="16" fillId="12" borderId="13" xfId="1" applyNumberFormat="1" applyFont="1" applyFill="1" applyBorder="1" applyAlignment="1" applyProtection="1">
      <alignment horizontal="right" vertical="center"/>
    </xf>
    <xf numFmtId="0" fontId="35" fillId="3" borderId="6" xfId="0" applyFont="1" applyFill="1" applyBorder="1" applyAlignment="1" applyProtection="1">
      <alignment horizontal="right" wrapText="1"/>
    </xf>
    <xf numFmtId="0" fontId="35" fillId="3" borderId="2" xfId="0" applyFont="1" applyFill="1" applyBorder="1" applyAlignment="1" applyProtection="1">
      <alignment horizontal="left" wrapText="1"/>
    </xf>
    <xf numFmtId="0" fontId="35" fillId="3" borderId="2" xfId="0" applyFont="1" applyFill="1" applyBorder="1" applyAlignment="1" applyProtection="1">
      <alignment horizontal="right" wrapText="1"/>
    </xf>
    <xf numFmtId="0" fontId="35" fillId="3" borderId="2" xfId="0" applyFont="1" applyFill="1" applyBorder="1" applyAlignment="1" applyProtection="1">
      <alignment horizontal="center" wrapText="1"/>
    </xf>
    <xf numFmtId="0" fontId="35" fillId="3" borderId="2" xfId="0" applyFont="1" applyFill="1" applyBorder="1" applyAlignment="1" applyProtection="1">
      <alignment wrapText="1"/>
    </xf>
    <xf numFmtId="170" fontId="34" fillId="4" borderId="2" xfId="0" applyNumberFormat="1" applyFont="1" applyFill="1" applyBorder="1" applyAlignment="1" applyProtection="1">
      <alignment horizontal="right" vertical="center"/>
    </xf>
    <xf numFmtId="164" fontId="34" fillId="4" borderId="2" xfId="0" applyNumberFormat="1" applyFont="1" applyFill="1" applyBorder="1" applyAlignment="1" applyProtection="1">
      <alignment horizontal="right" vertical="center"/>
    </xf>
    <xf numFmtId="0" fontId="2" fillId="0" borderId="2" xfId="12" applyFill="1" applyBorder="1" applyAlignment="1" applyProtection="1">
      <alignment horizontal="left" vertical="center"/>
    </xf>
    <xf numFmtId="0" fontId="2" fillId="0" borderId="2" xfId="12" applyFill="1" applyBorder="1" applyAlignment="1" applyProtection="1">
      <alignment horizontal="right" vertical="center"/>
    </xf>
    <xf numFmtId="173" fontId="34" fillId="0" borderId="2" xfId="0" applyNumberFormat="1" applyFont="1" applyFill="1" applyBorder="1" applyAlignment="1" applyProtection="1">
      <alignment horizontal="right" vertical="center"/>
    </xf>
    <xf numFmtId="174" fontId="34" fillId="0" borderId="2" xfId="0" applyNumberFormat="1" applyFont="1" applyFill="1" applyBorder="1" applyAlignment="1" applyProtection="1">
      <alignment horizontal="right" vertical="center"/>
    </xf>
    <xf numFmtId="0" fontId="27" fillId="0" borderId="0" xfId="12" applyFont="1" applyFill="1" applyBorder="1" applyAlignment="1" applyProtection="1">
      <alignment horizontal="left" vertical="center"/>
    </xf>
    <xf numFmtId="170" fontId="34" fillId="0" borderId="0" xfId="12" applyNumberFormat="1" applyFont="1" applyFill="1" applyBorder="1" applyAlignment="1" applyProtection="1">
      <alignment horizontal="left" vertical="center"/>
    </xf>
    <xf numFmtId="3" fontId="34" fillId="0" borderId="0" xfId="0" applyNumberFormat="1" applyFont="1" applyFill="1" applyBorder="1" applyAlignment="1" applyProtection="1">
      <alignment horizontal="right" vertical="center"/>
    </xf>
    <xf numFmtId="170" fontId="34" fillId="0" borderId="0" xfId="0" applyNumberFormat="1" applyFont="1" applyFill="1" applyBorder="1" applyAlignment="1" applyProtection="1">
      <alignment horizontal="right" vertical="center"/>
    </xf>
    <xf numFmtId="10" fontId="34" fillId="0" borderId="0" xfId="0" applyNumberFormat="1" applyFont="1" applyFill="1" applyBorder="1" applyAlignment="1" applyProtection="1">
      <alignment horizontal="right" vertical="center"/>
    </xf>
    <xf numFmtId="164" fontId="34" fillId="0" borderId="0" xfId="0" applyNumberFormat="1" applyFont="1" applyFill="1" applyBorder="1" applyAlignment="1" applyProtection="1">
      <alignment horizontal="right" vertical="center"/>
    </xf>
    <xf numFmtId="164" fontId="34" fillId="4" borderId="0" xfId="0" applyNumberFormat="1" applyFont="1" applyFill="1" applyBorder="1" applyAlignment="1" applyProtection="1">
      <alignment horizontal="right" vertical="center"/>
    </xf>
    <xf numFmtId="164" fontId="34" fillId="4" borderId="0" xfId="0" applyNumberFormat="1" applyFont="1" applyFill="1" applyBorder="1" applyAlignment="1" applyProtection="1">
      <alignment horizontal="left" vertical="center"/>
    </xf>
    <xf numFmtId="3" fontId="34" fillId="8" borderId="5" xfId="0" applyNumberFormat="1" applyFont="1" applyFill="1" applyBorder="1" applyAlignment="1" applyProtection="1">
      <alignment horizontal="right" vertical="center"/>
      <protection locked="0"/>
    </xf>
    <xf numFmtId="10" fontId="2" fillId="8" borderId="2" xfId="12" applyNumberFormat="1" applyFill="1" applyBorder="1" applyAlignment="1" applyProtection="1">
      <alignment horizontal="right" vertical="center" wrapText="1"/>
      <protection locked="0"/>
    </xf>
    <xf numFmtId="0" fontId="2" fillId="8" borderId="16" xfId="12" applyFill="1" applyBorder="1" applyAlignment="1" applyProtection="1">
      <alignment horizontal="left" vertical="center" wrapText="1"/>
      <protection locked="0"/>
    </xf>
    <xf numFmtId="0" fontId="4" fillId="8" borderId="6" xfId="0" applyFont="1" applyFill="1" applyBorder="1" applyAlignment="1" applyProtection="1">
      <alignment vertical="center"/>
      <protection locked="0"/>
    </xf>
    <xf numFmtId="170" fontId="4" fillId="3" borderId="16" xfId="0" applyNumberFormat="1" applyFont="1" applyFill="1" applyBorder="1" applyAlignment="1" applyProtection="1">
      <alignment horizontal="right" wrapText="1"/>
    </xf>
    <xf numFmtId="0" fontId="28" fillId="0" borderId="0" xfId="0" applyFont="1" applyProtection="1"/>
    <xf numFmtId="1" fontId="46" fillId="0" borderId="1" xfId="0" applyNumberFormat="1" applyFont="1" applyFill="1" applyBorder="1" applyProtection="1"/>
    <xf numFmtId="1" fontId="4" fillId="0" borderId="0" xfId="0" applyNumberFormat="1" applyFont="1" applyFill="1" applyBorder="1" applyProtection="1"/>
    <xf numFmtId="164" fontId="4" fillId="3" borderId="16" xfId="0" applyNumberFormat="1" applyFont="1" applyFill="1" applyBorder="1" applyProtection="1"/>
    <xf numFmtId="1" fontId="46" fillId="0" borderId="0" xfId="0" applyNumberFormat="1" applyFont="1" applyFill="1" applyBorder="1" applyProtection="1"/>
    <xf numFmtId="0" fontId="4" fillId="0" borderId="0" xfId="0" applyFont="1" applyFill="1" applyBorder="1" applyAlignment="1" applyProtection="1">
      <alignment horizontal="right"/>
    </xf>
    <xf numFmtId="170" fontId="4" fillId="0" borderId="0" xfId="12" applyNumberFormat="1" applyFont="1" applyFill="1" applyBorder="1" applyAlignment="1" applyProtection="1">
      <alignment horizontal="left" vertical="center"/>
    </xf>
    <xf numFmtId="170" fontId="40" fillId="0" borderId="0" xfId="0" applyNumberFormat="1" applyFont="1" applyFill="1" applyBorder="1" applyAlignment="1" applyProtection="1">
      <alignment horizontal="right" vertical="center"/>
    </xf>
    <xf numFmtId="164" fontId="4" fillId="0" borderId="0" xfId="0" applyNumberFormat="1" applyFont="1" applyFill="1" applyBorder="1" applyAlignment="1" applyProtection="1">
      <alignment horizontal="right" vertical="center"/>
    </xf>
    <xf numFmtId="0" fontId="12" fillId="0" borderId="0" xfId="12" applyFont="1" applyFill="1" applyBorder="1" applyAlignment="1" applyProtection="1">
      <alignment horizontal="right" vertical="center"/>
    </xf>
    <xf numFmtId="170" fontId="4" fillId="0" borderId="2" xfId="0" applyNumberFormat="1" applyFont="1" applyFill="1" applyBorder="1" applyAlignment="1" applyProtection="1">
      <alignment horizontal="right" vertical="center"/>
    </xf>
    <xf numFmtId="170" fontId="4" fillId="0" borderId="6" xfId="12" applyNumberFormat="1" applyFont="1" applyFill="1" applyBorder="1" applyAlignment="1" applyProtection="1">
      <alignment horizontal="left" vertical="center"/>
    </xf>
    <xf numFmtId="170" fontId="4" fillId="0" borderId="2" xfId="12" applyNumberFormat="1" applyFont="1" applyFill="1" applyBorder="1" applyAlignment="1" applyProtection="1">
      <alignment horizontal="left" vertical="center"/>
    </xf>
    <xf numFmtId="0" fontId="26" fillId="0" borderId="0" xfId="0" applyFont="1" applyFill="1" applyBorder="1" applyAlignment="1" applyProtection="1">
      <alignment horizontal="left" vertical="center"/>
    </xf>
    <xf numFmtId="170" fontId="4" fillId="0" borderId="0" xfId="12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vertical="center"/>
    </xf>
    <xf numFmtId="164" fontId="4" fillId="0" borderId="0" xfId="0" applyNumberFormat="1" applyFont="1" applyAlignment="1" applyProtection="1">
      <alignment vertical="center"/>
    </xf>
    <xf numFmtId="164" fontId="16" fillId="0" borderId="2" xfId="0" applyNumberFormat="1" applyFont="1" applyFill="1" applyBorder="1" applyAlignment="1" applyProtection="1">
      <alignment horizontal="right"/>
    </xf>
    <xf numFmtId="170" fontId="34" fillId="5" borderId="2" xfId="0" applyNumberFormat="1" applyFont="1" applyFill="1" applyBorder="1" applyAlignment="1" applyProtection="1">
      <alignment horizontal="right" vertical="center"/>
      <protection locked="0"/>
    </xf>
    <xf numFmtId="44" fontId="11" fillId="6" borderId="2" xfId="2" applyFont="1" applyFill="1" applyBorder="1" applyAlignment="1" applyProtection="1">
      <alignment horizontal="right" vertical="center"/>
    </xf>
    <xf numFmtId="170" fontId="16" fillId="8" borderId="2" xfId="0" applyNumberFormat="1" applyFont="1" applyFill="1" applyBorder="1" applyAlignment="1" applyProtection="1">
      <alignment vertical="center"/>
      <protection locked="0"/>
    </xf>
    <xf numFmtId="49" fontId="42" fillId="8" borderId="6" xfId="0" applyNumberFormat="1" applyFont="1" applyFill="1" applyBorder="1" applyAlignment="1" applyProtection="1">
      <alignment horizontal="right" vertical="center"/>
      <protection locked="0"/>
    </xf>
    <xf numFmtId="0" fontId="16" fillId="0" borderId="2" xfId="0" applyFont="1" applyFill="1" applyBorder="1" applyProtection="1"/>
    <xf numFmtId="0" fontId="16" fillId="8" borderId="26" xfId="0" applyFont="1" applyFill="1" applyBorder="1" applyAlignment="1" applyProtection="1">
      <alignment horizontal="right" vertical="center"/>
      <protection locked="0"/>
    </xf>
    <xf numFmtId="168" fontId="16" fillId="8" borderId="2" xfId="1" applyNumberFormat="1" applyFont="1" applyFill="1" applyBorder="1" applyAlignment="1" applyProtection="1">
      <alignment vertical="center"/>
      <protection locked="0"/>
    </xf>
    <xf numFmtId="0" fontId="36" fillId="3" borderId="7" xfId="0" applyFont="1" applyFill="1" applyBorder="1" applyAlignment="1" applyProtection="1">
      <alignment vertical="center"/>
    </xf>
    <xf numFmtId="164" fontId="21" fillId="3" borderId="4" xfId="0" applyNumberFormat="1" applyFont="1" applyFill="1" applyBorder="1" applyProtection="1"/>
    <xf numFmtId="164" fontId="16" fillId="3" borderId="4" xfId="0" applyNumberFormat="1" applyFont="1" applyFill="1" applyBorder="1" applyAlignment="1" applyProtection="1">
      <alignment horizontal="right"/>
    </xf>
    <xf numFmtId="164" fontId="16" fillId="3" borderId="14" xfId="0" applyNumberFormat="1" applyFont="1" applyFill="1" applyBorder="1" applyAlignment="1" applyProtection="1">
      <alignment horizontal="right"/>
    </xf>
    <xf numFmtId="164" fontId="16" fillId="3" borderId="11" xfId="0" applyNumberFormat="1" applyFont="1" applyFill="1" applyBorder="1" applyAlignment="1" applyProtection="1">
      <alignment horizontal="right"/>
    </xf>
    <xf numFmtId="164" fontId="16" fillId="3" borderId="12" xfId="0" applyNumberFormat="1" applyFont="1" applyFill="1" applyBorder="1" applyAlignment="1" applyProtection="1">
      <alignment horizontal="right"/>
    </xf>
    <xf numFmtId="0" fontId="36" fillId="3" borderId="4" xfId="0" applyFont="1" applyFill="1" applyBorder="1" applyAlignment="1" applyProtection="1">
      <alignment vertical="center"/>
    </xf>
    <xf numFmtId="164" fontId="21" fillId="3" borderId="8" xfId="0" applyNumberFormat="1" applyFont="1" applyFill="1" applyBorder="1" applyProtection="1"/>
    <xf numFmtId="164" fontId="16" fillId="3" borderId="8" xfId="0" applyNumberFormat="1" applyFont="1" applyFill="1" applyBorder="1" applyAlignment="1" applyProtection="1">
      <alignment horizontal="right"/>
    </xf>
    <xf numFmtId="164" fontId="21" fillId="3" borderId="11" xfId="0" applyNumberFormat="1" applyFont="1" applyFill="1" applyBorder="1" applyProtection="1"/>
    <xf numFmtId="0" fontId="4" fillId="3" borderId="11" xfId="0" applyFont="1" applyFill="1" applyBorder="1" applyAlignment="1" applyProtection="1">
      <alignment vertical="center"/>
    </xf>
    <xf numFmtId="164" fontId="21" fillId="3" borderId="12" xfId="0" applyNumberFormat="1" applyFont="1" applyFill="1" applyBorder="1" applyProtection="1"/>
    <xf numFmtId="0" fontId="36" fillId="3" borderId="14" xfId="0" applyFont="1" applyFill="1" applyBorder="1" applyAlignment="1" applyProtection="1">
      <alignment horizontal="left" vertical="center"/>
    </xf>
    <xf numFmtId="0" fontId="4" fillId="3" borderId="11" xfId="0" applyFont="1" applyFill="1" applyBorder="1" applyAlignment="1" applyProtection="1">
      <alignment horizontal="left" vertical="center"/>
    </xf>
    <xf numFmtId="0" fontId="36" fillId="3" borderId="7" xfId="0" applyFont="1" applyFill="1" applyBorder="1" applyAlignment="1" applyProtection="1">
      <alignment horizontal="left" vertical="center"/>
    </xf>
    <xf numFmtId="0" fontId="4" fillId="3" borderId="4" xfId="0" applyFont="1" applyFill="1" applyBorder="1" applyAlignment="1" applyProtection="1">
      <alignment horizontal="left" vertical="center"/>
    </xf>
    <xf numFmtId="0" fontId="24" fillId="3" borderId="4" xfId="0" applyFont="1" applyFill="1" applyBorder="1" applyAlignment="1" applyProtection="1">
      <alignment vertical="center"/>
    </xf>
    <xf numFmtId="164" fontId="4" fillId="0" borderId="23" xfId="0" applyNumberFormat="1" applyFont="1" applyFill="1" applyBorder="1" applyAlignment="1" applyProtection="1">
      <alignment horizontal="right"/>
    </xf>
    <xf numFmtId="170" fontId="4" fillId="0" borderId="9" xfId="12" applyNumberFormat="1" applyFont="1" applyFill="1" applyBorder="1" applyAlignment="1" applyProtection="1">
      <alignment horizontal="right" vertical="center"/>
    </xf>
    <xf numFmtId="1" fontId="7" fillId="3" borderId="0" xfId="0" applyNumberFormat="1" applyFont="1" applyFill="1" applyBorder="1" applyProtection="1"/>
    <xf numFmtId="0" fontId="16" fillId="8" borderId="2" xfId="0" applyFont="1" applyFill="1" applyBorder="1" applyAlignment="1" applyProtection="1">
      <alignment horizontal="right" vertical="center"/>
      <protection locked="0"/>
    </xf>
    <xf numFmtId="170" fontId="4" fillId="3" borderId="6" xfId="0" applyNumberFormat="1" applyFont="1" applyFill="1" applyBorder="1" applyAlignment="1" applyProtection="1">
      <alignment horizontal="right" wrapText="1"/>
    </xf>
    <xf numFmtId="164" fontId="48" fillId="0" borderId="0" xfId="0" applyNumberFormat="1" applyFont="1" applyProtection="1"/>
    <xf numFmtId="0" fontId="48" fillId="0" borderId="0" xfId="0" applyFont="1" applyProtection="1"/>
    <xf numFmtId="0" fontId="49" fillId="0" borderId="0" xfId="0" applyFont="1" applyProtection="1"/>
    <xf numFmtId="0" fontId="16" fillId="0" borderId="0" xfId="0" applyFont="1" applyFill="1" applyProtection="1"/>
    <xf numFmtId="0" fontId="4" fillId="3" borderId="14" xfId="0" applyFont="1" applyFill="1" applyBorder="1" applyAlignment="1" applyProtection="1"/>
    <xf numFmtId="0" fontId="4" fillId="3" borderId="5" xfId="0" applyFont="1" applyFill="1" applyBorder="1" applyAlignment="1" applyProtection="1"/>
    <xf numFmtId="0" fontId="4" fillId="0" borderId="0" xfId="0" applyFont="1" applyFill="1" applyBorder="1" applyAlignment="1" applyProtection="1"/>
    <xf numFmtId="0" fontId="38" fillId="0" borderId="0" xfId="0" applyFont="1" applyAlignment="1" applyProtection="1"/>
    <xf numFmtId="0" fontId="4" fillId="3" borderId="24" xfId="0" applyFont="1" applyFill="1" applyBorder="1" applyAlignment="1" applyProtection="1">
      <alignment horizontal="right" wrapText="1"/>
    </xf>
    <xf numFmtId="0" fontId="4" fillId="3" borderId="25" xfId="0" applyFont="1" applyFill="1" applyBorder="1" applyAlignment="1" applyProtection="1">
      <alignment horizontal="right" wrapText="1"/>
    </xf>
    <xf numFmtId="14" fontId="15" fillId="5" borderId="2" xfId="0" applyNumberFormat="1" applyFont="1" applyFill="1" applyBorder="1" applyAlignment="1" applyProtection="1">
      <alignment vertical="center"/>
      <protection locked="0"/>
    </xf>
    <xf numFmtId="0" fontId="32" fillId="3" borderId="0" xfId="11" applyFill="1" applyAlignment="1" applyProtection="1">
      <alignment vertical="center"/>
    </xf>
    <xf numFmtId="0" fontId="3" fillId="0" borderId="0" xfId="0" applyFont="1" applyFill="1" applyBorder="1" applyProtection="1"/>
    <xf numFmtId="164" fontId="4" fillId="0" borderId="0" xfId="0" applyNumberFormat="1" applyFont="1" applyFill="1" applyBorder="1" applyAlignment="1" applyProtection="1">
      <alignment vertical="center"/>
    </xf>
    <xf numFmtId="0" fontId="35" fillId="3" borderId="2" xfId="0" applyFont="1" applyFill="1" applyBorder="1" applyAlignment="1">
      <alignment horizontal="right" wrapText="1"/>
    </xf>
    <xf numFmtId="177" fontId="34" fillId="5" borderId="2" xfId="0" applyNumberFormat="1" applyFont="1" applyFill="1" applyBorder="1" applyAlignment="1" applyProtection="1">
      <alignment horizontal="right" vertical="center"/>
      <protection locked="0"/>
    </xf>
    <xf numFmtId="0" fontId="35" fillId="0" borderId="0" xfId="0" applyFont="1" applyFill="1" applyBorder="1" applyAlignment="1" applyProtection="1">
      <alignment horizontal="right" wrapText="1"/>
    </xf>
    <xf numFmtId="164" fontId="4" fillId="0" borderId="0" xfId="0" applyNumberFormat="1" applyFont="1" applyFill="1" applyBorder="1" applyProtection="1"/>
    <xf numFmtId="168" fontId="16" fillId="0" borderId="2" xfId="1" applyNumberFormat="1" applyFont="1" applyFill="1" applyBorder="1" applyProtection="1"/>
    <xf numFmtId="44" fontId="50" fillId="5" borderId="2" xfId="3" applyNumberFormat="1" applyFont="1" applyFill="1" applyBorder="1" applyAlignment="1" applyProtection="1">
      <alignment vertical="top"/>
      <protection locked="0"/>
    </xf>
    <xf numFmtId="9" fontId="50" fillId="5" borderId="2" xfId="5" applyFont="1" applyFill="1" applyBorder="1" applyAlignment="1" applyProtection="1">
      <alignment vertical="top"/>
      <protection locked="0"/>
    </xf>
    <xf numFmtId="166" fontId="50" fillId="5" borderId="2" xfId="4" applyNumberFormat="1" applyFont="1" applyFill="1" applyBorder="1" applyAlignment="1" applyProtection="1">
      <alignment horizontal="right" vertical="top"/>
      <protection locked="0"/>
    </xf>
    <xf numFmtId="0" fontId="50" fillId="5" borderId="6" xfId="3" quotePrefix="1" applyFont="1" applyFill="1" applyBorder="1" applyAlignment="1" applyProtection="1">
      <alignment vertical="top"/>
      <protection locked="0"/>
    </xf>
    <xf numFmtId="0" fontId="36" fillId="0" borderId="0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/>
    </xf>
    <xf numFmtId="0" fontId="4" fillId="0" borderId="27" xfId="0" applyFont="1" applyFill="1" applyBorder="1" applyAlignment="1" applyProtection="1">
      <alignment horizontal="left" vertical="center"/>
    </xf>
    <xf numFmtId="0" fontId="36" fillId="0" borderId="4" xfId="0" applyFont="1" applyBorder="1" applyAlignment="1" applyProtection="1">
      <alignment horizontal="center"/>
    </xf>
    <xf numFmtId="164" fontId="28" fillId="0" borderId="0" xfId="0" applyNumberFormat="1" applyFont="1" applyAlignment="1" applyProtection="1">
      <alignment horizontal="right"/>
    </xf>
    <xf numFmtId="1" fontId="46" fillId="0" borderId="1" xfId="0" applyNumberFormat="1" applyFont="1" applyFill="1" applyBorder="1" applyAlignment="1" applyProtection="1">
      <alignment horizontal="right"/>
    </xf>
    <xf numFmtId="1" fontId="4" fillId="0" borderId="0" xfId="0" applyNumberFormat="1" applyFont="1" applyFill="1" applyBorder="1" applyAlignment="1" applyProtection="1">
      <alignment horizontal="right"/>
    </xf>
    <xf numFmtId="164" fontId="4" fillId="3" borderId="16" xfId="0" applyNumberFormat="1" applyFont="1" applyFill="1" applyBorder="1" applyAlignment="1" applyProtection="1">
      <alignment horizontal="right"/>
    </xf>
    <xf numFmtId="1" fontId="46" fillId="0" borderId="0" xfId="0" applyNumberFormat="1" applyFont="1" applyFill="1" applyBorder="1" applyAlignment="1" applyProtection="1">
      <alignment horizontal="right"/>
    </xf>
    <xf numFmtId="0" fontId="3" fillId="3" borderId="16" xfId="0" applyFont="1" applyFill="1" applyBorder="1" applyAlignment="1" applyProtection="1">
      <alignment horizontal="right"/>
    </xf>
    <xf numFmtId="164" fontId="4" fillId="10" borderId="18" xfId="0" applyNumberFormat="1" applyFont="1" applyFill="1" applyBorder="1" applyAlignment="1" applyProtection="1">
      <alignment horizontal="right"/>
    </xf>
    <xf numFmtId="0" fontId="4" fillId="0" borderId="0" xfId="0" applyFont="1" applyAlignment="1" applyProtection="1">
      <alignment horizontal="right" vertical="center"/>
    </xf>
    <xf numFmtId="0" fontId="26" fillId="0" borderId="0" xfId="12" applyFont="1" applyFill="1" applyBorder="1" applyAlignment="1" applyProtection="1">
      <alignment horizontal="right" vertical="center"/>
    </xf>
    <xf numFmtId="0" fontId="4" fillId="0" borderId="21" xfId="0" applyFont="1" applyBorder="1" applyAlignment="1" applyProtection="1">
      <alignment horizontal="right" vertical="center"/>
    </xf>
    <xf numFmtId="0" fontId="4" fillId="0" borderId="20" xfId="0" applyFont="1" applyBorder="1" applyAlignment="1" applyProtection="1">
      <alignment horizontal="right" vertical="center"/>
    </xf>
    <xf numFmtId="2" fontId="4" fillId="0" borderId="0" xfId="0" applyNumberFormat="1" applyFont="1" applyAlignment="1" applyProtection="1">
      <alignment horizontal="right" vertical="center"/>
    </xf>
    <xf numFmtId="0" fontId="35" fillId="3" borderId="16" xfId="0" applyFont="1" applyFill="1" applyBorder="1" applyAlignment="1" applyProtection="1">
      <alignment horizontal="right" wrapText="1"/>
    </xf>
    <xf numFmtId="0" fontId="20" fillId="0" borderId="5" xfId="0" applyFont="1" applyBorder="1" applyAlignment="1" applyProtection="1">
      <alignment vertical="center"/>
    </xf>
    <xf numFmtId="164" fontId="21" fillId="3" borderId="0" xfId="0" applyNumberFormat="1" applyFont="1" applyFill="1" applyBorder="1" applyProtection="1"/>
    <xf numFmtId="164" fontId="16" fillId="3" borderId="0" xfId="0" applyNumberFormat="1" applyFont="1" applyFill="1" applyBorder="1" applyAlignment="1" applyProtection="1">
      <alignment horizontal="right"/>
    </xf>
    <xf numFmtId="0" fontId="4" fillId="3" borderId="2" xfId="0" applyFont="1" applyFill="1" applyBorder="1" applyAlignment="1" applyProtection="1"/>
    <xf numFmtId="170" fontId="16" fillId="16" borderId="15" xfId="12" applyNumberFormat="1" applyFont="1" applyFill="1" applyBorder="1" applyAlignment="1" applyProtection="1">
      <alignment horizontal="left" vertical="center"/>
    </xf>
    <xf numFmtId="0" fontId="16" fillId="16" borderId="2" xfId="0" applyFont="1" applyFill="1" applyBorder="1" applyAlignment="1" applyProtection="1">
      <alignment vertical="center"/>
    </xf>
    <xf numFmtId="170" fontId="16" fillId="16" borderId="2" xfId="12" applyNumberFormat="1" applyFont="1" applyFill="1" applyBorder="1" applyAlignment="1" applyProtection="1">
      <alignment horizontal="left" vertical="center"/>
    </xf>
    <xf numFmtId="0" fontId="16" fillId="4" borderId="2" xfId="1" applyNumberFormat="1" applyFont="1" applyFill="1" applyBorder="1" applyAlignment="1" applyProtection="1">
      <alignment horizontal="right" vertical="center"/>
    </xf>
    <xf numFmtId="164" fontId="48" fillId="4" borderId="0" xfId="0" applyNumberFormat="1" applyFont="1" applyFill="1" applyProtection="1"/>
    <xf numFmtId="0" fontId="48" fillId="4" borderId="0" xfId="0" applyFont="1" applyFill="1" applyProtection="1"/>
    <xf numFmtId="0" fontId="49" fillId="4" borderId="0" xfId="0" applyFont="1" applyFill="1" applyProtection="1"/>
    <xf numFmtId="0" fontId="52" fillId="4" borderId="0" xfId="0" applyFont="1" applyFill="1" applyProtection="1"/>
    <xf numFmtId="0" fontId="36" fillId="0" borderId="0" xfId="0" applyFont="1" applyBorder="1" applyAlignment="1" applyProtection="1">
      <alignment horizontal="center"/>
    </xf>
    <xf numFmtId="0" fontId="4" fillId="4" borderId="6" xfId="0" applyFont="1" applyFill="1" applyBorder="1" applyAlignment="1" applyProtection="1">
      <alignment horizontal="right" vertical="center"/>
      <protection locked="0"/>
    </xf>
    <xf numFmtId="4" fontId="4" fillId="3" borderId="11" xfId="0" applyNumberFormat="1" applyFont="1" applyFill="1" applyBorder="1" applyAlignment="1" applyProtection="1">
      <alignment horizontal="left" wrapText="1"/>
    </xf>
    <xf numFmtId="170" fontId="26" fillId="0" borderId="0" xfId="0" applyNumberFormat="1" applyFont="1" applyFill="1" applyBorder="1" applyAlignment="1" applyProtection="1">
      <alignment horizontal="right" vertical="center"/>
    </xf>
    <xf numFmtId="0" fontId="26" fillId="0" borderId="0" xfId="0" applyFont="1" applyProtection="1"/>
    <xf numFmtId="0" fontId="26" fillId="0" borderId="0" xfId="0" applyFont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164" fontId="16" fillId="0" borderId="5" xfId="0" applyNumberFormat="1" applyFont="1" applyFill="1" applyBorder="1" applyProtection="1"/>
    <xf numFmtId="164" fontId="16" fillId="0" borderId="6" xfId="0" applyNumberFormat="1" applyFont="1" applyFill="1" applyBorder="1" applyAlignment="1" applyProtection="1"/>
    <xf numFmtId="164" fontId="4" fillId="0" borderId="23" xfId="0" applyNumberFormat="1" applyFont="1" applyFill="1" applyBorder="1" applyAlignment="1" applyProtection="1"/>
    <xf numFmtId="164" fontId="16" fillId="0" borderId="12" xfId="0" applyNumberFormat="1" applyFont="1" applyFill="1" applyBorder="1" applyAlignment="1" applyProtection="1"/>
    <xf numFmtId="164" fontId="4" fillId="0" borderId="18" xfId="0" applyNumberFormat="1" applyFont="1" applyFill="1" applyBorder="1" applyAlignment="1" applyProtection="1"/>
    <xf numFmtId="164" fontId="4" fillId="6" borderId="18" xfId="0" applyNumberFormat="1" applyFont="1" applyFill="1" applyBorder="1" applyProtection="1"/>
    <xf numFmtId="0" fontId="50" fillId="5" borderId="2" xfId="3" quotePrefix="1" applyFont="1" applyFill="1" applyBorder="1" applyAlignment="1" applyProtection="1">
      <alignment vertical="top"/>
      <protection locked="0"/>
    </xf>
    <xf numFmtId="169" fontId="53" fillId="0" borderId="2" xfId="11" applyNumberFormat="1" applyFont="1" applyFill="1" applyBorder="1" applyAlignment="1" applyProtection="1">
      <alignment horizontal="center" vertical="center"/>
    </xf>
    <xf numFmtId="0" fontId="35" fillId="12" borderId="2" xfId="0" applyFont="1" applyFill="1" applyBorder="1" applyAlignment="1" applyProtection="1">
      <alignment horizontal="right" wrapText="1"/>
    </xf>
    <xf numFmtId="0" fontId="0" fillId="0" borderId="0" xfId="0" applyProtection="1">
      <protection hidden="1"/>
    </xf>
    <xf numFmtId="179" fontId="54" fillId="0" borderId="6" xfId="0" applyNumberFormat="1" applyFont="1" applyBorder="1" applyAlignment="1" applyProtection="1">
      <alignment horizontal="left" vertical="center"/>
      <protection hidden="1"/>
    </xf>
    <xf numFmtId="0" fontId="54" fillId="0" borderId="5" xfId="13" applyNumberFormat="1" applyFont="1" applyBorder="1" applyAlignment="1" applyProtection="1">
      <alignment vertical="center"/>
      <protection hidden="1"/>
    </xf>
    <xf numFmtId="0" fontId="21" fillId="0" borderId="2" xfId="0" applyFont="1" applyBorder="1" applyAlignment="1" applyProtection="1">
      <alignment horizontal="right" vertical="center"/>
      <protection hidden="1"/>
    </xf>
    <xf numFmtId="0" fontId="28" fillId="3" borderId="0" xfId="0" applyFont="1" applyFill="1" applyAlignment="1" applyProtection="1">
      <alignment horizontal="center" vertical="center"/>
      <protection hidden="1"/>
    </xf>
    <xf numFmtId="0" fontId="21" fillId="0" borderId="0" xfId="0" applyFont="1" applyProtection="1">
      <protection hidden="1"/>
    </xf>
    <xf numFmtId="0" fontId="21" fillId="0" borderId="0" xfId="0" applyFont="1" applyAlignment="1" applyProtection="1">
      <alignment wrapText="1"/>
      <protection hidden="1"/>
    </xf>
    <xf numFmtId="1" fontId="33" fillId="0" borderId="1" xfId="0" applyNumberFormat="1" applyFont="1" applyBorder="1" applyProtection="1">
      <protection hidden="1"/>
    </xf>
    <xf numFmtId="1" fontId="17" fillId="0" borderId="1" xfId="0" applyNumberFormat="1" applyFont="1" applyBorder="1" applyProtection="1">
      <protection hidden="1"/>
    </xf>
    <xf numFmtId="1" fontId="17" fillId="0" borderId="1" xfId="0" applyNumberFormat="1" applyFont="1" applyBorder="1" applyAlignment="1" applyProtection="1">
      <alignment horizontal="right"/>
      <protection hidden="1"/>
    </xf>
    <xf numFmtId="1" fontId="11" fillId="0" borderId="1" xfId="0" applyNumberFormat="1" applyFont="1" applyBorder="1" applyProtection="1">
      <protection hidden="1"/>
    </xf>
    <xf numFmtId="0" fontId="17" fillId="0" borderId="0" xfId="0" applyFont="1" applyProtection="1">
      <protection hidden="1"/>
    </xf>
    <xf numFmtId="179" fontId="54" fillId="0" borderId="4" xfId="0" applyNumberFormat="1" applyFont="1" applyBorder="1" applyAlignment="1" applyProtection="1">
      <alignment horizontal="left" vertical="center"/>
      <protection hidden="1"/>
    </xf>
    <xf numFmtId="179" fontId="54" fillId="0" borderId="4" xfId="0" applyNumberFormat="1" applyFont="1" applyBorder="1" applyAlignment="1" applyProtection="1">
      <alignment horizontal="right" vertical="center"/>
      <protection hidden="1"/>
    </xf>
    <xf numFmtId="3" fontId="21" fillId="0" borderId="4" xfId="0" applyNumberFormat="1" applyFont="1" applyBorder="1" applyAlignment="1" applyProtection="1">
      <alignment horizontal="right" vertical="center"/>
      <protection hidden="1"/>
    </xf>
    <xf numFmtId="179" fontId="54" fillId="0" borderId="5" xfId="0" applyNumberFormat="1" applyFont="1" applyBorder="1" applyAlignment="1" applyProtection="1">
      <alignment horizontal="right" vertical="center"/>
      <protection hidden="1"/>
    </xf>
    <xf numFmtId="3" fontId="21" fillId="0" borderId="2" xfId="0" applyNumberFormat="1" applyFont="1" applyBorder="1" applyAlignment="1" applyProtection="1">
      <alignment horizontal="right" vertical="center"/>
      <protection hidden="1"/>
    </xf>
    <xf numFmtId="0" fontId="54" fillId="0" borderId="0" xfId="0" applyFont="1" applyProtection="1">
      <protection hidden="1"/>
    </xf>
    <xf numFmtId="0" fontId="28" fillId="3" borderId="4" xfId="0" applyFont="1" applyFill="1" applyBorder="1" applyAlignment="1" applyProtection="1">
      <alignment horizontal="right" vertical="center" wrapText="1"/>
      <protection hidden="1"/>
    </xf>
    <xf numFmtId="0" fontId="54" fillId="0" borderId="0" xfId="7" applyFont="1" applyAlignment="1" applyProtection="1">
      <alignment horizontal="left" vertical="center"/>
      <protection hidden="1"/>
    </xf>
    <xf numFmtId="0" fontId="55" fillId="0" borderId="0" xfId="0" applyFont="1" applyAlignment="1" applyProtection="1">
      <alignment horizontal="right" vertical="center"/>
      <protection hidden="1"/>
    </xf>
    <xf numFmtId="0" fontId="54" fillId="0" borderId="9" xfId="7" applyFont="1" applyBorder="1" applyAlignment="1" applyProtection="1">
      <alignment vertical="center"/>
      <protection hidden="1"/>
    </xf>
    <xf numFmtId="0" fontId="54" fillId="0" borderId="6" xfId="7" applyFont="1" applyBorder="1" applyAlignment="1" applyProtection="1">
      <alignment vertical="center"/>
      <protection hidden="1"/>
    </xf>
    <xf numFmtId="0" fontId="20" fillId="0" borderId="16" xfId="7" applyFont="1" applyBorder="1" applyAlignment="1" applyProtection="1">
      <alignment vertical="center"/>
      <protection hidden="1"/>
    </xf>
    <xf numFmtId="0" fontId="55" fillId="0" borderId="5" xfId="0" applyFont="1" applyBorder="1" applyAlignment="1" applyProtection="1">
      <alignment horizontal="right" vertical="center"/>
      <protection hidden="1"/>
    </xf>
    <xf numFmtId="180" fontId="56" fillId="0" borderId="2" xfId="0" applyNumberFormat="1" applyFont="1" applyBorder="1" applyAlignment="1" applyProtection="1">
      <alignment horizontal="right" vertical="center"/>
      <protection hidden="1"/>
    </xf>
    <xf numFmtId="0" fontId="21" fillId="0" borderId="5" xfId="0" applyFont="1" applyBorder="1" applyAlignment="1" applyProtection="1">
      <alignment horizontal="center" vertical="center"/>
      <protection hidden="1"/>
    </xf>
    <xf numFmtId="181" fontId="21" fillId="8" borderId="2" xfId="9" applyNumberFormat="1" applyFont="1" applyFill="1" applyBorder="1" applyAlignment="1" applyProtection="1">
      <alignment horizontal="right" vertical="center" wrapText="1"/>
      <protection locked="0"/>
    </xf>
    <xf numFmtId="0" fontId="21" fillId="0" borderId="6" xfId="0" applyFont="1" applyBorder="1" applyAlignment="1" applyProtection="1">
      <alignment horizontal="right" vertical="center"/>
      <protection hidden="1"/>
    </xf>
    <xf numFmtId="3" fontId="54" fillId="4" borderId="2" xfId="0" quotePrefix="1" applyNumberFormat="1" applyFont="1" applyFill="1" applyBorder="1" applyAlignment="1" applyProtection="1">
      <alignment horizontal="right" vertical="center" wrapText="1"/>
      <protection hidden="1"/>
    </xf>
    <xf numFmtId="0" fontId="28" fillId="3" borderId="6" xfId="0" applyFont="1" applyFill="1" applyBorder="1" applyAlignment="1" applyProtection="1">
      <alignment horizontal="right" vertical="center" wrapText="1"/>
      <protection hidden="1"/>
    </xf>
    <xf numFmtId="182" fontId="54" fillId="6" borderId="2" xfId="8" quotePrefix="1" applyNumberFormat="1" applyFont="1" applyFill="1" applyBorder="1" applyAlignment="1" applyProtection="1">
      <alignment horizontal="right" vertical="center" wrapText="1"/>
      <protection hidden="1"/>
    </xf>
    <xf numFmtId="171" fontId="17" fillId="0" borderId="0" xfId="8" applyFont="1" applyAlignment="1" applyProtection="1">
      <alignment horizontal="left"/>
      <protection hidden="1"/>
    </xf>
    <xf numFmtId="0" fontId="21" fillId="3" borderId="0" xfId="0" applyFont="1" applyFill="1" applyProtection="1">
      <protection hidden="1"/>
    </xf>
    <xf numFmtId="0" fontId="16" fillId="3" borderId="0" xfId="0" applyFont="1" applyFill="1" applyProtection="1">
      <protection hidden="1"/>
    </xf>
    <xf numFmtId="0" fontId="20" fillId="3" borderId="0" xfId="0" applyFont="1" applyFill="1" applyAlignment="1" applyProtection="1">
      <alignment vertical="center"/>
      <protection hidden="1"/>
    </xf>
    <xf numFmtId="0" fontId="28" fillId="3" borderId="0" xfId="0" applyFont="1" applyFill="1" applyAlignment="1" applyProtection="1">
      <alignment vertical="center"/>
      <protection hidden="1"/>
    </xf>
    <xf numFmtId="0" fontId="57" fillId="3" borderId="0" xfId="0" applyFont="1" applyFill="1" applyProtection="1">
      <protection hidden="1"/>
    </xf>
    <xf numFmtId="0" fontId="8" fillId="3" borderId="0" xfId="0" applyFont="1" applyFill="1" applyProtection="1">
      <protection hidden="1"/>
    </xf>
    <xf numFmtId="0" fontId="7" fillId="3" borderId="0" xfId="0" applyFont="1" applyFill="1" applyProtection="1">
      <protection hidden="1"/>
    </xf>
    <xf numFmtId="0" fontId="58" fillId="4" borderId="0" xfId="0" applyFont="1" applyFill="1" applyProtection="1">
      <protection hidden="1"/>
    </xf>
    <xf numFmtId="0" fontId="58" fillId="4" borderId="0" xfId="0" applyFont="1" applyFill="1" applyProtection="1">
      <protection locked="0"/>
    </xf>
    <xf numFmtId="0" fontId="59" fillId="4" borderId="0" xfId="0" quotePrefix="1" applyFont="1" applyFill="1" applyAlignment="1" applyProtection="1">
      <alignment vertical="center"/>
      <protection locked="0"/>
    </xf>
    <xf numFmtId="0" fontId="59" fillId="4" borderId="0" xfId="0" applyFont="1" applyFill="1" applyAlignment="1" applyProtection="1">
      <alignment horizontal="center" vertical="center"/>
      <protection locked="0"/>
    </xf>
    <xf numFmtId="171" fontId="59" fillId="4" borderId="0" xfId="8" applyFont="1" applyFill="1" applyBorder="1" applyAlignment="1" applyProtection="1">
      <alignment horizontal="right" vertical="center"/>
      <protection locked="0"/>
    </xf>
    <xf numFmtId="0" fontId="59" fillId="4" borderId="0" xfId="0" applyFont="1" applyFill="1" applyAlignment="1" applyProtection="1">
      <alignment horizontal="right" vertical="center"/>
      <protection locked="0"/>
    </xf>
    <xf numFmtId="0" fontId="59" fillId="4" borderId="0" xfId="0" applyFont="1" applyFill="1" applyAlignment="1" applyProtection="1">
      <alignment vertical="center"/>
      <protection locked="0"/>
    </xf>
    <xf numFmtId="171" fontId="59" fillId="4" borderId="0" xfId="8" applyFont="1" applyFill="1" applyBorder="1" applyAlignment="1" applyProtection="1">
      <alignment horizontal="center" vertical="center"/>
      <protection locked="0"/>
    </xf>
    <xf numFmtId="1" fontId="59" fillId="4" borderId="0" xfId="0" applyNumberFormat="1" applyFont="1" applyFill="1" applyAlignment="1" applyProtection="1">
      <alignment horizontal="center" vertical="center"/>
      <protection locked="0"/>
    </xf>
    <xf numFmtId="1" fontId="59" fillId="4" borderId="0" xfId="0" applyNumberFormat="1" applyFont="1" applyFill="1" applyAlignment="1" applyProtection="1">
      <alignment horizontal="right" vertical="center"/>
      <protection locked="0"/>
    </xf>
    <xf numFmtId="0" fontId="58" fillId="4" borderId="0" xfId="0" applyFont="1" applyFill="1" applyAlignment="1" applyProtection="1">
      <alignment horizontal="center" vertical="center"/>
      <protection locked="0"/>
    </xf>
    <xf numFmtId="183" fontId="59" fillId="4" borderId="0" xfId="8" applyNumberFormat="1" applyFont="1" applyFill="1" applyBorder="1" applyAlignment="1" applyProtection="1">
      <alignment horizontal="right" vertical="center"/>
      <protection locked="0"/>
    </xf>
    <xf numFmtId="1" fontId="59" fillId="4" borderId="0" xfId="9" applyNumberFormat="1" applyFont="1" applyFill="1" applyBorder="1" applyAlignment="1" applyProtection="1">
      <alignment horizontal="center" vertical="center"/>
      <protection locked="0"/>
    </xf>
    <xf numFmtId="0" fontId="60" fillId="4" borderId="0" xfId="0" applyFont="1" applyFill="1" applyAlignment="1" applyProtection="1">
      <alignment horizontal="left" vertical="center"/>
      <protection locked="0"/>
    </xf>
    <xf numFmtId="0" fontId="59" fillId="4" borderId="0" xfId="0" applyFont="1" applyFill="1" applyProtection="1">
      <protection locked="0"/>
    </xf>
    <xf numFmtId="0" fontId="59" fillId="4" borderId="0" xfId="0" applyFont="1" applyFill="1" applyProtection="1">
      <protection hidden="1"/>
    </xf>
    <xf numFmtId="172" fontId="59" fillId="4" borderId="0" xfId="9" applyFont="1" applyFill="1" applyBorder="1" applyAlignment="1" applyProtection="1">
      <alignment horizontal="right"/>
      <protection locked="0"/>
    </xf>
    <xf numFmtId="2" fontId="59" fillId="4" borderId="0" xfId="0" applyNumberFormat="1" applyFont="1" applyFill="1" applyProtection="1">
      <protection locked="0"/>
    </xf>
    <xf numFmtId="0" fontId="59" fillId="4" borderId="0" xfId="0" applyFont="1" applyFill="1" applyAlignment="1" applyProtection="1">
      <alignment wrapText="1"/>
      <protection locked="0"/>
    </xf>
    <xf numFmtId="172" fontId="59" fillId="4" borderId="0" xfId="9" applyFont="1" applyFill="1" applyBorder="1" applyAlignment="1" applyProtection="1">
      <alignment vertical="center"/>
      <protection locked="0"/>
    </xf>
    <xf numFmtId="0" fontId="59" fillId="4" borderId="0" xfId="0" applyFont="1" applyFill="1" applyAlignment="1" applyProtection="1">
      <alignment vertical="center" wrapText="1"/>
      <protection locked="0"/>
    </xf>
    <xf numFmtId="172" fontId="60" fillId="4" borderId="0" xfId="9" applyFont="1" applyFill="1" applyBorder="1" applyAlignment="1" applyProtection="1">
      <alignment vertical="center"/>
      <protection locked="0"/>
    </xf>
    <xf numFmtId="0" fontId="60" fillId="4" borderId="0" xfId="0" applyFont="1" applyFill="1" applyAlignment="1" applyProtection="1">
      <alignment horizontal="right" vertical="center"/>
      <protection locked="0"/>
    </xf>
    <xf numFmtId="0" fontId="60" fillId="4" borderId="0" xfId="0" applyFont="1" applyFill="1" applyAlignment="1" applyProtection="1">
      <alignment vertical="center"/>
      <protection locked="0"/>
    </xf>
    <xf numFmtId="180" fontId="61" fillId="4" borderId="0" xfId="0" applyNumberFormat="1" applyFont="1" applyFill="1" applyAlignment="1" applyProtection="1">
      <alignment horizontal="right" vertical="center"/>
      <protection locked="0"/>
    </xf>
    <xf numFmtId="179" fontId="61" fillId="4" borderId="0" xfId="0" applyNumberFormat="1" applyFont="1" applyFill="1" applyAlignment="1" applyProtection="1">
      <alignment horizontal="right" vertical="center"/>
      <protection locked="0"/>
    </xf>
    <xf numFmtId="182" fontId="61" fillId="4" borderId="0" xfId="8" applyNumberFormat="1" applyFont="1" applyFill="1" applyBorder="1" applyAlignment="1" applyProtection="1">
      <alignment horizontal="right" vertical="center"/>
      <protection locked="0"/>
    </xf>
    <xf numFmtId="0" fontId="61" fillId="4" borderId="0" xfId="0" applyFont="1" applyFill="1" applyAlignment="1" applyProtection="1">
      <alignment horizontal="center" vertical="center"/>
      <protection locked="0"/>
    </xf>
    <xf numFmtId="0" fontId="59" fillId="4" borderId="0" xfId="0" applyFont="1" applyFill="1" applyAlignment="1" applyProtection="1">
      <alignment vertical="center"/>
      <protection hidden="1"/>
    </xf>
    <xf numFmtId="0" fontId="62" fillId="4" borderId="0" xfId="0" applyFont="1" applyFill="1" applyAlignment="1" applyProtection="1">
      <alignment vertical="center"/>
      <protection hidden="1"/>
    </xf>
    <xf numFmtId="0" fontId="64" fillId="4" borderId="0" xfId="0" applyFont="1" applyFill="1" applyAlignment="1" applyProtection="1">
      <alignment vertical="center"/>
      <protection hidden="1"/>
    </xf>
    <xf numFmtId="1" fontId="61" fillId="4" borderId="0" xfId="0" applyNumberFormat="1" applyFont="1" applyFill="1" applyAlignment="1" applyProtection="1">
      <alignment horizontal="right" vertical="center"/>
      <protection hidden="1"/>
    </xf>
    <xf numFmtId="180" fontId="61" fillId="4" borderId="0" xfId="0" applyNumberFormat="1" applyFont="1" applyFill="1" applyAlignment="1" applyProtection="1">
      <alignment horizontal="right" vertical="center"/>
      <protection hidden="1"/>
    </xf>
    <xf numFmtId="179" fontId="59" fillId="4" borderId="0" xfId="0" applyNumberFormat="1" applyFont="1" applyFill="1" applyAlignment="1" applyProtection="1">
      <alignment horizontal="right" vertical="center" wrapText="1"/>
      <protection hidden="1"/>
    </xf>
    <xf numFmtId="171" fontId="59" fillId="4" borderId="0" xfId="8" applyFont="1" applyFill="1" applyBorder="1" applyAlignment="1" applyProtection="1">
      <alignment horizontal="right" vertical="center" wrapText="1"/>
      <protection hidden="1"/>
    </xf>
    <xf numFmtId="0" fontId="59" fillId="4" borderId="0" xfId="0" applyFont="1" applyFill="1" applyAlignment="1" applyProtection="1">
      <alignment horizontal="center" vertical="center"/>
      <protection hidden="1"/>
    </xf>
    <xf numFmtId="0" fontId="60" fillId="4" borderId="0" xfId="0" applyFont="1" applyFill="1" applyAlignment="1" applyProtection="1">
      <alignment horizontal="left" vertical="center"/>
      <protection hidden="1"/>
    </xf>
    <xf numFmtId="0" fontId="59" fillId="4" borderId="0" xfId="0" applyFont="1" applyFill="1" applyAlignment="1" applyProtection="1">
      <alignment wrapText="1"/>
      <protection hidden="1"/>
    </xf>
    <xf numFmtId="0" fontId="6" fillId="0" borderId="0" xfId="3" applyFont="1" applyProtection="1">
      <protection hidden="1"/>
    </xf>
    <xf numFmtId="0" fontId="3" fillId="0" borderId="0" xfId="3" applyFont="1" applyProtection="1">
      <protection hidden="1"/>
    </xf>
    <xf numFmtId="0" fontId="3" fillId="2" borderId="0" xfId="3" applyFont="1" applyFill="1" applyBorder="1" applyProtection="1">
      <protection hidden="1"/>
    </xf>
    <xf numFmtId="1" fontId="7" fillId="3" borderId="0" xfId="0" applyNumberFormat="1" applyFont="1" applyFill="1" applyBorder="1" applyProtection="1">
      <protection hidden="1"/>
    </xf>
    <xf numFmtId="0" fontId="7" fillId="3" borderId="0" xfId="0" applyFont="1" applyFill="1" applyBorder="1" applyProtection="1">
      <protection hidden="1"/>
    </xf>
    <xf numFmtId="164" fontId="7" fillId="3" borderId="0" xfId="0" applyNumberFormat="1" applyFont="1" applyFill="1" applyBorder="1" applyAlignment="1" applyProtection="1">
      <alignment horizontal="right"/>
      <protection hidden="1"/>
    </xf>
    <xf numFmtId="0" fontId="6" fillId="3" borderId="0" xfId="3" applyFont="1" applyFill="1" applyBorder="1" applyProtection="1">
      <protection hidden="1"/>
    </xf>
    <xf numFmtId="0" fontId="6" fillId="2" borderId="0" xfId="3" applyFont="1" applyFill="1" applyBorder="1" applyProtection="1">
      <protection hidden="1"/>
    </xf>
    <xf numFmtId="164" fontId="9" fillId="3" borderId="0" xfId="0" applyNumberFormat="1" applyFont="1" applyFill="1" applyBorder="1" applyProtection="1">
      <protection hidden="1"/>
    </xf>
    <xf numFmtId="164" fontId="9" fillId="3" borderId="0" xfId="0" applyNumberFormat="1" applyFont="1" applyFill="1" applyBorder="1" applyAlignment="1" applyProtection="1">
      <alignment horizontal="right"/>
      <protection hidden="1"/>
    </xf>
    <xf numFmtId="0" fontId="3" fillId="3" borderId="0" xfId="3" applyFont="1" applyFill="1" applyBorder="1" applyProtection="1">
      <protection hidden="1"/>
    </xf>
    <xf numFmtId="0" fontId="19" fillId="3" borderId="0" xfId="0" applyFont="1" applyFill="1" applyBorder="1" applyProtection="1">
      <protection hidden="1"/>
    </xf>
    <xf numFmtId="0" fontId="4" fillId="3" borderId="0" xfId="0" applyFont="1" applyFill="1" applyAlignment="1" applyProtection="1">
      <alignment horizontal="left" vertical="center"/>
      <protection hidden="1"/>
    </xf>
    <xf numFmtId="0" fontId="20" fillId="3" borderId="0" xfId="0" applyFont="1" applyFill="1" applyBorder="1" applyProtection="1">
      <protection hidden="1"/>
    </xf>
    <xf numFmtId="0" fontId="4" fillId="3" borderId="0" xfId="0" applyFont="1" applyFill="1" applyBorder="1" applyProtection="1">
      <protection hidden="1"/>
    </xf>
    <xf numFmtId="3" fontId="9" fillId="3" borderId="0" xfId="0" applyNumberFormat="1" applyFont="1" applyFill="1" applyBorder="1" applyAlignment="1" applyProtection="1">
      <alignment horizontal="right"/>
      <protection hidden="1"/>
    </xf>
    <xf numFmtId="1" fontId="9" fillId="3" borderId="0" xfId="0" applyNumberFormat="1" applyFont="1" applyFill="1" applyBorder="1" applyAlignment="1" applyProtection="1">
      <alignment horizontal="right"/>
      <protection hidden="1"/>
    </xf>
    <xf numFmtId="0" fontId="11" fillId="0" borderId="0" xfId="3" applyFont="1" applyProtection="1">
      <protection hidden="1"/>
    </xf>
    <xf numFmtId="0" fontId="12" fillId="0" borderId="1" xfId="3" applyFont="1" applyFill="1" applyBorder="1" applyProtection="1">
      <protection hidden="1"/>
    </xf>
    <xf numFmtId="164" fontId="11" fillId="0" borderId="1" xfId="3" applyNumberFormat="1" applyFont="1" applyFill="1" applyBorder="1" applyProtection="1">
      <protection hidden="1"/>
    </xf>
    <xf numFmtId="166" fontId="11" fillId="0" borderId="1" xfId="4" applyNumberFormat="1" applyFont="1" applyFill="1" applyBorder="1" applyAlignment="1" applyProtection="1">
      <alignment horizontal="center"/>
      <protection hidden="1"/>
    </xf>
    <xf numFmtId="0" fontId="12" fillId="0" borderId="0" xfId="3" applyFont="1" applyFill="1" applyBorder="1" applyProtection="1">
      <protection hidden="1"/>
    </xf>
    <xf numFmtId="164" fontId="11" fillId="0" borderId="0" xfId="3" applyNumberFormat="1" applyFont="1" applyFill="1" applyBorder="1" applyAlignment="1" applyProtection="1">
      <alignment horizontal="right"/>
      <protection hidden="1"/>
    </xf>
    <xf numFmtId="0" fontId="11" fillId="0" borderId="0" xfId="3" applyFont="1" applyFill="1" applyBorder="1" applyAlignment="1" applyProtection="1">
      <alignment horizontal="right"/>
      <protection hidden="1"/>
    </xf>
    <xf numFmtId="164" fontId="8" fillId="3" borderId="7" xfId="0" applyNumberFormat="1" applyFont="1" applyFill="1" applyBorder="1" applyProtection="1">
      <protection hidden="1"/>
    </xf>
    <xf numFmtId="164" fontId="8" fillId="3" borderId="4" xfId="0" applyNumberFormat="1" applyFont="1" applyFill="1" applyBorder="1" applyProtection="1">
      <protection hidden="1"/>
    </xf>
    <xf numFmtId="164" fontId="4" fillId="3" borderId="4" xfId="0" applyNumberFormat="1" applyFont="1" applyFill="1" applyBorder="1" applyProtection="1">
      <protection hidden="1"/>
    </xf>
    <xf numFmtId="164" fontId="4" fillId="3" borderId="8" xfId="0" applyNumberFormat="1" applyFont="1" applyFill="1" applyBorder="1" applyProtection="1">
      <protection hidden="1"/>
    </xf>
    <xf numFmtId="164" fontId="4" fillId="3" borderId="14" xfId="0" applyNumberFormat="1" applyFont="1" applyFill="1" applyBorder="1" applyProtection="1">
      <protection hidden="1"/>
    </xf>
    <xf numFmtId="164" fontId="4" fillId="3" borderId="11" xfId="0" applyNumberFormat="1" applyFont="1" applyFill="1" applyBorder="1" applyProtection="1">
      <protection hidden="1"/>
    </xf>
    <xf numFmtId="164" fontId="4" fillId="3" borderId="11" xfId="0" applyNumberFormat="1" applyFont="1" applyFill="1" applyBorder="1" applyAlignment="1" applyProtection="1">
      <alignment horizontal="right" wrapText="1"/>
      <protection hidden="1"/>
    </xf>
    <xf numFmtId="0" fontId="4" fillId="3" borderId="12" xfId="0" applyNumberFormat="1" applyFont="1" applyFill="1" applyBorder="1" applyAlignment="1" applyProtection="1">
      <alignment horizontal="right" wrapText="1"/>
      <protection hidden="1"/>
    </xf>
    <xf numFmtId="0" fontId="11" fillId="0" borderId="5" xfId="3" quotePrefix="1" applyFont="1" applyFill="1" applyBorder="1" applyAlignment="1" applyProtection="1">
      <alignment vertical="center" wrapText="1"/>
      <protection hidden="1"/>
    </xf>
    <xf numFmtId="0" fontId="11" fillId="0" borderId="16" xfId="3" quotePrefix="1" applyFont="1" applyFill="1" applyBorder="1" applyAlignment="1" applyProtection="1">
      <alignment vertical="center" wrapText="1"/>
      <protection hidden="1"/>
    </xf>
    <xf numFmtId="164" fontId="4" fillId="4" borderId="0" xfId="0" applyNumberFormat="1" applyFont="1" applyFill="1" applyBorder="1" applyAlignment="1" applyProtection="1">
      <alignment horizontal="right" wrapText="1"/>
      <protection hidden="1"/>
    </xf>
    <xf numFmtId="164" fontId="11" fillId="7" borderId="2" xfId="3" applyNumberFormat="1" applyFont="1" applyFill="1" applyBorder="1" applyAlignment="1" applyProtection="1">
      <alignment horizontal="right" vertical="center"/>
      <protection hidden="1"/>
    </xf>
    <xf numFmtId="164" fontId="4" fillId="4" borderId="9" xfId="0" applyNumberFormat="1" applyFont="1" applyFill="1" applyBorder="1" applyAlignment="1" applyProtection="1">
      <alignment horizontal="right" wrapText="1"/>
      <protection hidden="1"/>
    </xf>
    <xf numFmtId="0" fontId="4" fillId="4" borderId="12" xfId="0" applyNumberFormat="1" applyFont="1" applyFill="1" applyBorder="1" applyAlignment="1" applyProtection="1">
      <alignment horizontal="right" wrapText="1"/>
      <protection hidden="1"/>
    </xf>
    <xf numFmtId="0" fontId="11" fillId="0" borderId="0" xfId="3" applyFont="1" applyAlignment="1" applyProtection="1">
      <alignment vertical="center"/>
      <protection hidden="1"/>
    </xf>
    <xf numFmtId="0" fontId="11" fillId="0" borderId="2" xfId="3" quotePrefix="1" applyFont="1" applyFill="1" applyBorder="1" applyAlignment="1" applyProtection="1">
      <alignment vertical="center" wrapText="1"/>
      <protection hidden="1"/>
    </xf>
    <xf numFmtId="168" fontId="16" fillId="0" borderId="2" xfId="1" applyNumberFormat="1" applyFont="1" applyFill="1" applyBorder="1" applyAlignment="1" applyProtection="1">
      <alignment horizontal="center" vertical="center"/>
      <protection hidden="1"/>
    </xf>
    <xf numFmtId="0" fontId="11" fillId="0" borderId="5" xfId="3" quotePrefix="1" applyFont="1" applyFill="1" applyBorder="1" applyAlignment="1" applyProtection="1">
      <alignment vertical="center"/>
      <protection hidden="1"/>
    </xf>
    <xf numFmtId="0" fontId="11" fillId="0" borderId="16" xfId="3" quotePrefix="1" applyFont="1" applyFill="1" applyBorder="1" applyAlignment="1" applyProtection="1">
      <alignment vertical="center"/>
      <protection hidden="1"/>
    </xf>
    <xf numFmtId="0" fontId="11" fillId="0" borderId="6" xfId="3" quotePrefix="1" applyFont="1" applyFill="1" applyBorder="1" applyAlignment="1" applyProtection="1">
      <alignment vertical="center" wrapText="1"/>
      <protection hidden="1"/>
    </xf>
    <xf numFmtId="164" fontId="12" fillId="6" borderId="3" xfId="3" applyNumberFormat="1" applyFont="1" applyFill="1" applyBorder="1" applyAlignment="1" applyProtection="1">
      <alignment horizontal="right" vertical="center"/>
      <protection hidden="1"/>
    </xf>
    <xf numFmtId="0" fontId="11" fillId="0" borderId="0" xfId="3" quotePrefix="1" applyFont="1" applyFill="1" applyBorder="1" applyAlignment="1" applyProtection="1">
      <alignment vertical="center" wrapText="1"/>
      <protection hidden="1"/>
    </xf>
    <xf numFmtId="0" fontId="11" fillId="0" borderId="0" xfId="3" quotePrefix="1" applyFont="1" applyFill="1" applyBorder="1" applyAlignment="1" applyProtection="1">
      <alignment vertical="center"/>
      <protection hidden="1"/>
    </xf>
    <xf numFmtId="0" fontId="11" fillId="4" borderId="2" xfId="3" quotePrefix="1" applyFont="1" applyFill="1" applyBorder="1" applyAlignment="1" applyProtection="1">
      <alignment vertical="center" wrapText="1"/>
      <protection hidden="1"/>
    </xf>
    <xf numFmtId="0" fontId="11" fillId="0" borderId="5" xfId="3" applyFont="1" applyBorder="1" applyAlignment="1" applyProtection="1">
      <alignment vertical="center"/>
      <protection hidden="1"/>
    </xf>
    <xf numFmtId="0" fontId="11" fillId="0" borderId="6" xfId="3" applyFont="1" applyBorder="1" applyAlignment="1" applyProtection="1">
      <alignment vertical="center"/>
      <protection hidden="1"/>
    </xf>
    <xf numFmtId="164" fontId="12" fillId="7" borderId="2" xfId="3" applyNumberFormat="1" applyFont="1" applyFill="1" applyBorder="1" applyAlignment="1" applyProtection="1">
      <alignment horizontal="right" vertical="center"/>
      <protection hidden="1"/>
    </xf>
    <xf numFmtId="0" fontId="11" fillId="0" borderId="14" xfId="3" applyFont="1" applyBorder="1" applyAlignment="1" applyProtection="1">
      <alignment vertical="center"/>
      <protection hidden="1"/>
    </xf>
    <xf numFmtId="0" fontId="11" fillId="0" borderId="12" xfId="3" applyFont="1" applyBorder="1" applyAlignment="1" applyProtection="1">
      <alignment vertical="center"/>
      <protection hidden="1"/>
    </xf>
    <xf numFmtId="164" fontId="12" fillId="6" borderId="19" xfId="3" applyNumberFormat="1" applyFont="1" applyFill="1" applyBorder="1" applyAlignment="1" applyProtection="1">
      <alignment horizontal="right" vertical="center"/>
      <protection hidden="1"/>
    </xf>
    <xf numFmtId="164" fontId="8" fillId="3" borderId="8" xfId="0" applyNumberFormat="1" applyFont="1" applyFill="1" applyBorder="1" applyProtection="1">
      <protection hidden="1"/>
    </xf>
    <xf numFmtId="164" fontId="29" fillId="3" borderId="14" xfId="0" applyNumberFormat="1" applyFont="1" applyFill="1" applyBorder="1" applyAlignment="1" applyProtection="1">
      <alignment horizontal="right" wrapText="1"/>
      <protection hidden="1"/>
    </xf>
    <xf numFmtId="168" fontId="16" fillId="0" borderId="2" xfId="1" applyNumberFormat="1" applyFont="1" applyFill="1" applyBorder="1" applyProtection="1">
      <protection hidden="1"/>
    </xf>
    <xf numFmtId="164" fontId="29" fillId="4" borderId="5" xfId="0" applyNumberFormat="1" applyFont="1" applyFill="1" applyBorder="1" applyAlignment="1" applyProtection="1">
      <alignment horizontal="left" vertical="center" wrapText="1"/>
      <protection hidden="1"/>
    </xf>
    <xf numFmtId="164" fontId="8" fillId="4" borderId="8" xfId="0" applyNumberFormat="1" applyFont="1" applyFill="1" applyBorder="1" applyProtection="1">
      <protection hidden="1"/>
    </xf>
    <xf numFmtId="44" fontId="50" fillId="4" borderId="2" xfId="3" applyNumberFormat="1" applyFont="1" applyFill="1" applyBorder="1" applyAlignment="1" applyProtection="1">
      <alignment vertical="top"/>
      <protection hidden="1"/>
    </xf>
    <xf numFmtId="1" fontId="50" fillId="0" borderId="2" xfId="4" applyNumberFormat="1" applyFont="1" applyFill="1" applyBorder="1" applyAlignment="1" applyProtection="1">
      <alignment horizontal="right" vertical="top"/>
      <protection hidden="1"/>
    </xf>
    <xf numFmtId="164" fontId="50" fillId="10" borderId="2" xfId="3" applyNumberFormat="1" applyFont="1" applyFill="1" applyBorder="1" applyAlignment="1" applyProtection="1">
      <alignment horizontal="right" vertical="top"/>
      <protection hidden="1"/>
    </xf>
    <xf numFmtId="164" fontId="51" fillId="3" borderId="5" xfId="0" applyNumberFormat="1" applyFont="1" applyFill="1" applyBorder="1" applyAlignment="1" applyProtection="1">
      <alignment vertical="top"/>
      <protection hidden="1"/>
    </xf>
    <xf numFmtId="164" fontId="0" fillId="3" borderId="11" xfId="0" applyNumberFormat="1" applyFill="1" applyBorder="1" applyAlignment="1" applyProtection="1">
      <alignment horizontal="right" vertical="top"/>
      <protection hidden="1"/>
    </xf>
    <xf numFmtId="164" fontId="29" fillId="6" borderId="3" xfId="0" applyNumberFormat="1" applyFont="1" applyFill="1" applyBorder="1" applyAlignment="1" applyProtection="1">
      <alignment horizontal="right" vertical="top" wrapText="1"/>
      <protection hidden="1"/>
    </xf>
    <xf numFmtId="0" fontId="27" fillId="0" borderId="0" xfId="12" applyFont="1" applyFill="1" applyBorder="1" applyAlignment="1" applyProtection="1">
      <alignment horizontal="left" vertical="center"/>
      <protection hidden="1"/>
    </xf>
    <xf numFmtId="164" fontId="11" fillId="0" borderId="0" xfId="3" applyNumberFormat="1" applyFont="1" applyFill="1" applyBorder="1" applyProtection="1">
      <protection hidden="1"/>
    </xf>
    <xf numFmtId="166" fontId="11" fillId="0" borderId="0" xfId="4" applyNumberFormat="1" applyFont="1" applyFill="1" applyBorder="1" applyAlignment="1" applyProtection="1">
      <alignment horizontal="center"/>
      <protection hidden="1"/>
    </xf>
    <xf numFmtId="164" fontId="11" fillId="0" borderId="0" xfId="3" applyNumberFormat="1" applyFont="1" applyProtection="1">
      <protection hidden="1"/>
    </xf>
    <xf numFmtId="170" fontId="16" fillId="0" borderId="0" xfId="0" applyNumberFormat="1" applyFont="1" applyFill="1" applyBorder="1" applyAlignment="1" applyProtection="1">
      <alignment vertical="center"/>
    </xf>
    <xf numFmtId="0" fontId="0" fillId="0" borderId="2" xfId="0" applyBorder="1" applyAlignment="1" applyProtection="1">
      <alignment horizontal="center"/>
    </xf>
    <xf numFmtId="0" fontId="4" fillId="0" borderId="16" xfId="0" applyFont="1" applyFill="1" applyBorder="1" applyAlignment="1" applyProtection="1">
      <alignment horizontal="right" vertical="center" wrapText="1"/>
    </xf>
    <xf numFmtId="164" fontId="16" fillId="3" borderId="6" xfId="0" applyNumberFormat="1" applyFont="1" applyFill="1" applyBorder="1" applyProtection="1"/>
    <xf numFmtId="0" fontId="4" fillId="3" borderId="0" xfId="0" applyFont="1" applyFill="1" applyAlignment="1" applyProtection="1">
      <alignment vertical="center"/>
    </xf>
    <xf numFmtId="0" fontId="35" fillId="3" borderId="10" xfId="0" applyFont="1" applyFill="1" applyBorder="1" applyAlignment="1" applyProtection="1">
      <alignment horizontal="left" wrapText="1"/>
    </xf>
    <xf numFmtId="178" fontId="4" fillId="15" borderId="2" xfId="0" applyNumberFormat="1" applyFont="1" applyFill="1" applyBorder="1" applyProtection="1"/>
    <xf numFmtId="0" fontId="33" fillId="3" borderId="2" xfId="0" applyFont="1" applyFill="1" applyBorder="1" applyAlignment="1" applyProtection="1">
      <alignment horizontal="left" wrapText="1"/>
    </xf>
    <xf numFmtId="0" fontId="16" fillId="3" borderId="0" xfId="0" applyFont="1" applyFill="1" applyAlignment="1" applyProtection="1">
      <alignment horizontal="left"/>
    </xf>
    <xf numFmtId="0" fontId="26" fillId="3" borderId="0" xfId="0" applyFont="1" applyFill="1" applyAlignment="1" applyProtection="1">
      <alignment horizontal="left" vertical="top" wrapText="1"/>
    </xf>
    <xf numFmtId="164" fontId="28" fillId="3" borderId="11" xfId="0" applyNumberFormat="1" applyFont="1" applyFill="1" applyBorder="1" applyAlignment="1" applyProtection="1">
      <alignment horizontal="center" vertical="center"/>
    </xf>
    <xf numFmtId="0" fontId="36" fillId="3" borderId="7" xfId="0" applyFont="1" applyFill="1" applyBorder="1" applyAlignment="1" applyProtection="1">
      <alignment horizontal="left" vertical="top" wrapText="1"/>
    </xf>
    <xf numFmtId="0" fontId="36" fillId="3" borderId="4" xfId="0" applyFont="1" applyFill="1" applyBorder="1" applyAlignment="1" applyProtection="1">
      <alignment horizontal="left" vertical="top" wrapText="1"/>
    </xf>
    <xf numFmtId="0" fontId="35" fillId="3" borderId="5" xfId="0" applyFont="1" applyFill="1" applyBorder="1" applyAlignment="1" applyProtection="1">
      <alignment horizontal="left" wrapText="1"/>
    </xf>
    <xf numFmtId="0" fontId="35" fillId="3" borderId="6" xfId="0" applyFont="1" applyFill="1" applyBorder="1" applyAlignment="1" applyProtection="1">
      <alignment horizontal="left" wrapText="1"/>
    </xf>
    <xf numFmtId="0" fontId="4" fillId="8" borderId="5" xfId="0" applyFont="1" applyFill="1" applyBorder="1" applyAlignment="1" applyProtection="1">
      <alignment horizontal="left" vertical="center"/>
      <protection locked="0"/>
    </xf>
    <xf numFmtId="0" fontId="4" fillId="8" borderId="6" xfId="0" applyFont="1" applyFill="1" applyBorder="1" applyAlignment="1" applyProtection="1">
      <alignment horizontal="left" vertical="center"/>
      <protection locked="0"/>
    </xf>
    <xf numFmtId="170" fontId="34" fillId="8" borderId="5" xfId="12" applyNumberFormat="1" applyFont="1" applyFill="1" applyBorder="1" applyAlignment="1" applyProtection="1">
      <alignment horizontal="left" vertical="center"/>
      <protection locked="0"/>
    </xf>
    <xf numFmtId="170" fontId="34" fillId="8" borderId="6" xfId="12" applyNumberFormat="1" applyFont="1" applyFill="1" applyBorder="1" applyAlignment="1" applyProtection="1">
      <alignment horizontal="left" vertical="center"/>
      <protection locked="0"/>
    </xf>
    <xf numFmtId="0" fontId="4" fillId="0" borderId="16" xfId="0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horizontal="right" vertical="center"/>
    </xf>
    <xf numFmtId="0" fontId="4" fillId="8" borderId="5" xfId="0" applyFont="1" applyFill="1" applyBorder="1" applyAlignment="1" applyProtection="1">
      <alignment horizontal="center" vertical="center"/>
      <protection locked="0"/>
    </xf>
    <xf numFmtId="0" fontId="4" fillId="8" borderId="6" xfId="0" applyFont="1" applyFill="1" applyBorder="1" applyAlignment="1" applyProtection="1">
      <alignment horizontal="center" vertical="center"/>
      <protection locked="0"/>
    </xf>
    <xf numFmtId="170" fontId="34" fillId="8" borderId="5" xfId="12" applyNumberFormat="1" applyFont="1" applyFill="1" applyBorder="1" applyAlignment="1" applyProtection="1">
      <alignment horizontal="center" vertical="center"/>
      <protection locked="0"/>
    </xf>
    <xf numFmtId="170" fontId="34" fillId="8" borderId="6" xfId="12" applyNumberFormat="1" applyFont="1" applyFill="1" applyBorder="1" applyAlignment="1" applyProtection="1">
      <alignment horizontal="center" vertical="center"/>
      <protection locked="0"/>
    </xf>
    <xf numFmtId="0" fontId="16" fillId="8" borderId="5" xfId="0" applyFont="1" applyFill="1" applyBorder="1" applyAlignment="1" applyProtection="1">
      <alignment horizontal="left" vertical="center"/>
      <protection locked="0"/>
    </xf>
    <xf numFmtId="0" fontId="16" fillId="8" borderId="6" xfId="0" applyFont="1" applyFill="1" applyBorder="1" applyAlignment="1" applyProtection="1">
      <alignment horizontal="left" vertical="center"/>
      <protection locked="0"/>
    </xf>
    <xf numFmtId="164" fontId="29" fillId="3" borderId="17" xfId="0" applyNumberFormat="1" applyFont="1" applyFill="1" applyBorder="1" applyAlignment="1" applyProtection="1">
      <alignment horizontal="right"/>
      <protection hidden="1"/>
    </xf>
    <xf numFmtId="164" fontId="29" fillId="3" borderId="13" xfId="0" applyNumberFormat="1" applyFont="1" applyFill="1" applyBorder="1" applyAlignment="1" applyProtection="1">
      <alignment horizontal="right"/>
      <protection hidden="1"/>
    </xf>
    <xf numFmtId="164" fontId="29" fillId="3" borderId="15" xfId="0" applyNumberFormat="1" applyFont="1" applyFill="1" applyBorder="1" applyAlignment="1" applyProtection="1">
      <alignment horizontal="right"/>
      <protection hidden="1"/>
    </xf>
    <xf numFmtId="164" fontId="29" fillId="3" borderId="17" xfId="0" applyNumberFormat="1" applyFont="1" applyFill="1" applyBorder="1" applyAlignment="1" applyProtection="1">
      <alignment horizontal="right" wrapText="1"/>
      <protection hidden="1"/>
    </xf>
    <xf numFmtId="164" fontId="29" fillId="3" borderId="13" xfId="0" applyNumberFormat="1" applyFont="1" applyFill="1" applyBorder="1" applyAlignment="1" applyProtection="1">
      <alignment horizontal="right" wrapText="1"/>
      <protection hidden="1"/>
    </xf>
    <xf numFmtId="164" fontId="29" fillId="3" borderId="15" xfId="0" applyNumberFormat="1" applyFont="1" applyFill="1" applyBorder="1" applyAlignment="1" applyProtection="1">
      <alignment horizontal="right" wrapText="1"/>
      <protection hidden="1"/>
    </xf>
    <xf numFmtId="0" fontId="28" fillId="3" borderId="5" xfId="0" applyFont="1" applyFill="1" applyBorder="1" applyAlignment="1" applyProtection="1">
      <alignment horizontal="right" vertical="center" wrapText="1"/>
      <protection hidden="1"/>
    </xf>
    <xf numFmtId="0" fontId="28" fillId="3" borderId="6" xfId="0" applyFont="1" applyFill="1" applyBorder="1" applyAlignment="1" applyProtection="1">
      <alignment horizontal="right" vertical="center" wrapText="1"/>
      <protection hidden="1"/>
    </xf>
    <xf numFmtId="0" fontId="21" fillId="0" borderId="5" xfId="0" applyFont="1" applyBorder="1" applyAlignment="1" applyProtection="1">
      <alignment horizontal="right" vertical="center"/>
      <protection hidden="1"/>
    </xf>
    <xf numFmtId="0" fontId="21" fillId="0" borderId="6" xfId="0" applyFont="1" applyBorder="1" applyAlignment="1" applyProtection="1">
      <alignment horizontal="right" vertical="center"/>
      <protection hidden="1"/>
    </xf>
    <xf numFmtId="0" fontId="28" fillId="0" borderId="5" xfId="0" applyFont="1" applyBorder="1" applyAlignment="1" applyProtection="1">
      <alignment horizontal="right" vertical="center"/>
      <protection hidden="1"/>
    </xf>
    <xf numFmtId="0" fontId="28" fillId="0" borderId="6" xfId="0" applyFont="1" applyBorder="1" applyAlignment="1" applyProtection="1">
      <alignment horizontal="right" vertical="center"/>
      <protection hidden="1"/>
    </xf>
    <xf numFmtId="0" fontId="28" fillId="3" borderId="5" xfId="0" applyFont="1" applyFill="1" applyBorder="1" applyAlignment="1" applyProtection="1">
      <alignment horizontal="left" vertical="center" wrapText="1"/>
      <protection hidden="1"/>
    </xf>
    <xf numFmtId="0" fontId="28" fillId="3" borderId="6" xfId="0" applyFont="1" applyFill="1" applyBorder="1" applyAlignment="1" applyProtection="1">
      <alignment horizontal="left" vertical="center" wrapText="1"/>
      <protection hidden="1"/>
    </xf>
    <xf numFmtId="0" fontId="28" fillId="0" borderId="2" xfId="0" applyFont="1" applyBorder="1" applyAlignment="1" applyProtection="1">
      <alignment horizontal="right" vertical="center"/>
      <protection hidden="1"/>
    </xf>
    <xf numFmtId="0" fontId="28" fillId="0" borderId="4" xfId="0" applyFont="1" applyBorder="1" applyAlignment="1" applyProtection="1">
      <alignment horizontal="right" vertical="center"/>
      <protection hidden="1"/>
    </xf>
    <xf numFmtId="0" fontId="65" fillId="4" borderId="0" xfId="0" applyFont="1" applyFill="1" applyAlignment="1" applyProtection="1">
      <alignment vertical="center"/>
      <protection hidden="1"/>
    </xf>
    <xf numFmtId="0" fontId="62" fillId="4" borderId="0" xfId="0" applyFont="1" applyFill="1" applyAlignment="1" applyProtection="1">
      <alignment horizontal="left" vertical="top" wrapText="1"/>
      <protection hidden="1"/>
    </xf>
  </cellXfs>
  <cellStyles count="14">
    <cellStyle name="Hyperlink" xfId="11" builtinId="8"/>
    <cellStyle name="Komma" xfId="1" builtinId="3"/>
    <cellStyle name="Komma 2" xfId="4" xr:uid="{00000000-0005-0000-0000-000002000000}"/>
    <cellStyle name="Komma 2 2" xfId="6" xr:uid="{00000000-0005-0000-0000-000003000000}"/>
    <cellStyle name="Komma 3" xfId="9" xr:uid="{00000000-0005-0000-0000-000004000000}"/>
    <cellStyle name="Procent" xfId="13" builtinId="5"/>
    <cellStyle name="Procent 2" xfId="5" xr:uid="{00000000-0005-0000-0000-000006000000}"/>
    <cellStyle name="Standaard" xfId="0" builtinId="0"/>
    <cellStyle name="Standaard 2" xfId="12" xr:uid="{00000000-0005-0000-0000-000008000000}"/>
    <cellStyle name="Standaard 3" xfId="7" xr:uid="{00000000-0005-0000-0000-000009000000}"/>
    <cellStyle name="Standaard 4" xfId="3" xr:uid="{00000000-0005-0000-0000-00000A000000}"/>
    <cellStyle name="Valuta" xfId="2" builtinId="4"/>
    <cellStyle name="Valuta 2" xfId="8" xr:uid="{00000000-0005-0000-0000-00000C000000}"/>
    <cellStyle name="Valuta 3" xfId="10" xr:uid="{00000000-0005-0000-0000-00000D000000}"/>
  </cellStyles>
  <dxfs count="472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 patternType="lightGray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 patternType="lightGray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 patternType="lightTrellis"/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lightTrellis"/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DATA!$D$20:$Z$20</c:f>
              <c:numCache>
                <c:formatCode>_(* #,##0.00_);_(* \(#,##0.00\);_(* "-"??_);_(@_)</c:formatCode>
                <c:ptCount val="23"/>
                <c:pt idx="0">
                  <c:v>43.933982822017867</c:v>
                </c:pt>
                <c:pt idx="1">
                  <c:v>44.634808036742641</c:v>
                </c:pt>
                <c:pt idx="2">
                  <c:v>45.335633251467421</c:v>
                </c:pt>
                <c:pt idx="3">
                  <c:v>46.737283680916974</c:v>
                </c:pt>
                <c:pt idx="4">
                  <c:v>49.540584539816081</c:v>
                </c:pt>
                <c:pt idx="5">
                  <c:v>52.343885398715187</c:v>
                </c:pt>
                <c:pt idx="6">
                  <c:v>55.147186257614287</c:v>
                </c:pt>
                <c:pt idx="7">
                  <c:v>57.950487116513408</c:v>
                </c:pt>
                <c:pt idx="8">
                  <c:v>60.753787975412507</c:v>
                </c:pt>
                <c:pt idx="9">
                  <c:v>63.557088834311614</c:v>
                </c:pt>
                <c:pt idx="10">
                  <c:v>66.36038969321072</c:v>
                </c:pt>
                <c:pt idx="11">
                  <c:v>69.163690552109827</c:v>
                </c:pt>
                <c:pt idx="12">
                  <c:v>71.966991411008934</c:v>
                </c:pt>
                <c:pt idx="13">
                  <c:v>74.77029226990804</c:v>
                </c:pt>
                <c:pt idx="14">
                  <c:v>77.573593128807147</c:v>
                </c:pt>
                <c:pt idx="15">
                  <c:v>80.376893987706254</c:v>
                </c:pt>
                <c:pt idx="16">
                  <c:v>83.18019484660536</c:v>
                </c:pt>
                <c:pt idx="17">
                  <c:v>85.983495705504467</c:v>
                </c:pt>
                <c:pt idx="18">
                  <c:v>88.786796564403573</c:v>
                </c:pt>
                <c:pt idx="19">
                  <c:v>91.59009742330268</c:v>
                </c:pt>
                <c:pt idx="20">
                  <c:v>94.393398282201787</c:v>
                </c:pt>
                <c:pt idx="21">
                  <c:v>97.196699141100893</c:v>
                </c:pt>
                <c:pt idx="22">
                  <c:v>100</c:v>
                </c:pt>
              </c:numCache>
            </c:numRef>
          </c:xVal>
          <c:yVal>
            <c:numRef>
              <c:f>DATA!$D$19:$Z$19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2678009.3374039712</c:v>
                </c:pt>
                <c:pt idx="2">
                  <c:v>3780995.1234334693</c:v>
                </c:pt>
                <c:pt idx="3">
                  <c:v>5329321.9691422274</c:v>
                </c:pt>
                <c:pt idx="4">
                  <c:v>7486163.431108824</c:v>
                </c:pt>
                <c:pt idx="5">
                  <c:v>9106201.7767819799</c:v>
                </c:pt>
                <c:pt idx="6">
                  <c:v>10442340.556473469</c:v>
                </c:pt>
                <c:pt idx="7">
                  <c:v>11593159.164394373</c:v>
                </c:pt>
                <c:pt idx="8">
                  <c:v>12609500.392176487</c:v>
                </c:pt>
                <c:pt idx="9">
                  <c:v>13521721.727846786</c:v>
                </c:pt>
                <c:pt idx="10">
                  <c:v>14349693.879872696</c:v>
                </c:pt>
                <c:pt idx="11">
                  <c:v>15107275.334172446</c:v>
                </c:pt>
                <c:pt idx="12">
                  <c:v>15804591.71300042</c:v>
                </c:pt>
                <c:pt idx="13">
                  <c:v>16449309.043923249</c:v>
                </c:pt>
                <c:pt idx="14">
                  <c:v>17047396.119233456</c:v>
                </c:pt>
                <c:pt idx="15">
                  <c:v>17603606.405658018</c:v>
                </c:pt>
                <c:pt idx="16">
                  <c:v>18121796.272453208</c:v>
                </c:pt>
                <c:pt idx="17">
                  <c:v>18605142.821569018</c:v>
                </c:pt>
                <c:pt idx="18">
                  <c:v>19056297.549560107</c:v>
                </c:pt>
                <c:pt idx="19">
                  <c:v>19477497.549723044</c:v>
                </c:pt>
                <c:pt idx="20">
                  <c:v>19870647.772965807</c:v>
                </c:pt>
                <c:pt idx="21">
                  <c:v>20237383.048476942</c:v>
                </c:pt>
                <c:pt idx="22">
                  <c:v>20579115.627256677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59B-4E0B-A3EF-74F6A5CFEC5C}"/>
            </c:ext>
          </c:extLst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DATA!$D$23:$Z$23</c:f>
              <c:numCache>
                <c:formatCode>_(* #,##0.00_);_(* \(#,##0.00\);_(* "-"??_);_(@_)</c:formatCode>
                <c:ptCount val="23"/>
                <c:pt idx="0">
                  <c:v>54.540584539816074</c:v>
                </c:pt>
                <c:pt idx="1">
                  <c:v>55.108827233068382</c:v>
                </c:pt>
                <c:pt idx="2">
                  <c:v>55.677069926320669</c:v>
                </c:pt>
                <c:pt idx="3">
                  <c:v>56.813555312825272</c:v>
                </c:pt>
                <c:pt idx="4">
                  <c:v>59.086526085834464</c:v>
                </c:pt>
                <c:pt idx="5">
                  <c:v>61.359496858843663</c:v>
                </c:pt>
                <c:pt idx="6">
                  <c:v>63.632467631852862</c:v>
                </c:pt>
                <c:pt idx="7">
                  <c:v>65.905438404862053</c:v>
                </c:pt>
                <c:pt idx="8">
                  <c:v>68.178409177871245</c:v>
                </c:pt>
                <c:pt idx="9">
                  <c:v>70.451379950880451</c:v>
                </c:pt>
                <c:pt idx="10">
                  <c:v>72.724350723889643</c:v>
                </c:pt>
                <c:pt idx="11">
                  <c:v>74.997321496898849</c:v>
                </c:pt>
                <c:pt idx="12">
                  <c:v>77.27029226990804</c:v>
                </c:pt>
                <c:pt idx="13">
                  <c:v>79.543263042917232</c:v>
                </c:pt>
                <c:pt idx="14">
                  <c:v>81.816233815926424</c:v>
                </c:pt>
                <c:pt idx="15">
                  <c:v>84.08920458893563</c:v>
                </c:pt>
                <c:pt idx="16">
                  <c:v>86.362175361944821</c:v>
                </c:pt>
                <c:pt idx="17">
                  <c:v>88.635146134954027</c:v>
                </c:pt>
                <c:pt idx="18">
                  <c:v>90.908116907963219</c:v>
                </c:pt>
                <c:pt idx="19">
                  <c:v>93.181087680972411</c:v>
                </c:pt>
                <c:pt idx="20">
                  <c:v>95.454058453981617</c:v>
                </c:pt>
                <c:pt idx="21">
                  <c:v>97.727029226990794</c:v>
                </c:pt>
                <c:pt idx="22">
                  <c:v>100</c:v>
                </c:pt>
              </c:numCache>
            </c:numRef>
          </c:xVal>
          <c:yVal>
            <c:numRef>
              <c:f>DATA!$D$22:$Z$22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2288056.3839972517</c:v>
                </c:pt>
                <c:pt idx="2">
                  <c:v>3230966.9351580818</c:v>
                </c:pt>
                <c:pt idx="3">
                  <c:v>4555575.4725066014</c:v>
                </c:pt>
                <c:pt idx="4">
                  <c:v>6403626.2090743352</c:v>
                </c:pt>
                <c:pt idx="5">
                  <c:v>7794836.8949914845</c:v>
                </c:pt>
                <c:pt idx="6">
                  <c:v>8944966.666658612</c:v>
                </c:pt>
                <c:pt idx="7">
                  <c:v>9938071.6424205247</c:v>
                </c:pt>
                <c:pt idx="8">
                  <c:v>10817485.850523176</c:v>
                </c:pt>
                <c:pt idx="9">
                  <c:v>11609075.119784156</c:v>
                </c:pt>
                <c:pt idx="10">
                  <c:v>12329766.54286083</c:v>
                </c:pt>
                <c:pt idx="11">
                  <c:v>12991364.582685137</c:v>
                </c:pt>
                <c:pt idx="12">
                  <c:v>13602494.524651628</c:v>
                </c:pt>
                <c:pt idx="13">
                  <c:v>14169687.848370044</c:v>
                </c:pt>
                <c:pt idx="14">
                  <c:v>14698031.943136141</c:v>
                </c:pt>
                <c:pt idx="15">
                  <c:v>15191580.731997298</c:v>
                </c:pt>
                <c:pt idx="16">
                  <c:v>15653625.78210777</c:v>
                </c:pt>
                <c:pt idx="17">
                  <c:v>16086881.859760243</c:v>
                </c:pt>
                <c:pt idx="18">
                  <c:v>16493617.816223148</c:v>
                </c:pt>
                <c:pt idx="19">
                  <c:v>16875751.308297966</c:v>
                </c:pt>
                <c:pt idx="20">
                  <c:v>17234918.874933641</c:v>
                </c:pt>
                <c:pt idx="21">
                  <c:v>17572528.784603074</c:v>
                </c:pt>
                <c:pt idx="22">
                  <c:v>17889801.56401965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59B-4E0B-A3EF-74F6A5CFEC5C}"/>
            </c:ext>
          </c:extLst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DATA!$D$26:$Z$26</c:f>
              <c:numCache>
                <c:formatCode>_(* #,##0.00_);_(* \(#,##0.00\);_(* "-"??_);_(@_)</c:formatCode>
                <c:ptCount val="23"/>
                <c:pt idx="0">
                  <c:v>65.14718625761428</c:v>
                </c:pt>
                <c:pt idx="1">
                  <c:v>65.582846429394095</c:v>
                </c:pt>
                <c:pt idx="2">
                  <c:v>66.018506601173925</c:v>
                </c:pt>
                <c:pt idx="3">
                  <c:v>66.889826944733571</c:v>
                </c:pt>
                <c:pt idx="4">
                  <c:v>68.632467631852847</c:v>
                </c:pt>
                <c:pt idx="5">
                  <c:v>70.375108318972138</c:v>
                </c:pt>
                <c:pt idx="6">
                  <c:v>72.117749006091429</c:v>
                </c:pt>
                <c:pt idx="7">
                  <c:v>73.860389693210706</c:v>
                </c:pt>
                <c:pt idx="8">
                  <c:v>75.603030380329997</c:v>
                </c:pt>
                <c:pt idx="9">
                  <c:v>77.345671067449274</c:v>
                </c:pt>
                <c:pt idx="10">
                  <c:v>79.088311754568565</c:v>
                </c:pt>
                <c:pt idx="11">
                  <c:v>80.830952441687856</c:v>
                </c:pt>
                <c:pt idx="12">
                  <c:v>82.573593128807147</c:v>
                </c:pt>
                <c:pt idx="13">
                  <c:v>84.316233815926424</c:v>
                </c:pt>
                <c:pt idx="14">
                  <c:v>86.058874503045715</c:v>
                </c:pt>
                <c:pt idx="15">
                  <c:v>87.801515190164992</c:v>
                </c:pt>
                <c:pt idx="16">
                  <c:v>89.544155877284282</c:v>
                </c:pt>
                <c:pt idx="17">
                  <c:v>91.286796564403573</c:v>
                </c:pt>
                <c:pt idx="18">
                  <c:v>93.029437251522864</c:v>
                </c:pt>
                <c:pt idx="19">
                  <c:v>94.772077938642141</c:v>
                </c:pt>
                <c:pt idx="20">
                  <c:v>96.514718625761432</c:v>
                </c:pt>
                <c:pt idx="21">
                  <c:v>98.257359312880709</c:v>
                </c:pt>
                <c:pt idx="22">
                  <c:v>100</c:v>
                </c:pt>
              </c:numCache>
            </c:numRef>
          </c:xVal>
          <c:yVal>
            <c:numRef>
              <c:f>DATA!$D$25:$Z$25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1889237.533762818</c:v>
                </c:pt>
                <c:pt idx="2">
                  <c:v>2668344.8612842304</c:v>
                </c:pt>
                <c:pt idx="3">
                  <c:v>3763859.4714236548</c:v>
                </c:pt>
                <c:pt idx="4">
                  <c:v>5295216.1744178822</c:v>
                </c:pt>
                <c:pt idx="5">
                  <c:v>6451203.6582000498</c:v>
                </c:pt>
                <c:pt idx="6">
                  <c:v>7409641.0869823173</c:v>
                </c:pt>
                <c:pt idx="7">
                  <c:v>8239755.5503051747</c:v>
                </c:pt>
                <c:pt idx="8">
                  <c:v>8977215.6102122907</c:v>
                </c:pt>
                <c:pt idx="9">
                  <c:v>9643301.6539077014</c:v>
                </c:pt>
                <c:pt idx="10">
                  <c:v>10251935.015246864</c:v>
                </c:pt>
                <c:pt idx="11">
                  <c:v>10812821.760206548</c:v>
                </c:pt>
                <c:pt idx="12">
                  <c:v>11333053.223721903</c:v>
                </c:pt>
                <c:pt idx="13">
                  <c:v>11817999.594601285</c:v>
                </c:pt>
                <c:pt idx="14">
                  <c:v>12271844.668053975</c:v>
                </c:pt>
                <c:pt idx="15">
                  <c:v>12697923.719579477</c:v>
                </c:pt>
                <c:pt idx="16">
                  <c:v>13098946.526810437</c:v>
                </c:pt>
                <c:pt idx="17">
                  <c:v>13477149.977973273</c:v>
                </c:pt>
                <c:pt idx="18">
                  <c:v>13834405.698760485</c:v>
                </c:pt>
                <c:pt idx="19">
                  <c:v>14172297.930807617</c:v>
                </c:pt>
                <c:pt idx="20">
                  <c:v>14492181.14480415</c:v>
                </c:pt>
                <c:pt idx="21">
                  <c:v>14795223.490053322</c:v>
                </c:pt>
                <c:pt idx="22">
                  <c:v>15082440.120882299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59B-4E0B-A3EF-74F6A5CFEC5C}"/>
            </c:ext>
          </c:extLst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DATA!$D$29:$Z$29</c:f>
              <c:numCache>
                <c:formatCode>_(* #,##0.00_);_(* \(#,##0.00\);_(* "-"??_);_(@_)</c:formatCode>
                <c:ptCount val="23"/>
                <c:pt idx="0">
                  <c:v>75.753787975412507</c:v>
                </c:pt>
                <c:pt idx="1">
                  <c:v>76.056865625719851</c:v>
                </c:pt>
                <c:pt idx="2">
                  <c:v>76.359943276027195</c:v>
                </c:pt>
                <c:pt idx="3">
                  <c:v>76.966098576641883</c:v>
                </c:pt>
                <c:pt idx="4">
                  <c:v>78.178409177871259</c:v>
                </c:pt>
                <c:pt idx="5">
                  <c:v>79.390719779100635</c:v>
                </c:pt>
                <c:pt idx="6">
                  <c:v>80.603030380330011</c:v>
                </c:pt>
                <c:pt idx="7">
                  <c:v>81.815340981559388</c:v>
                </c:pt>
                <c:pt idx="8">
                  <c:v>83.027651582788749</c:v>
                </c:pt>
                <c:pt idx="9">
                  <c:v>84.239962184018125</c:v>
                </c:pt>
                <c:pt idx="10">
                  <c:v>85.452272785247501</c:v>
                </c:pt>
                <c:pt idx="11">
                  <c:v>86.664583386476878</c:v>
                </c:pt>
                <c:pt idx="12">
                  <c:v>87.876893987706254</c:v>
                </c:pt>
                <c:pt idx="13">
                  <c:v>89.08920458893563</c:v>
                </c:pt>
                <c:pt idx="14">
                  <c:v>90.301515190165006</c:v>
                </c:pt>
                <c:pt idx="15">
                  <c:v>91.513825791394382</c:v>
                </c:pt>
                <c:pt idx="16">
                  <c:v>92.726136392623744</c:v>
                </c:pt>
                <c:pt idx="17">
                  <c:v>93.93844699385312</c:v>
                </c:pt>
                <c:pt idx="18">
                  <c:v>95.150757595082496</c:v>
                </c:pt>
                <c:pt idx="19">
                  <c:v>96.363068196311872</c:v>
                </c:pt>
                <c:pt idx="20">
                  <c:v>97.575378797541248</c:v>
                </c:pt>
                <c:pt idx="21">
                  <c:v>98.787689398770624</c:v>
                </c:pt>
                <c:pt idx="22">
                  <c:v>100</c:v>
                </c:pt>
              </c:numCache>
            </c:numRef>
          </c:xVal>
          <c:yVal>
            <c:numRef>
              <c:f>DATA!$D$28:$Z$28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1474375.5760002078</c:v>
                </c:pt>
                <c:pt idx="2">
                  <c:v>2082948.6338840057</c:v>
                </c:pt>
                <c:pt idx="3">
                  <c:v>2939691.0306267459</c:v>
                </c:pt>
                <c:pt idx="4">
                  <c:v>4140205.3140019057</c:v>
                </c:pt>
                <c:pt idx="5">
                  <c:v>5049608.9016504101</c:v>
                </c:pt>
                <c:pt idx="6">
                  <c:v>5806335.6265513441</c:v>
                </c:pt>
                <c:pt idx="7">
                  <c:v>6464228.4990311759</c:v>
                </c:pt>
                <c:pt idx="8">
                  <c:v>7051007.0272415141</c:v>
                </c:pt>
                <c:pt idx="9">
                  <c:v>7583197.4416948017</c:v>
                </c:pt>
                <c:pt idx="10">
                  <c:v>8071604.5562353395</c:v>
                </c:pt>
                <c:pt idx="11">
                  <c:v>8523757.980829034</c:v>
                </c:pt>
                <c:pt idx="12">
                  <c:v>8945156.9829852115</c:v>
                </c:pt>
                <c:pt idx="13">
                  <c:v>9339965.2095576152</c:v>
                </c:pt>
                <c:pt idx="14">
                  <c:v>9711426.2656027582</c:v>
                </c:pt>
                <c:pt idx="15">
                  <c:v>10062126.188819474</c:v>
                </c:pt>
                <c:pt idx="16">
                  <c:v>10394166.637985425</c:v>
                </c:pt>
                <c:pt idx="17">
                  <c:v>10709283.360136043</c:v>
                </c:pt>
                <c:pt idx="18">
                  <c:v>11008929.712199973</c:v>
                </c:pt>
                <c:pt idx="19">
                  <c:v>11294337.079245823</c:v>
                </c:pt>
                <c:pt idx="20">
                  <c:v>11566559.559440726</c:v>
                </c:pt>
                <c:pt idx="21">
                  <c:v>11826507.656766104</c:v>
                </c:pt>
                <c:pt idx="22">
                  <c:v>12074974.120055079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59B-4E0B-A3EF-74F6A5CFEC5C}"/>
            </c:ext>
          </c:extLst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DATA!$C$41:$D$41</c:f>
              <c:numCache>
                <c:formatCode>General</c:formatCode>
                <c:ptCount val="2"/>
                <c:pt idx="0">
                  <c:v>50</c:v>
                </c:pt>
                <c:pt idx="1">
                  <c:v>50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33000000.000000007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59B-4E0B-A3EF-74F6A5CFEC5C}"/>
            </c:ext>
          </c:extLst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33000000.000000007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59B-4E0B-A3EF-74F6A5CFEC5C}"/>
            </c:ext>
          </c:extLst>
        </c:ser>
        <c:ser>
          <c:idx val="15"/>
          <c:order val="6"/>
          <c:tx>
            <c:strRef>
              <c:f>DATA!$B$38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59B-4E0B-A3EF-74F6A5CFEC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DATA!$D$38</c:f>
              <c:numCache>
                <c:formatCode>0</c:formatCode>
                <c:ptCount val="1"/>
                <c:pt idx="0">
                  <c:v>75</c:v>
                </c:pt>
              </c:numCache>
            </c:numRef>
          </c:xVal>
          <c:yVal>
            <c:numRef>
              <c:f>DATA!$C$38</c:f>
              <c:numCache>
                <c:formatCode>_ "€"\ * #,##0_ ;_ "€"\ * \-#,##0_ ;_ "€"\ * "-"??_ ;_ @_ </c:formatCode>
                <c:ptCount val="1"/>
                <c:pt idx="0">
                  <c:v>16500000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59B-4E0B-A3EF-74F6A5CFEC5C}"/>
            </c:ext>
          </c:extLst>
        </c:ser>
        <c:ser>
          <c:idx val="16"/>
          <c:order val="7"/>
          <c:tx>
            <c:strRef>
              <c:f>DATA!$B$39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759B-4E0B-A3EF-74F6A5CFEC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DATA!$C$39</c:f>
              <c:numCache>
                <c:formatCode>_ "€"\ * #,##0_ ;_ "€"\ * \-#,##0_ ;_ "€"\ * "-"??_ ;_ @_ </c:formatCode>
                <c:ptCount val="1"/>
                <c:pt idx="0">
                  <c:v>20579115.627256677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759B-4E0B-A3EF-74F6A5CFEC5C}"/>
            </c:ext>
          </c:extLst>
        </c:ser>
        <c:ser>
          <c:idx val="1"/>
          <c:order val="8"/>
          <c:tx>
            <c:strRef>
              <c:f>DATA!$B$7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59B-4E0B-A3EF-74F6A5CFEC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DATA!$F$7</c:f>
              <c:numCache>
                <c:formatCode>0</c:formatCode>
                <c:ptCount val="1"/>
                <c:pt idx="0">
                  <c:v>50</c:v>
                </c:pt>
              </c:numCache>
            </c:numRef>
          </c:xVal>
          <c:yVal>
            <c:numRef>
              <c:f>DATA!$C$7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759B-4E0B-A3EF-74F6A5CFEC5C}"/>
            </c:ext>
          </c:extLst>
        </c:ser>
        <c:ser>
          <c:idx val="3"/>
          <c:order val="9"/>
          <c:tx>
            <c:strRef>
              <c:f>DATA!$G$41</c:f>
              <c:strCache>
                <c:ptCount val="1"/>
                <c:pt idx="0">
                  <c:v>200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59B-4E0B-A3EF-74F6A5CFEC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DATA!$C$41</c:f>
              <c:numCache>
                <c:formatCode>General</c:formatCode>
                <c:ptCount val="1"/>
                <c:pt idx="0">
                  <c:v>50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759B-4E0B-A3EF-74F6A5CFEC5C}"/>
            </c:ext>
          </c:extLst>
        </c:ser>
        <c:ser>
          <c:idx val="5"/>
          <c:order val="10"/>
          <c:tx>
            <c:strRef>
              <c:f>DATA!$G$40</c:f>
              <c:strCache>
                <c:ptCount val="1"/>
                <c:pt idx="0">
                  <c:v>400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59B-4E0B-A3EF-74F6A5CFEC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DATA!$C$40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DATA!$C$43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759B-4E0B-A3EF-74F6A5CFEC5C}"/>
            </c:ext>
          </c:extLst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DATA!$D$43</c:f>
              <c:numCache>
                <c:formatCode>_ "€"\ * #,##0_ ;_ "€"\ * \-#,##0_ ;_ "€"\ * "-"??_ ;_ @_ </c:formatCode>
                <c:ptCount val="1"/>
                <c:pt idx="0">
                  <c:v>33000000.000000007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759B-4E0B-A3EF-74F6A5CFEC5C}"/>
            </c:ext>
          </c:extLst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DATA!$G$44:$H$44</c:f>
              <c:numCache>
                <c:formatCode>0</c:formatCode>
                <c:ptCount val="2"/>
                <c:pt idx="0">
                  <c:v>-2.5</c:v>
                </c:pt>
                <c:pt idx="1">
                  <c:v>-2.5</c:v>
                </c:pt>
              </c:numCache>
            </c:numRef>
          </c:xVal>
          <c:yVal>
            <c:numRef>
              <c:f>DATA!$C$43:$D$43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33000000.000000007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759B-4E0B-A3EF-74F6A5CFEC5C}"/>
            </c:ext>
          </c:extLst>
        </c:ser>
        <c:ser>
          <c:idx val="2"/>
          <c:order val="13"/>
          <c:tx>
            <c:v>Alternatieve propositie</c:v>
          </c:tx>
          <c:spPr>
            <a:ln w="9525" cap="flat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marker>
            <c:symbol val="circle"/>
            <c:size val="12"/>
            <c:spPr>
              <a:gradFill rotWithShape="1">
                <a:gsLst>
                  <a:gs pos="0">
                    <a:schemeClr val="accent3">
                      <a:tint val="50000"/>
                      <a:satMod val="300000"/>
                    </a:schemeClr>
                  </a:gs>
                  <a:gs pos="35000">
                    <a:schemeClr val="accent3">
                      <a:tint val="37000"/>
                      <a:satMod val="300000"/>
                    </a:schemeClr>
                  </a:gs>
                  <a:gs pos="100000">
                    <a:schemeClr val="accent3">
                      <a:tint val="15000"/>
                      <a:satMod val="350000"/>
                    </a:schemeClr>
                  </a:gs>
                </a:gsLst>
                <a:lin ang="16200000" scaled="1"/>
              </a:gra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</c:marker>
          <c:dPt>
            <c:idx val="0"/>
            <c:marker>
              <c:spPr>
                <a:gradFill rotWithShape="1">
                  <a:gsLst>
                    <a:gs pos="0">
                      <a:schemeClr val="accent5">
                        <a:shade val="51000"/>
                        <a:satMod val="130000"/>
                      </a:schemeClr>
                    </a:gs>
                    <a:gs pos="80000">
                      <a:schemeClr val="accent5">
                        <a:shade val="93000"/>
                        <a:satMod val="130000"/>
                      </a:schemeClr>
                    </a:gs>
                    <a:gs pos="100000">
                      <a:schemeClr val="accent5">
                        <a:shade val="94000"/>
                        <a:satMod val="135000"/>
                      </a:schemeClr>
                    </a:gs>
                  </a:gsLst>
                  <a:lin ang="16200000" scaled="0"/>
                </a:gradFill>
                <a:ln>
                  <a:noFill/>
                </a:ln>
                <a:effectLst>
                  <a:outerShdw blurRad="40000" dist="23000" dir="5400000" rotWithShape="0">
                    <a:srgbClr val="000000">
                      <a:alpha val="35000"/>
                    </a:srgbClr>
                  </a:outerShdw>
                </a:effectLst>
                <a:scene3d>
                  <a:camera prst="orthographicFront">
                    <a:rot lat="0" lon="0" rev="0"/>
                  </a:camera>
                  <a:lightRig rig="threePt" dir="t">
                    <a:rot lat="0" lon="0" rev="1200000"/>
                  </a:lightRig>
                </a:scene3d>
                <a:sp3d>
                  <a:bevelT w="63500" h="25400"/>
                </a:sp3d>
              </c:spPr>
            </c:marker>
            <c:bubble3D val="0"/>
            <c:spPr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759B-4E0B-A3EF-74F6A5CFEC5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66C4F72-F922-4A02-B3FD-71A8C051CCCC}" type="CELLRANGE">
                      <a:rPr lang="en-US"/>
                      <a:pPr/>
                      <a:t>[CELLRANGE]</a:t>
                    </a:fld>
                    <a:endParaRPr lang="nl-N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759B-4E0B-A3EF-74F6A5CFEC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DATA!$F$8</c:f>
              <c:numCache>
                <c:formatCode>General</c:formatCode>
                <c:ptCount val="1"/>
              </c:numCache>
            </c:numRef>
          </c:xVal>
          <c:yVal>
            <c:numRef>
              <c:f>DATA!$C$8</c:f>
              <c:numCache>
                <c:formatCode>General</c:formatCode>
                <c:ptCount val="1"/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DATA!$B$8</c15:f>
                <c15:dlblRangeCache>
                  <c:ptCount val="1"/>
                </c15:dlblRangeCache>
              </c15:datalabelsRange>
            </c:ext>
            <c:ext xmlns:c16="http://schemas.microsoft.com/office/drawing/2014/chart" uri="{C3380CC4-5D6E-409C-BE32-E72D297353CC}">
              <c16:uniqueId val="{00000014-759B-4E0B-A3EF-74F6A5CFEC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016416"/>
        <c:axId val="543016808"/>
        <c:extLst/>
      </c:scatterChart>
      <c:valAx>
        <c:axId val="543016416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808"/>
        <c:crosses val="autoZero"/>
        <c:crossBetween val="midCat"/>
        <c:majorUnit val="10"/>
      </c:valAx>
      <c:valAx>
        <c:axId val="543016808"/>
        <c:scaling>
          <c:orientation val="minMax"/>
          <c:max val="33000000.000000007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543016416"/>
        <c:crosses val="autoZero"/>
        <c:crossBetween val="midCat"/>
        <c:majorUnit val="1650000"/>
        <c:dispUnits>
          <c:builtInUnit val="thousands"/>
          <c:dispUnitsLbl/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4.png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320718</xdr:colOff>
      <xdr:row>2</xdr:row>
      <xdr:rowOff>31092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9101036" y="524660"/>
          <a:ext cx="1076325" cy="801902"/>
        </a:xfrm>
        <a:prstGeom prst="rect">
          <a:avLst/>
        </a:prstGeom>
      </xdr:spPr>
    </xdr:pic>
    <xdr:clientData/>
  </xdr:oneCellAnchor>
  <xdr:oneCellAnchor>
    <xdr:from>
      <xdr:col>1</xdr:col>
      <xdr:colOff>6051694</xdr:colOff>
      <xdr:row>2</xdr:row>
      <xdr:rowOff>128421</xdr:rowOff>
    </xdr:from>
    <xdr:ext cx="1525010" cy="455055"/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02808" y="621989"/>
          <a:ext cx="1525010" cy="45505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1035140</xdr:colOff>
      <xdr:row>1</xdr:row>
      <xdr:rowOff>37855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5408365" y="247405"/>
          <a:ext cx="1076325" cy="801902"/>
        </a:xfrm>
        <a:prstGeom prst="rect">
          <a:avLst/>
        </a:prstGeom>
      </xdr:spPr>
    </xdr:pic>
    <xdr:clientData/>
  </xdr:oneCellAnchor>
  <xdr:twoCellAnchor>
    <xdr:from>
      <xdr:col>0</xdr:col>
      <xdr:colOff>238125</xdr:colOff>
      <xdr:row>12</xdr:row>
      <xdr:rowOff>227479</xdr:rowOff>
    </xdr:from>
    <xdr:to>
      <xdr:col>2</xdr:col>
      <xdr:colOff>517712</xdr:colOff>
      <xdr:row>17</xdr:row>
      <xdr:rowOff>136712</xdr:rowOff>
    </xdr:to>
    <xdr:sp macro="" textlink="">
      <xdr:nvSpPr>
        <xdr:cNvPr id="3" name="Stroomdiagram: Documen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38125" y="2875429"/>
          <a:ext cx="1622612" cy="1147483"/>
        </a:xfrm>
        <a:prstGeom prst="flowChartDocumen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Tabblad</a:t>
          </a:r>
          <a:r>
            <a:rPr lang="nl-NL" sz="1100"/>
            <a:t> </a:t>
          </a:r>
          <a:r>
            <a:rPr lang="nl-NL" sz="1100">
              <a:solidFill>
                <a:schemeClr val="tx1"/>
              </a:solidFill>
            </a:rPr>
            <a:t>Samenvatting</a:t>
          </a:r>
        </a:p>
        <a:p>
          <a:pPr algn="l"/>
          <a:endParaRPr lang="nl-NL" sz="1100"/>
        </a:p>
      </xdr:txBody>
    </xdr:sp>
    <xdr:clientData/>
  </xdr:twoCellAnchor>
  <xdr:twoCellAnchor>
    <xdr:from>
      <xdr:col>0</xdr:col>
      <xdr:colOff>238686</xdr:colOff>
      <xdr:row>23</xdr:row>
      <xdr:rowOff>228600</xdr:rowOff>
    </xdr:from>
    <xdr:to>
      <xdr:col>2</xdr:col>
      <xdr:colOff>518273</xdr:colOff>
      <xdr:row>28</xdr:row>
      <xdr:rowOff>137833</xdr:rowOff>
    </xdr:to>
    <xdr:sp macro="" textlink="">
      <xdr:nvSpPr>
        <xdr:cNvPr id="4" name="Stroomdiagram: Documen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38686" y="5353050"/>
          <a:ext cx="1622612" cy="1147483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Tabblad</a:t>
          </a:r>
          <a:r>
            <a:rPr lang="nl-NL" sz="1100"/>
            <a:t> </a:t>
          </a:r>
          <a:r>
            <a:rPr lang="nl-NL" sz="1100" baseline="0">
              <a:solidFill>
                <a:schemeClr val="tx1"/>
              </a:solidFill>
            </a:rPr>
            <a:t> Toelichting</a:t>
          </a:r>
          <a:r>
            <a:rPr lang="nl-NL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nl-NL"/>
            <a:t> </a:t>
          </a:r>
          <a:endParaRPr lang="nl-NL" sz="1100"/>
        </a:p>
        <a:p>
          <a:pPr algn="l"/>
          <a:endParaRPr lang="nl-NL" sz="1100"/>
        </a:p>
      </xdr:txBody>
    </xdr:sp>
    <xdr:clientData/>
  </xdr:twoCellAnchor>
  <xdr:twoCellAnchor>
    <xdr:from>
      <xdr:col>0</xdr:col>
      <xdr:colOff>229161</xdr:colOff>
      <xdr:row>29</xdr:row>
      <xdr:rowOff>142875</xdr:rowOff>
    </xdr:from>
    <xdr:to>
      <xdr:col>2</xdr:col>
      <xdr:colOff>508748</xdr:colOff>
      <xdr:row>34</xdr:row>
      <xdr:rowOff>52108</xdr:rowOff>
    </xdr:to>
    <xdr:sp macro="" textlink="">
      <xdr:nvSpPr>
        <xdr:cNvPr id="5" name="Stroomdiagram: Documen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229161" y="6753225"/>
          <a:ext cx="1622612" cy="1147483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Tabblad</a:t>
          </a:r>
          <a:r>
            <a:rPr lang="nl-NL" sz="1100"/>
            <a:t> </a:t>
          </a:r>
          <a:r>
            <a:rPr lang="nl-NL" sz="1100">
              <a:solidFill>
                <a:schemeClr val="tx1"/>
              </a:solidFill>
            </a:rPr>
            <a:t>Dimensionering</a:t>
          </a:r>
        </a:p>
        <a:p>
          <a:pPr algn="l"/>
          <a:endParaRPr lang="nl-NL" sz="1100"/>
        </a:p>
      </xdr:txBody>
    </xdr:sp>
    <xdr:clientData/>
  </xdr:twoCellAnchor>
  <xdr:twoCellAnchor>
    <xdr:from>
      <xdr:col>4</xdr:col>
      <xdr:colOff>9093</xdr:colOff>
      <xdr:row>43</xdr:row>
      <xdr:rowOff>30268</xdr:rowOff>
    </xdr:from>
    <xdr:to>
      <xdr:col>5</xdr:col>
      <xdr:colOff>545855</xdr:colOff>
      <xdr:row>47</xdr:row>
      <xdr:rowOff>195074</xdr:rowOff>
    </xdr:to>
    <xdr:sp macro="" textlink="">
      <xdr:nvSpPr>
        <xdr:cNvPr id="8" name="Stroomdiagram: Documen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3402374" y="10460143"/>
          <a:ext cx="1584512" cy="1164931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Benodigde HW &amp; SW</a:t>
          </a: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10</xdr:col>
      <xdr:colOff>28575</xdr:colOff>
      <xdr:row>23</xdr:row>
      <xdr:rowOff>103654</xdr:rowOff>
    </xdr:from>
    <xdr:to>
      <xdr:col>11</xdr:col>
      <xdr:colOff>565337</xdr:colOff>
      <xdr:row>28</xdr:row>
      <xdr:rowOff>12887</xdr:rowOff>
    </xdr:to>
    <xdr:sp macro="" textlink="">
      <xdr:nvSpPr>
        <xdr:cNvPr id="9" name="Stroomdiagram: Documen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7886700" y="4485154"/>
          <a:ext cx="1622612" cy="1147483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A1 Bouwblok</a:t>
          </a:r>
          <a:r>
            <a:rPr lang="nl-NL" sz="1100" baseline="0">
              <a:solidFill>
                <a:schemeClr val="tx1"/>
              </a:solidFill>
            </a:rPr>
            <a:t> 1</a:t>
          </a:r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10</xdr:col>
      <xdr:colOff>47625</xdr:colOff>
      <xdr:row>32</xdr:row>
      <xdr:rowOff>65554</xdr:rowOff>
    </xdr:from>
    <xdr:to>
      <xdr:col>11</xdr:col>
      <xdr:colOff>584387</xdr:colOff>
      <xdr:row>36</xdr:row>
      <xdr:rowOff>222437</xdr:rowOff>
    </xdr:to>
    <xdr:sp macro="" textlink="">
      <xdr:nvSpPr>
        <xdr:cNvPr id="11" name="Stroomdiagram: Document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7905750" y="6675904"/>
          <a:ext cx="1622612" cy="1147483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B Bouwblok</a:t>
          </a:r>
          <a:r>
            <a:rPr lang="nl-NL" sz="1100" baseline="0">
              <a:solidFill>
                <a:schemeClr val="tx1"/>
              </a:solidFill>
            </a:rPr>
            <a:t> 2</a:t>
          </a: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10</xdr:col>
      <xdr:colOff>38100</xdr:colOff>
      <xdr:row>39</xdr:row>
      <xdr:rowOff>27454</xdr:rowOff>
    </xdr:from>
    <xdr:to>
      <xdr:col>11</xdr:col>
      <xdr:colOff>574862</xdr:colOff>
      <xdr:row>43</xdr:row>
      <xdr:rowOff>184337</xdr:rowOff>
    </xdr:to>
    <xdr:sp macro="" textlink="">
      <xdr:nvSpPr>
        <xdr:cNvPr id="12" name="Stroomdiagram: Document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7896225" y="8123704"/>
          <a:ext cx="1622612" cy="1147483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C</a:t>
          </a:r>
          <a:r>
            <a:rPr lang="nl-NL" sz="1100" baseline="0">
              <a:solidFill>
                <a:schemeClr val="tx1"/>
              </a:solidFill>
            </a:rPr>
            <a:t> </a:t>
          </a:r>
          <a:r>
            <a:rPr lang="nl-NL" sz="1100">
              <a:solidFill>
                <a:schemeClr val="tx1"/>
              </a:solidFill>
            </a:rPr>
            <a:t>Bouwblok</a:t>
          </a:r>
          <a:r>
            <a:rPr lang="nl-NL" sz="1100" baseline="0">
              <a:solidFill>
                <a:schemeClr val="tx1"/>
              </a:solidFill>
            </a:rPr>
            <a:t> 3</a:t>
          </a:r>
        </a:p>
        <a:p>
          <a:pPr algn="l"/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10</xdr:col>
      <xdr:colOff>0</xdr:colOff>
      <xdr:row>46</xdr:row>
      <xdr:rowOff>0</xdr:rowOff>
    </xdr:from>
    <xdr:to>
      <xdr:col>11</xdr:col>
      <xdr:colOff>536762</xdr:colOff>
      <xdr:row>50</xdr:row>
      <xdr:rowOff>156883</xdr:rowOff>
    </xdr:to>
    <xdr:sp macro="" textlink="">
      <xdr:nvSpPr>
        <xdr:cNvPr id="14" name="Stroomdiagram: Document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7858125" y="9829800"/>
          <a:ext cx="1622612" cy="1147483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 baseline="0">
              <a:solidFill>
                <a:schemeClr val="tx1"/>
              </a:solidFill>
            </a:rPr>
            <a:t>D </a:t>
          </a:r>
          <a:r>
            <a:rPr lang="nl-NL" sz="1100">
              <a:solidFill>
                <a:schemeClr val="tx1"/>
              </a:solidFill>
            </a:rPr>
            <a:t>Bouwblok 4</a:t>
          </a:r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2</xdr:col>
      <xdr:colOff>508748</xdr:colOff>
      <xdr:row>21</xdr:row>
      <xdr:rowOff>183287</xdr:rowOff>
    </xdr:from>
    <xdr:to>
      <xdr:col>4</xdr:col>
      <xdr:colOff>4762</xdr:colOff>
      <xdr:row>31</xdr:row>
      <xdr:rowOff>222508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CxnSpPr>
          <a:cxnSpLocks/>
          <a:stCxn id="5" idx="3"/>
          <a:endCxn id="6" idx="1"/>
        </xdr:cNvCxnSpPr>
      </xdr:nvCxnSpPr>
      <xdr:spPr>
        <a:xfrm flipV="1">
          <a:off x="1806529" y="5112475"/>
          <a:ext cx="1817733" cy="253953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545855</xdr:colOff>
      <xdr:row>25</xdr:row>
      <xdr:rowOff>183286</xdr:rowOff>
    </xdr:from>
    <xdr:to>
      <xdr:col>10</xdr:col>
      <xdr:colOff>28575</xdr:colOff>
      <xdr:row>45</xdr:row>
      <xdr:rowOff>112671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>
          <a:cxnSpLocks/>
          <a:stCxn id="9" idx="1"/>
          <a:endCxn id="8" idx="3"/>
        </xdr:cNvCxnSpPr>
      </xdr:nvCxnSpPr>
      <xdr:spPr>
        <a:xfrm flipH="1">
          <a:off x="4986886" y="6112599"/>
          <a:ext cx="4721470" cy="493001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545855</xdr:colOff>
      <xdr:row>34</xdr:row>
      <xdr:rowOff>143995</xdr:rowOff>
    </xdr:from>
    <xdr:to>
      <xdr:col>10</xdr:col>
      <xdr:colOff>47625</xdr:colOff>
      <xdr:row>45</xdr:row>
      <xdr:rowOff>112671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>
          <a:cxnSpLocks/>
          <a:stCxn id="11" idx="1"/>
          <a:endCxn id="8" idx="3"/>
        </xdr:cNvCxnSpPr>
      </xdr:nvCxnSpPr>
      <xdr:spPr>
        <a:xfrm flipH="1">
          <a:off x="4986886" y="8323589"/>
          <a:ext cx="4740520" cy="271902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545855</xdr:colOff>
      <xdr:row>41</xdr:row>
      <xdr:rowOff>105895</xdr:rowOff>
    </xdr:from>
    <xdr:to>
      <xdr:col>10</xdr:col>
      <xdr:colOff>38100</xdr:colOff>
      <xdr:row>45</xdr:row>
      <xdr:rowOff>112671</xdr:rowOff>
    </xdr:to>
    <xdr:cxnSp macro="">
      <xdr:nvCxnSpPr>
        <xdr:cNvPr id="27" name="Rechte verbindingslijn met pijl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>
          <a:cxnSpLocks/>
          <a:stCxn id="12" idx="1"/>
          <a:endCxn id="8" idx="3"/>
        </xdr:cNvCxnSpPr>
      </xdr:nvCxnSpPr>
      <xdr:spPr>
        <a:xfrm flipH="1">
          <a:off x="4986886" y="10035708"/>
          <a:ext cx="4730995" cy="100690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545855</xdr:colOff>
      <xdr:row>45</xdr:row>
      <xdr:rowOff>112671</xdr:rowOff>
    </xdr:from>
    <xdr:to>
      <xdr:col>10</xdr:col>
      <xdr:colOff>0</xdr:colOff>
      <xdr:row>48</xdr:row>
      <xdr:rowOff>78442</xdr:rowOff>
    </xdr:to>
    <xdr:cxnSp macro="">
      <xdr:nvCxnSpPr>
        <xdr:cNvPr id="36" name="Rechte verbindingslijn met pijl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>
          <a:cxnSpLocks/>
          <a:stCxn id="14" idx="1"/>
          <a:endCxn id="8" idx="3"/>
        </xdr:cNvCxnSpPr>
      </xdr:nvCxnSpPr>
      <xdr:spPr>
        <a:xfrm flipH="1" flipV="1">
          <a:off x="4986886" y="11042609"/>
          <a:ext cx="4692895" cy="7158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1033029</xdr:colOff>
      <xdr:row>54</xdr:row>
      <xdr:rowOff>39832</xdr:rowOff>
    </xdr:from>
    <xdr:to>
      <xdr:col>11</xdr:col>
      <xdr:colOff>483941</xdr:colOff>
      <xdr:row>58</xdr:row>
      <xdr:rowOff>196714</xdr:rowOff>
    </xdr:to>
    <xdr:sp macro="" textlink="">
      <xdr:nvSpPr>
        <xdr:cNvPr id="37" name="Stroomdiagram: Document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7814829" y="13070032"/>
          <a:ext cx="1622612" cy="1147482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E. Bouwblok 5 Integratie A</a:t>
          </a:r>
          <a:endParaRPr lang="nl-NL" sz="1100"/>
        </a:p>
      </xdr:txBody>
    </xdr:sp>
    <xdr:clientData/>
  </xdr:twoCellAnchor>
  <xdr:twoCellAnchor>
    <xdr:from>
      <xdr:col>4</xdr:col>
      <xdr:colOff>0</xdr:colOff>
      <xdr:row>12</xdr:row>
      <xdr:rowOff>246529</xdr:rowOff>
    </xdr:from>
    <xdr:to>
      <xdr:col>5</xdr:col>
      <xdr:colOff>631031</xdr:colOff>
      <xdr:row>17</xdr:row>
      <xdr:rowOff>155762</xdr:rowOff>
    </xdr:to>
    <xdr:sp macro="" textlink="">
      <xdr:nvSpPr>
        <xdr:cNvPr id="41" name="Stroomdiagram: Document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3393281" y="2925435"/>
          <a:ext cx="1678781" cy="1159390"/>
        </a:xfrm>
        <a:prstGeom prst="flowChartDocumen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EMVI-formule</a:t>
          </a: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2</xdr:col>
      <xdr:colOff>517712</xdr:colOff>
      <xdr:row>15</xdr:row>
      <xdr:rowOff>57080</xdr:rowOff>
    </xdr:from>
    <xdr:to>
      <xdr:col>4</xdr:col>
      <xdr:colOff>4762</xdr:colOff>
      <xdr:row>21</xdr:row>
      <xdr:rowOff>183287</xdr:rowOff>
    </xdr:to>
    <xdr:cxnSp macro="">
      <xdr:nvCxnSpPr>
        <xdr:cNvPr id="43" name="Rechte verbindingslijn met pijl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CxnSpPr>
          <a:stCxn id="6" idx="1"/>
          <a:endCxn id="3" idx="3"/>
        </xdr:cNvCxnSpPr>
      </xdr:nvCxnSpPr>
      <xdr:spPr>
        <a:xfrm flipH="1" flipV="1">
          <a:off x="1815493" y="3486080"/>
          <a:ext cx="1582550" cy="162639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517712</xdr:colOff>
      <xdr:row>15</xdr:row>
      <xdr:rowOff>57080</xdr:rowOff>
    </xdr:from>
    <xdr:to>
      <xdr:col>4</xdr:col>
      <xdr:colOff>0</xdr:colOff>
      <xdr:row>15</xdr:row>
      <xdr:rowOff>76130</xdr:rowOff>
    </xdr:to>
    <xdr:cxnSp macro="">
      <xdr:nvCxnSpPr>
        <xdr:cNvPr id="45" name="Rechte verbindingslijn met pijl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CxnSpPr>
          <a:stCxn id="3" idx="3"/>
          <a:endCxn id="41" idx="1"/>
        </xdr:cNvCxnSpPr>
      </xdr:nvCxnSpPr>
      <xdr:spPr>
        <a:xfrm>
          <a:off x="1815493" y="3486080"/>
          <a:ext cx="1577788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47625</xdr:colOff>
      <xdr:row>14</xdr:row>
      <xdr:rowOff>38100</xdr:rowOff>
    </xdr:from>
    <xdr:to>
      <xdr:col>1</xdr:col>
      <xdr:colOff>482600</xdr:colOff>
      <xdr:row>15</xdr:row>
      <xdr:rowOff>144351</xdr:rowOff>
    </xdr:to>
    <xdr:pic>
      <xdr:nvPicPr>
        <xdr:cNvPr id="48" name="Afbeelding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" y="3181350"/>
          <a:ext cx="438150" cy="357076"/>
        </a:xfrm>
        <a:prstGeom prst="rect">
          <a:avLst/>
        </a:prstGeom>
      </xdr:spPr>
    </xdr:pic>
    <xdr:clientData/>
  </xdr:twoCellAnchor>
  <xdr:twoCellAnchor editAs="oneCell">
    <xdr:from>
      <xdr:col>4</xdr:col>
      <xdr:colOff>71437</xdr:colOff>
      <xdr:row>14</xdr:row>
      <xdr:rowOff>57943</xdr:rowOff>
    </xdr:from>
    <xdr:to>
      <xdr:col>4</xdr:col>
      <xdr:colOff>503237</xdr:colOff>
      <xdr:row>15</xdr:row>
      <xdr:rowOff>164194</xdr:rowOff>
    </xdr:to>
    <xdr:pic>
      <xdr:nvPicPr>
        <xdr:cNvPr id="49" name="Afbeelding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0" y="3260724"/>
          <a:ext cx="438150" cy="356283"/>
        </a:xfrm>
        <a:prstGeom prst="rect">
          <a:avLst/>
        </a:prstGeom>
      </xdr:spPr>
    </xdr:pic>
    <xdr:clientData/>
  </xdr:twoCellAnchor>
  <xdr:twoCellAnchor>
    <xdr:from>
      <xdr:col>9</xdr:col>
      <xdr:colOff>1070263</xdr:colOff>
      <xdr:row>61</xdr:row>
      <xdr:rowOff>75334</xdr:rowOff>
    </xdr:from>
    <xdr:to>
      <xdr:col>11</xdr:col>
      <xdr:colOff>521175</xdr:colOff>
      <xdr:row>65</xdr:row>
      <xdr:rowOff>232216</xdr:rowOff>
    </xdr:to>
    <xdr:sp macro="" textlink="">
      <xdr:nvSpPr>
        <xdr:cNvPr id="50" name="Stroomdiagram: Document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>
          <a:off x="7852063" y="14839084"/>
          <a:ext cx="1622612" cy="1147482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F. Bouwblok 6 Integratie B</a:t>
          </a:r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5</xdr:col>
      <xdr:colOff>545855</xdr:colOff>
      <xdr:row>45</xdr:row>
      <xdr:rowOff>112671</xdr:rowOff>
    </xdr:from>
    <xdr:to>
      <xdr:col>9</xdr:col>
      <xdr:colOff>1033029</xdr:colOff>
      <xdr:row>56</xdr:row>
      <xdr:rowOff>118274</xdr:rowOff>
    </xdr:to>
    <xdr:cxnSp macro="">
      <xdr:nvCxnSpPr>
        <xdr:cNvPr id="52" name="Rechte verbindingslijn met pijl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CxnSpPr>
          <a:cxnSpLocks/>
          <a:stCxn id="37" idx="1"/>
          <a:endCxn id="8" idx="3"/>
        </xdr:cNvCxnSpPr>
      </xdr:nvCxnSpPr>
      <xdr:spPr>
        <a:xfrm flipH="1" flipV="1">
          <a:off x="4986886" y="11042609"/>
          <a:ext cx="4678174" cy="275594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545855</xdr:colOff>
      <xdr:row>45</xdr:row>
      <xdr:rowOff>112671</xdr:rowOff>
    </xdr:from>
    <xdr:to>
      <xdr:col>10</xdr:col>
      <xdr:colOff>3463</xdr:colOff>
      <xdr:row>63</xdr:row>
      <xdr:rowOff>153776</xdr:rowOff>
    </xdr:to>
    <xdr:cxnSp macro="">
      <xdr:nvCxnSpPr>
        <xdr:cNvPr id="55" name="Rechte verbindingslijn met pijl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CxnSpPr>
          <a:cxnSpLocks/>
          <a:stCxn id="50" idx="1"/>
          <a:endCxn id="8" idx="3"/>
        </xdr:cNvCxnSpPr>
      </xdr:nvCxnSpPr>
      <xdr:spPr>
        <a:xfrm flipH="1" flipV="1">
          <a:off x="4986886" y="11042609"/>
          <a:ext cx="4696358" cy="454166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1032163</xdr:colOff>
      <xdr:row>68</xdr:row>
      <xdr:rowOff>75334</xdr:rowOff>
    </xdr:from>
    <xdr:to>
      <xdr:col>11</xdr:col>
      <xdr:colOff>483075</xdr:colOff>
      <xdr:row>72</xdr:row>
      <xdr:rowOff>232216</xdr:rowOff>
    </xdr:to>
    <xdr:sp macro="" textlink="">
      <xdr:nvSpPr>
        <xdr:cNvPr id="29" name="Stroomdiagram: Document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7804438" y="16591684"/>
          <a:ext cx="1622612" cy="1147482"/>
        </a:xfrm>
        <a:prstGeom prst="flowChartDocument">
          <a:avLst/>
        </a:prstGeom>
        <a:solidFill>
          <a:srgbClr val="FFFF99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 baseline="0">
              <a:solidFill>
                <a:schemeClr val="tx1"/>
              </a:solidFill>
            </a:rPr>
            <a:t>Consultancy</a:t>
          </a:r>
        </a:p>
        <a:p>
          <a:pPr algn="l"/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 baseline="0">
            <a:solidFill>
              <a:schemeClr val="tx1"/>
            </a:solidFill>
          </a:endParaRPr>
        </a:p>
        <a:p>
          <a:pPr algn="l"/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2</xdr:col>
      <xdr:colOff>517712</xdr:colOff>
      <xdr:row>15</xdr:row>
      <xdr:rowOff>60176</xdr:rowOff>
    </xdr:from>
    <xdr:to>
      <xdr:col>9</xdr:col>
      <xdr:colOff>1032163</xdr:colOff>
      <xdr:row>70</xdr:row>
      <xdr:rowOff>153775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>
          <a:stCxn id="29" idx="1"/>
          <a:endCxn id="3" idx="3"/>
        </xdr:cNvCxnSpPr>
      </xdr:nvCxnSpPr>
      <xdr:spPr>
        <a:xfrm flipH="1" flipV="1">
          <a:off x="1889312" y="3382496"/>
          <a:ext cx="6000851" cy="1350479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</xdr:colOff>
      <xdr:row>19</xdr:row>
      <xdr:rowOff>103655</xdr:rowOff>
    </xdr:from>
    <xdr:to>
      <xdr:col>5</xdr:col>
      <xdr:colOff>541524</xdr:colOff>
      <xdr:row>24</xdr:row>
      <xdr:rowOff>12888</xdr:rowOff>
    </xdr:to>
    <xdr:sp macro="" textlink="">
      <xdr:nvSpPr>
        <xdr:cNvPr id="6" name="Stroomdiagram: Document 5">
          <a:extLst>
            <a:ext uri="{FF2B5EF4-FFF2-40B4-BE49-F238E27FC236}">
              <a16:creationId xmlns:a16="http://schemas.microsoft.com/office/drawing/2014/main" id="{09110B60-511C-45B2-B4FF-78951F7B4D91}"/>
            </a:ext>
          </a:extLst>
        </xdr:cNvPr>
        <xdr:cNvSpPr/>
      </xdr:nvSpPr>
      <xdr:spPr>
        <a:xfrm>
          <a:off x="3398043" y="4532780"/>
          <a:ext cx="1584512" cy="1159389"/>
        </a:xfrm>
        <a:prstGeom prst="flowChartDocumen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>
              <a:solidFill>
                <a:schemeClr val="tx1"/>
              </a:solidFill>
            </a:rPr>
            <a:t>Berkening Financiële</a:t>
          </a:r>
          <a:r>
            <a:rPr lang="nl-NL" sz="1100" baseline="0">
              <a:solidFill>
                <a:schemeClr val="tx1"/>
              </a:solidFill>
            </a:rPr>
            <a:t> </a:t>
          </a:r>
        </a:p>
        <a:p>
          <a:pPr algn="l"/>
          <a:r>
            <a:rPr lang="nl-NL" sz="1100" baseline="0">
              <a:solidFill>
                <a:schemeClr val="tx1"/>
              </a:solidFill>
            </a:rPr>
            <a:t>Waarde</a:t>
          </a:r>
          <a:br>
            <a:rPr lang="nl-NL" sz="1100" baseline="0">
              <a:solidFill>
                <a:schemeClr val="tx1"/>
              </a:solidFill>
            </a:rPr>
          </a:br>
          <a:endParaRPr lang="nl-NL" sz="1100" baseline="0">
            <a:solidFill>
              <a:schemeClr val="tx1"/>
            </a:solidFill>
          </a:endParaRPr>
        </a:p>
        <a:p>
          <a:pPr algn="l"/>
          <a:r>
            <a:rPr lang="nl-NL" sz="1100" baseline="0">
              <a:solidFill>
                <a:schemeClr val="tx1"/>
              </a:solidFill>
            </a:rPr>
            <a:t>= Vergelijkingswaarde</a:t>
          </a:r>
          <a:endParaRPr lang="nl-NL" sz="1100">
            <a:solidFill>
              <a:schemeClr val="tx1"/>
            </a:solidFill>
          </a:endParaRPr>
        </a:p>
        <a:p>
          <a:pPr algn="l"/>
          <a:endParaRPr lang="nl-NL" sz="1100"/>
        </a:p>
      </xdr:txBody>
    </xdr:sp>
    <xdr:clientData/>
  </xdr:twoCellAnchor>
  <xdr:twoCellAnchor>
    <xdr:from>
      <xdr:col>4</xdr:col>
      <xdr:colOff>797018</xdr:colOff>
      <xdr:row>23</xdr:row>
      <xdr:rowOff>186271</xdr:rowOff>
    </xdr:from>
    <xdr:to>
      <xdr:col>4</xdr:col>
      <xdr:colOff>801349</xdr:colOff>
      <xdr:row>43</xdr:row>
      <xdr:rowOff>30268</xdr:rowOff>
    </xdr:to>
    <xdr:cxnSp macro="">
      <xdr:nvCxnSpPr>
        <xdr:cNvPr id="75" name="Rechte verbindingslijn met pijl 74">
          <a:extLst>
            <a:ext uri="{FF2B5EF4-FFF2-40B4-BE49-F238E27FC236}">
              <a16:creationId xmlns:a16="http://schemas.microsoft.com/office/drawing/2014/main" id="{01652C6B-CE2B-2113-889E-BC3A03A738D2}"/>
            </a:ext>
          </a:extLst>
        </xdr:cNvPr>
        <xdr:cNvCxnSpPr>
          <a:cxnSpLocks/>
          <a:stCxn id="8" idx="0"/>
          <a:endCxn id="6" idx="2"/>
        </xdr:cNvCxnSpPr>
      </xdr:nvCxnSpPr>
      <xdr:spPr>
        <a:xfrm flipH="1" flipV="1">
          <a:off x="4190299" y="5615521"/>
          <a:ext cx="4331" cy="484462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508748</xdr:colOff>
      <xdr:row>31</xdr:row>
      <xdr:rowOff>220269</xdr:rowOff>
    </xdr:from>
    <xdr:to>
      <xdr:col>9</xdr:col>
      <xdr:colOff>309562</xdr:colOff>
      <xdr:row>31</xdr:row>
      <xdr:rowOff>222508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3C9AF25F-E84A-1078-8029-702A7887FE4D}"/>
            </a:ext>
          </a:extLst>
        </xdr:cNvPr>
        <xdr:cNvCxnSpPr>
          <a:stCxn id="5" idx="3"/>
          <a:endCxn id="21" idx="1"/>
        </xdr:cNvCxnSpPr>
      </xdr:nvCxnSpPr>
      <xdr:spPr>
        <a:xfrm flipV="1">
          <a:off x="1806529" y="7649769"/>
          <a:ext cx="7361283" cy="2239"/>
        </a:xfrm>
        <a:prstGeom prst="straightConnector1">
          <a:avLst/>
        </a:prstGeom>
        <a:ln>
          <a:prstDash val="sysDash"/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309562</xdr:colOff>
      <xdr:row>25</xdr:row>
      <xdr:rowOff>178592</xdr:rowOff>
    </xdr:from>
    <xdr:to>
      <xdr:col>10</xdr:col>
      <xdr:colOff>0</xdr:colOff>
      <xdr:row>70</xdr:row>
      <xdr:rowOff>130967</xdr:rowOff>
    </xdr:to>
    <xdr:sp macro="" textlink="">
      <xdr:nvSpPr>
        <xdr:cNvPr id="21" name="Linkeraccolade 20">
          <a:extLst>
            <a:ext uri="{FF2B5EF4-FFF2-40B4-BE49-F238E27FC236}">
              <a16:creationId xmlns:a16="http://schemas.microsoft.com/office/drawing/2014/main" id="{97211663-2D2E-13F7-5420-F6EE2FD00F4F}"/>
            </a:ext>
          </a:extLst>
        </xdr:cNvPr>
        <xdr:cNvSpPr/>
      </xdr:nvSpPr>
      <xdr:spPr>
        <a:xfrm>
          <a:off x="9167812" y="6107905"/>
          <a:ext cx="738188" cy="11203781"/>
        </a:xfrm>
        <a:prstGeom prst="leftBrace">
          <a:avLst>
            <a:gd name="adj1" fmla="val 8333"/>
            <a:gd name="adj2" fmla="val 13762"/>
          </a:avLst>
        </a:prstGeom>
        <a:ln>
          <a:prstDash val="sysDash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1025615</xdr:colOff>
      <xdr:row>1</xdr:row>
      <xdr:rowOff>104530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7721690" y="456955"/>
          <a:ext cx="1076325" cy="80190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1245532</xdr:colOff>
      <xdr:row>1</xdr:row>
      <xdr:rowOff>102254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5854501" y="316567"/>
          <a:ext cx="1076325" cy="801902"/>
        </a:xfrm>
        <a:prstGeom prst="rect">
          <a:avLst/>
        </a:prstGeom>
      </xdr:spPr>
    </xdr:pic>
    <xdr:clientData/>
  </xdr:oneCellAnchor>
  <xdr:twoCellAnchor>
    <xdr:from>
      <xdr:col>9</xdr:col>
      <xdr:colOff>71717</xdr:colOff>
      <xdr:row>15</xdr:row>
      <xdr:rowOff>116540</xdr:rowOff>
    </xdr:from>
    <xdr:to>
      <xdr:col>9</xdr:col>
      <xdr:colOff>295834</xdr:colOff>
      <xdr:row>17</xdr:row>
      <xdr:rowOff>0</xdr:rowOff>
    </xdr:to>
    <xdr:sp macro="" textlink="">
      <xdr:nvSpPr>
        <xdr:cNvPr id="4" name="Rechteraccolad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3375341" y="7611034"/>
          <a:ext cx="224117" cy="573742"/>
        </a:xfrm>
        <a:prstGeom prst="rightBrac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56</xdr:col>
      <xdr:colOff>1069320</xdr:colOff>
      <xdr:row>1</xdr:row>
      <xdr:rowOff>137973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E7E90478-E8EB-46E1-BE71-F139BBDA4E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5549820" y="352286"/>
          <a:ext cx="1076325" cy="801902"/>
        </a:xfrm>
        <a:prstGeom prst="rect">
          <a:avLst/>
        </a:prstGeom>
      </xdr:spPr>
    </xdr:pic>
    <xdr:clientData/>
  </xdr:oneCellAnchor>
  <xdr:oneCellAnchor>
    <xdr:from>
      <xdr:col>6</xdr:col>
      <xdr:colOff>828983</xdr:colOff>
      <xdr:row>2</xdr:row>
      <xdr:rowOff>89053</xdr:rowOff>
    </xdr:from>
    <xdr:ext cx="2095611" cy="625320"/>
    <xdr:pic>
      <xdr:nvPicPr>
        <xdr:cNvPr id="3" name="Afbeelding 2">
          <a:extLst>
            <a:ext uri="{FF2B5EF4-FFF2-40B4-BE49-F238E27FC236}">
              <a16:creationId xmlns:a16="http://schemas.microsoft.com/office/drawing/2014/main" id="{5F58C2DB-8C3B-4131-93C5-81D6FA641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38921" y="589116"/>
          <a:ext cx="2095611" cy="62532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594E89DB-4336-4F93-A647-FB43C13C9C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6473606" y="381000"/>
          <a:ext cx="1076325" cy="80190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</xdr:row>
      <xdr:rowOff>0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7CEFEC5C-7ABA-46BF-8AA9-1FDDD654C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5" y="495300"/>
          <a:ext cx="1743075" cy="520125"/>
        </a:xfrm>
        <a:prstGeom prst="rect">
          <a:avLst/>
        </a:prstGeom>
      </xdr:spPr>
    </xdr:pic>
    <xdr:clientData/>
  </xdr:oneCellAnchor>
  <xdr:twoCellAnchor>
    <xdr:from>
      <xdr:col>31</xdr:col>
      <xdr:colOff>57150</xdr:colOff>
      <xdr:row>15</xdr:row>
      <xdr:rowOff>142874</xdr:rowOff>
    </xdr:from>
    <xdr:to>
      <xdr:col>31</xdr:col>
      <xdr:colOff>57150</xdr:colOff>
      <xdr:row>22</xdr:row>
      <xdr:rowOff>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99FC5802-2406-48D7-83B6-EA20FCAC375D}"/>
            </a:ext>
          </a:extLst>
        </xdr:cNvPr>
        <xdr:cNvCxnSpPr/>
      </xdr:nvCxnSpPr>
      <xdr:spPr>
        <a:xfrm flipV="1">
          <a:off x="37842825" y="5695949"/>
          <a:ext cx="0" cy="202882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97631</xdr:colOff>
      <xdr:row>14</xdr:row>
      <xdr:rowOff>161925</xdr:rowOff>
    </xdr:from>
    <xdr:to>
      <xdr:col>19</xdr:col>
      <xdr:colOff>97631</xdr:colOff>
      <xdr:row>22</xdr:row>
      <xdr:rowOff>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E348ED3F-16CB-4765-8E88-4008D6A00100}"/>
            </a:ext>
          </a:extLst>
        </xdr:cNvPr>
        <xdr:cNvCxnSpPr/>
      </xdr:nvCxnSpPr>
      <xdr:spPr>
        <a:xfrm flipH="1" flipV="1">
          <a:off x="22805231" y="5467350"/>
          <a:ext cx="0" cy="22574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92868</xdr:colOff>
      <xdr:row>15</xdr:row>
      <xdr:rowOff>116681</xdr:rowOff>
    </xdr:from>
    <xdr:to>
      <xdr:col>9</xdr:col>
      <xdr:colOff>107156</xdr:colOff>
      <xdr:row>21</xdr:row>
      <xdr:rowOff>154782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36712D1B-9D40-4849-B263-6A9F6FB0656A}"/>
            </a:ext>
          </a:extLst>
        </xdr:cNvPr>
        <xdr:cNvCxnSpPr/>
      </xdr:nvCxnSpPr>
      <xdr:spPr>
        <a:xfrm flipH="1" flipV="1">
          <a:off x="10713243" y="5669756"/>
          <a:ext cx="14288" cy="201930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120323</xdr:colOff>
      <xdr:row>25</xdr:row>
      <xdr:rowOff>77041</xdr:rowOff>
    </xdr:from>
    <xdr:to>
      <xdr:col>9</xdr:col>
      <xdr:colOff>120323</xdr:colOff>
      <xdr:row>29</xdr:row>
      <xdr:rowOff>127467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61A8068E-58EE-4AED-850E-761546D14755}"/>
            </a:ext>
          </a:extLst>
        </xdr:cNvPr>
        <xdr:cNvCxnSpPr/>
      </xdr:nvCxnSpPr>
      <xdr:spPr>
        <a:xfrm flipH="1" flipV="1">
          <a:off x="10740698" y="8906716"/>
          <a:ext cx="0" cy="220307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25</xdr:row>
      <xdr:rowOff>117021</xdr:rowOff>
    </xdr:from>
    <xdr:to>
      <xdr:col>19</xdr:col>
      <xdr:colOff>60063</xdr:colOff>
      <xdr:row>29</xdr:row>
      <xdr:rowOff>158142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673EC47A-D6BA-4C1F-B080-39803BB92DEF}"/>
            </a:ext>
          </a:extLst>
        </xdr:cNvPr>
        <xdr:cNvCxnSpPr/>
      </xdr:nvCxnSpPr>
      <xdr:spPr>
        <a:xfrm flipV="1">
          <a:off x="22767551" y="8946696"/>
          <a:ext cx="112" cy="219377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E3DFFBF6-BC25-4123-AF25-CE4272CC25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4378106" y="381000"/>
          <a:ext cx="1076325" cy="80190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</xdr:row>
      <xdr:rowOff>0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09D8B55E-910B-4661-9E68-A8ED3A36F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5" y="495300"/>
          <a:ext cx="1743075" cy="520125"/>
        </a:xfrm>
        <a:prstGeom prst="rect">
          <a:avLst/>
        </a:prstGeom>
      </xdr:spPr>
    </xdr:pic>
    <xdr:clientData/>
  </xdr:oneCellAnchor>
  <xdr:twoCellAnchor>
    <xdr:from>
      <xdr:col>31</xdr:col>
      <xdr:colOff>57150</xdr:colOff>
      <xdr:row>32</xdr:row>
      <xdr:rowOff>142874</xdr:rowOff>
    </xdr:from>
    <xdr:to>
      <xdr:col>31</xdr:col>
      <xdr:colOff>57150</xdr:colOff>
      <xdr:row>35</xdr:row>
      <xdr:rowOff>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0E424A99-46B4-44F3-AD52-033891DB210F}"/>
            </a:ext>
          </a:extLst>
        </xdr:cNvPr>
        <xdr:cNvCxnSpPr/>
      </xdr:nvCxnSpPr>
      <xdr:spPr>
        <a:xfrm flipV="1">
          <a:off x="35747325" y="5695949"/>
          <a:ext cx="0" cy="202882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39</xdr:row>
      <xdr:rowOff>142875</xdr:rowOff>
    </xdr:from>
    <xdr:to>
      <xdr:col>31</xdr:col>
      <xdr:colOff>47625</xdr:colOff>
      <xdr:row>42</xdr:row>
      <xdr:rowOff>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6D3E9C78-A101-403F-8C1C-006151A245DA}"/>
            </a:ext>
          </a:extLst>
        </xdr:cNvPr>
        <xdr:cNvCxnSpPr/>
      </xdr:nvCxnSpPr>
      <xdr:spPr>
        <a:xfrm flipH="1" flipV="1">
          <a:off x="35737800" y="11963400"/>
          <a:ext cx="0" cy="2028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57150</xdr:colOff>
      <xdr:row>46</xdr:row>
      <xdr:rowOff>95250</xdr:rowOff>
    </xdr:from>
    <xdr:to>
      <xdr:col>31</xdr:col>
      <xdr:colOff>57150</xdr:colOff>
      <xdr:row>49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8AED2B46-34A0-43C2-A547-DE3C66EB13DD}"/>
            </a:ext>
          </a:extLst>
        </xdr:cNvPr>
        <xdr:cNvCxnSpPr/>
      </xdr:nvCxnSpPr>
      <xdr:spPr>
        <a:xfrm flipV="1">
          <a:off x="35747325" y="18183225"/>
          <a:ext cx="0" cy="20764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53</xdr:row>
      <xdr:rowOff>107156</xdr:rowOff>
    </xdr:from>
    <xdr:to>
      <xdr:col>31</xdr:col>
      <xdr:colOff>47625</xdr:colOff>
      <xdr:row>56</xdr:row>
      <xdr:rowOff>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21925975-0C41-446F-9783-A4FB1CEF9EF9}"/>
            </a:ext>
          </a:extLst>
        </xdr:cNvPr>
        <xdr:cNvCxnSpPr/>
      </xdr:nvCxnSpPr>
      <xdr:spPr>
        <a:xfrm flipH="1" flipV="1">
          <a:off x="35737800" y="23719631"/>
          <a:ext cx="0" cy="20645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59531</xdr:colOff>
      <xdr:row>60</xdr:row>
      <xdr:rowOff>95249</xdr:rowOff>
    </xdr:from>
    <xdr:to>
      <xdr:col>31</xdr:col>
      <xdr:colOff>59531</xdr:colOff>
      <xdr:row>63</xdr:row>
      <xdr:rowOff>0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D262BB0F-F181-4E52-A307-3AE9DAB51C10}"/>
            </a:ext>
          </a:extLst>
        </xdr:cNvPr>
        <xdr:cNvCxnSpPr/>
      </xdr:nvCxnSpPr>
      <xdr:spPr>
        <a:xfrm flipH="1" flipV="1">
          <a:off x="37861875" y="17228343"/>
          <a:ext cx="0" cy="20716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14288</xdr:colOff>
      <xdr:row>42</xdr:row>
      <xdr:rowOff>0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E267F568-FABF-4E74-81D9-AE27CF279C6B}"/>
            </a:ext>
          </a:extLst>
        </xdr:cNvPr>
        <xdr:cNvCxnSpPr/>
      </xdr:nvCxnSpPr>
      <xdr:spPr>
        <a:xfrm flipH="1" flipV="1">
          <a:off x="0" y="7667625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83344</xdr:colOff>
      <xdr:row>32</xdr:row>
      <xdr:rowOff>107157</xdr:rowOff>
    </xdr:from>
    <xdr:to>
      <xdr:col>9</xdr:col>
      <xdr:colOff>97632</xdr:colOff>
      <xdr:row>35</xdr:row>
      <xdr:rowOff>0</xdr:rowOff>
    </xdr:to>
    <xdr:cxnSp macro="">
      <xdr:nvCxnSpPr>
        <xdr:cNvPr id="22" name="Rechte verbindingslijn met pijl 21">
          <a:extLst>
            <a:ext uri="{FF2B5EF4-FFF2-40B4-BE49-F238E27FC236}">
              <a16:creationId xmlns:a16="http://schemas.microsoft.com/office/drawing/2014/main" id="{B09619BB-612B-42BA-93EB-160109B58AC0}"/>
            </a:ext>
          </a:extLst>
        </xdr:cNvPr>
        <xdr:cNvCxnSpPr/>
      </xdr:nvCxnSpPr>
      <xdr:spPr>
        <a:xfrm flipH="1" flipV="1">
          <a:off x="10715625" y="5214938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80962</xdr:colOff>
      <xdr:row>39</xdr:row>
      <xdr:rowOff>116680</xdr:rowOff>
    </xdr:from>
    <xdr:to>
      <xdr:col>9</xdr:col>
      <xdr:colOff>95250</xdr:colOff>
      <xdr:row>42</xdr:row>
      <xdr:rowOff>0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AF665578-62BE-4D51-9D56-25F5C78A7C97}"/>
            </a:ext>
          </a:extLst>
        </xdr:cNvPr>
        <xdr:cNvCxnSpPr/>
      </xdr:nvCxnSpPr>
      <xdr:spPr>
        <a:xfrm flipH="1" flipV="1">
          <a:off x="10713243" y="8236743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83344</xdr:colOff>
      <xdr:row>46</xdr:row>
      <xdr:rowOff>83344</xdr:rowOff>
    </xdr:from>
    <xdr:to>
      <xdr:col>9</xdr:col>
      <xdr:colOff>97632</xdr:colOff>
      <xdr:row>49</xdr:row>
      <xdr:rowOff>0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FD88BDE3-A080-464B-BCFD-EDC321E6201D}"/>
            </a:ext>
          </a:extLst>
        </xdr:cNvPr>
        <xdr:cNvCxnSpPr/>
      </xdr:nvCxnSpPr>
      <xdr:spPr>
        <a:xfrm flipH="1" flipV="1">
          <a:off x="10715625" y="11215688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59532</xdr:colOff>
      <xdr:row>53</xdr:row>
      <xdr:rowOff>107157</xdr:rowOff>
    </xdr:from>
    <xdr:to>
      <xdr:col>9</xdr:col>
      <xdr:colOff>73820</xdr:colOff>
      <xdr:row>56</xdr:row>
      <xdr:rowOff>0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44CE406B-C08F-4A1B-8589-5CA8494ACF9F}"/>
            </a:ext>
          </a:extLst>
        </xdr:cNvPr>
        <xdr:cNvCxnSpPr/>
      </xdr:nvCxnSpPr>
      <xdr:spPr>
        <a:xfrm flipH="1" flipV="1">
          <a:off x="10691813" y="14239876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69056</xdr:colOff>
      <xdr:row>32</xdr:row>
      <xdr:rowOff>80963</xdr:rowOff>
    </xdr:from>
    <xdr:to>
      <xdr:col>19</xdr:col>
      <xdr:colOff>83344</xdr:colOff>
      <xdr:row>35</xdr:row>
      <xdr:rowOff>0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59F551DC-4F04-4014-8339-31F232A75AAE}"/>
            </a:ext>
          </a:extLst>
        </xdr:cNvPr>
        <xdr:cNvCxnSpPr/>
      </xdr:nvCxnSpPr>
      <xdr:spPr>
        <a:xfrm flipH="1" flipV="1">
          <a:off x="22786181" y="5188744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78581</xdr:colOff>
      <xdr:row>39</xdr:row>
      <xdr:rowOff>102393</xdr:rowOff>
    </xdr:from>
    <xdr:to>
      <xdr:col>19</xdr:col>
      <xdr:colOff>92869</xdr:colOff>
      <xdr:row>42</xdr:row>
      <xdr:rowOff>0</xdr:rowOff>
    </xdr:to>
    <xdr:cxnSp macro="">
      <xdr:nvCxnSpPr>
        <xdr:cNvPr id="27" name="Rechte verbindingslijn met pijl 26">
          <a:extLst>
            <a:ext uri="{FF2B5EF4-FFF2-40B4-BE49-F238E27FC236}">
              <a16:creationId xmlns:a16="http://schemas.microsoft.com/office/drawing/2014/main" id="{2D6AD681-6252-4B56-A70C-A5270B774E4B}"/>
            </a:ext>
          </a:extLst>
        </xdr:cNvPr>
        <xdr:cNvCxnSpPr/>
      </xdr:nvCxnSpPr>
      <xdr:spPr>
        <a:xfrm flipH="1" flipV="1">
          <a:off x="22795706" y="8222456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88106</xdr:colOff>
      <xdr:row>46</xdr:row>
      <xdr:rowOff>76199</xdr:rowOff>
    </xdr:from>
    <xdr:to>
      <xdr:col>19</xdr:col>
      <xdr:colOff>102394</xdr:colOff>
      <xdr:row>49</xdr:row>
      <xdr:rowOff>0</xdr:rowOff>
    </xdr:to>
    <xdr:cxnSp macro="">
      <xdr:nvCxnSpPr>
        <xdr:cNvPr id="28" name="Rechte verbindingslijn met pijl 27">
          <a:extLst>
            <a:ext uri="{FF2B5EF4-FFF2-40B4-BE49-F238E27FC236}">
              <a16:creationId xmlns:a16="http://schemas.microsoft.com/office/drawing/2014/main" id="{9AF9E7FF-0F81-4350-A73C-66D34E09B6B8}"/>
            </a:ext>
          </a:extLst>
        </xdr:cNvPr>
        <xdr:cNvCxnSpPr/>
      </xdr:nvCxnSpPr>
      <xdr:spPr>
        <a:xfrm flipH="1" flipV="1">
          <a:off x="22805231" y="11208543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95250</xdr:colOff>
      <xdr:row>53</xdr:row>
      <xdr:rowOff>107156</xdr:rowOff>
    </xdr:from>
    <xdr:to>
      <xdr:col>19</xdr:col>
      <xdr:colOff>109538</xdr:colOff>
      <xdr:row>56</xdr:row>
      <xdr:rowOff>0</xdr:rowOff>
    </xdr:to>
    <xdr:cxnSp macro="">
      <xdr:nvCxnSpPr>
        <xdr:cNvPr id="29" name="Rechte verbindingslijn met pijl 28">
          <a:extLst>
            <a:ext uri="{FF2B5EF4-FFF2-40B4-BE49-F238E27FC236}">
              <a16:creationId xmlns:a16="http://schemas.microsoft.com/office/drawing/2014/main" id="{4C908C65-8D0C-47A5-A8AC-C18D7EAFA95D}"/>
            </a:ext>
          </a:extLst>
        </xdr:cNvPr>
        <xdr:cNvCxnSpPr/>
      </xdr:nvCxnSpPr>
      <xdr:spPr>
        <a:xfrm flipH="1" flipV="1">
          <a:off x="22812375" y="14239875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80963</xdr:colOff>
      <xdr:row>60</xdr:row>
      <xdr:rowOff>92869</xdr:rowOff>
    </xdr:from>
    <xdr:to>
      <xdr:col>19</xdr:col>
      <xdr:colOff>95251</xdr:colOff>
      <xdr:row>63</xdr:row>
      <xdr:rowOff>0</xdr:rowOff>
    </xdr:to>
    <xdr:cxnSp macro="">
      <xdr:nvCxnSpPr>
        <xdr:cNvPr id="30" name="Rechte verbindingslijn met pijl 29">
          <a:extLst>
            <a:ext uri="{FF2B5EF4-FFF2-40B4-BE49-F238E27FC236}">
              <a16:creationId xmlns:a16="http://schemas.microsoft.com/office/drawing/2014/main" id="{D7FD3DDF-9660-4198-974B-7FC8AD13BB35}"/>
            </a:ext>
          </a:extLst>
        </xdr:cNvPr>
        <xdr:cNvCxnSpPr/>
      </xdr:nvCxnSpPr>
      <xdr:spPr>
        <a:xfrm flipH="1" flipV="1">
          <a:off x="22798088" y="17225963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59531</xdr:colOff>
      <xdr:row>67</xdr:row>
      <xdr:rowOff>95249</xdr:rowOff>
    </xdr:from>
    <xdr:to>
      <xdr:col>31</xdr:col>
      <xdr:colOff>59531</xdr:colOff>
      <xdr:row>70</xdr:row>
      <xdr:rowOff>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24E8C5D7-2BAE-4D2F-AA66-A28DA3571C3A}"/>
            </a:ext>
          </a:extLst>
        </xdr:cNvPr>
        <xdr:cNvCxnSpPr/>
      </xdr:nvCxnSpPr>
      <xdr:spPr>
        <a:xfrm flipH="1" flipV="1">
          <a:off x="37861875" y="17228343"/>
          <a:ext cx="0" cy="20716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80963</xdr:colOff>
      <xdr:row>67</xdr:row>
      <xdr:rowOff>92869</xdr:rowOff>
    </xdr:from>
    <xdr:to>
      <xdr:col>19</xdr:col>
      <xdr:colOff>95251</xdr:colOff>
      <xdr:row>70</xdr:row>
      <xdr:rowOff>0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55985D04-F7C7-4188-AFAB-1ECC7B6D00F6}"/>
            </a:ext>
          </a:extLst>
        </xdr:cNvPr>
        <xdr:cNvCxnSpPr/>
      </xdr:nvCxnSpPr>
      <xdr:spPr>
        <a:xfrm flipH="1" flipV="1">
          <a:off x="22798088" y="17225963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57150</xdr:colOff>
      <xdr:row>74</xdr:row>
      <xdr:rowOff>142874</xdr:rowOff>
    </xdr:from>
    <xdr:to>
      <xdr:col>31</xdr:col>
      <xdr:colOff>57150</xdr:colOff>
      <xdr:row>77</xdr:row>
      <xdr:rowOff>0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657CEE3A-8CFE-49A0-994B-5C92D918019F}"/>
            </a:ext>
          </a:extLst>
        </xdr:cNvPr>
        <xdr:cNvCxnSpPr/>
      </xdr:nvCxnSpPr>
      <xdr:spPr>
        <a:xfrm flipV="1">
          <a:off x="37859494" y="5250655"/>
          <a:ext cx="0" cy="127397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81</xdr:row>
      <xdr:rowOff>142875</xdr:rowOff>
    </xdr:from>
    <xdr:to>
      <xdr:col>31</xdr:col>
      <xdr:colOff>47625</xdr:colOff>
      <xdr:row>84</xdr:row>
      <xdr:rowOff>0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5CBAA8B4-D7DB-47EB-B22A-47614E39EDFD}"/>
            </a:ext>
          </a:extLst>
        </xdr:cNvPr>
        <xdr:cNvCxnSpPr/>
      </xdr:nvCxnSpPr>
      <xdr:spPr>
        <a:xfrm flipH="1" flipV="1">
          <a:off x="37849969" y="7500938"/>
          <a:ext cx="0" cy="127396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57150</xdr:colOff>
      <xdr:row>88</xdr:row>
      <xdr:rowOff>95250</xdr:rowOff>
    </xdr:from>
    <xdr:to>
      <xdr:col>31</xdr:col>
      <xdr:colOff>57150</xdr:colOff>
      <xdr:row>91</xdr:row>
      <xdr:rowOff>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08ACD067-F8C8-471E-8D48-D67E35600796}"/>
            </a:ext>
          </a:extLst>
        </xdr:cNvPr>
        <xdr:cNvCxnSpPr/>
      </xdr:nvCxnSpPr>
      <xdr:spPr>
        <a:xfrm flipV="1">
          <a:off x="37859494" y="9703594"/>
          <a:ext cx="0" cy="132159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95</xdr:row>
      <xdr:rowOff>107156</xdr:rowOff>
    </xdr:from>
    <xdr:to>
      <xdr:col>31</xdr:col>
      <xdr:colOff>47625</xdr:colOff>
      <xdr:row>98</xdr:row>
      <xdr:rowOff>0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EED6B5E9-DD5F-4090-B30E-0E318D60602E}"/>
            </a:ext>
          </a:extLst>
        </xdr:cNvPr>
        <xdr:cNvCxnSpPr/>
      </xdr:nvCxnSpPr>
      <xdr:spPr>
        <a:xfrm flipH="1" flipV="1">
          <a:off x="37849969" y="11953875"/>
          <a:ext cx="0" cy="13096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</xdr:row>
      <xdr:rowOff>0</xdr:rowOff>
    </xdr:from>
    <xdr:to>
      <xdr:col>0</xdr:col>
      <xdr:colOff>14288</xdr:colOff>
      <xdr:row>84</xdr:row>
      <xdr:rowOff>0</xdr:rowOff>
    </xdr:to>
    <xdr:cxnSp macro="">
      <xdr:nvCxnSpPr>
        <xdr:cNvPr id="13" name="Rechte verbindingslijn met pijl 12">
          <a:extLst>
            <a:ext uri="{FF2B5EF4-FFF2-40B4-BE49-F238E27FC236}">
              <a16:creationId xmlns:a16="http://schemas.microsoft.com/office/drawing/2014/main" id="{53068040-3A2F-4122-911C-2732847B25AA}"/>
            </a:ext>
          </a:extLst>
        </xdr:cNvPr>
        <xdr:cNvCxnSpPr/>
      </xdr:nvCxnSpPr>
      <xdr:spPr>
        <a:xfrm flipH="1" flipV="1">
          <a:off x="0" y="6905625"/>
          <a:ext cx="14288" cy="186928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83344</xdr:colOff>
      <xdr:row>74</xdr:row>
      <xdr:rowOff>107157</xdr:rowOff>
    </xdr:from>
    <xdr:to>
      <xdr:col>9</xdr:col>
      <xdr:colOff>97632</xdr:colOff>
      <xdr:row>77</xdr:row>
      <xdr:rowOff>0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AB35C102-30F8-4E37-90B1-567CF5DAEA93}"/>
            </a:ext>
          </a:extLst>
        </xdr:cNvPr>
        <xdr:cNvCxnSpPr/>
      </xdr:nvCxnSpPr>
      <xdr:spPr>
        <a:xfrm flipH="1" flipV="1">
          <a:off x="10715625" y="5214938"/>
          <a:ext cx="14288" cy="130968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80962</xdr:colOff>
      <xdr:row>81</xdr:row>
      <xdr:rowOff>116680</xdr:rowOff>
    </xdr:from>
    <xdr:to>
      <xdr:col>9</xdr:col>
      <xdr:colOff>95250</xdr:colOff>
      <xdr:row>84</xdr:row>
      <xdr:rowOff>0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5D49059C-C6E5-4573-961A-ED03B63C2B53}"/>
            </a:ext>
          </a:extLst>
        </xdr:cNvPr>
        <xdr:cNvCxnSpPr/>
      </xdr:nvCxnSpPr>
      <xdr:spPr>
        <a:xfrm flipH="1" flipV="1">
          <a:off x="10713243" y="7474743"/>
          <a:ext cx="14288" cy="130016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83344</xdr:colOff>
      <xdr:row>88</xdr:row>
      <xdr:rowOff>83344</xdr:rowOff>
    </xdr:from>
    <xdr:to>
      <xdr:col>9</xdr:col>
      <xdr:colOff>97632</xdr:colOff>
      <xdr:row>91</xdr:row>
      <xdr:rowOff>0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56C1C0FB-92E5-4872-B838-092BBE75D963}"/>
            </a:ext>
          </a:extLst>
        </xdr:cNvPr>
        <xdr:cNvCxnSpPr/>
      </xdr:nvCxnSpPr>
      <xdr:spPr>
        <a:xfrm flipH="1" flipV="1">
          <a:off x="10715625" y="9691688"/>
          <a:ext cx="14288" cy="133350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59532</xdr:colOff>
      <xdr:row>95</xdr:row>
      <xdr:rowOff>107157</xdr:rowOff>
    </xdr:from>
    <xdr:to>
      <xdr:col>9</xdr:col>
      <xdr:colOff>73820</xdr:colOff>
      <xdr:row>98</xdr:row>
      <xdr:rowOff>0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71915783-7F7D-45F9-8D49-CEDA1F22BB18}"/>
            </a:ext>
          </a:extLst>
        </xdr:cNvPr>
        <xdr:cNvCxnSpPr/>
      </xdr:nvCxnSpPr>
      <xdr:spPr>
        <a:xfrm flipH="1" flipV="1">
          <a:off x="10691813" y="11953876"/>
          <a:ext cx="14288" cy="130968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69056</xdr:colOff>
      <xdr:row>74</xdr:row>
      <xdr:rowOff>80963</xdr:rowOff>
    </xdr:from>
    <xdr:to>
      <xdr:col>19</xdr:col>
      <xdr:colOff>83344</xdr:colOff>
      <xdr:row>77</xdr:row>
      <xdr:rowOff>0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8256F0DC-69D1-4A39-A401-EFD26E364AD1}"/>
            </a:ext>
          </a:extLst>
        </xdr:cNvPr>
        <xdr:cNvCxnSpPr/>
      </xdr:nvCxnSpPr>
      <xdr:spPr>
        <a:xfrm flipH="1" flipV="1">
          <a:off x="22786181" y="5188744"/>
          <a:ext cx="14288" cy="133588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78581</xdr:colOff>
      <xdr:row>81</xdr:row>
      <xdr:rowOff>102393</xdr:rowOff>
    </xdr:from>
    <xdr:to>
      <xdr:col>19</xdr:col>
      <xdr:colOff>92869</xdr:colOff>
      <xdr:row>84</xdr:row>
      <xdr:rowOff>0</xdr:rowOff>
    </xdr:to>
    <xdr:cxnSp macro="">
      <xdr:nvCxnSpPr>
        <xdr:cNvPr id="31" name="Rechte verbindingslijn met pijl 30">
          <a:extLst>
            <a:ext uri="{FF2B5EF4-FFF2-40B4-BE49-F238E27FC236}">
              <a16:creationId xmlns:a16="http://schemas.microsoft.com/office/drawing/2014/main" id="{211638AC-FCD1-417F-B14C-72916C206A1E}"/>
            </a:ext>
          </a:extLst>
        </xdr:cNvPr>
        <xdr:cNvCxnSpPr/>
      </xdr:nvCxnSpPr>
      <xdr:spPr>
        <a:xfrm flipH="1" flipV="1">
          <a:off x="22795706" y="7460456"/>
          <a:ext cx="14288" cy="13144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88106</xdr:colOff>
      <xdr:row>88</xdr:row>
      <xdr:rowOff>76199</xdr:rowOff>
    </xdr:from>
    <xdr:to>
      <xdr:col>19</xdr:col>
      <xdr:colOff>102394</xdr:colOff>
      <xdr:row>91</xdr:row>
      <xdr:rowOff>0</xdr:rowOff>
    </xdr:to>
    <xdr:cxnSp macro="">
      <xdr:nvCxnSpPr>
        <xdr:cNvPr id="32" name="Rechte verbindingslijn met pijl 31">
          <a:extLst>
            <a:ext uri="{FF2B5EF4-FFF2-40B4-BE49-F238E27FC236}">
              <a16:creationId xmlns:a16="http://schemas.microsoft.com/office/drawing/2014/main" id="{5352B643-6260-4CD5-B803-C3EF83A00DA3}"/>
            </a:ext>
          </a:extLst>
        </xdr:cNvPr>
        <xdr:cNvCxnSpPr/>
      </xdr:nvCxnSpPr>
      <xdr:spPr>
        <a:xfrm flipH="1" flipV="1">
          <a:off x="22805231" y="9684543"/>
          <a:ext cx="14288" cy="134064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95250</xdr:colOff>
      <xdr:row>95</xdr:row>
      <xdr:rowOff>107156</xdr:rowOff>
    </xdr:from>
    <xdr:to>
      <xdr:col>19</xdr:col>
      <xdr:colOff>109538</xdr:colOff>
      <xdr:row>98</xdr:row>
      <xdr:rowOff>0</xdr:rowOff>
    </xdr:to>
    <xdr:cxnSp macro="">
      <xdr:nvCxnSpPr>
        <xdr:cNvPr id="33" name="Rechte verbindingslijn met pijl 32">
          <a:extLst>
            <a:ext uri="{FF2B5EF4-FFF2-40B4-BE49-F238E27FC236}">
              <a16:creationId xmlns:a16="http://schemas.microsoft.com/office/drawing/2014/main" id="{FA4CB191-3B15-4428-8DBB-F97221729DE3}"/>
            </a:ext>
          </a:extLst>
        </xdr:cNvPr>
        <xdr:cNvCxnSpPr/>
      </xdr:nvCxnSpPr>
      <xdr:spPr>
        <a:xfrm flipH="1" flipV="1">
          <a:off x="22812375" y="11953875"/>
          <a:ext cx="14288" cy="13096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86BB128E-6E7C-4623-8DF2-4086A4F5E3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4378106" y="381000"/>
          <a:ext cx="1076325" cy="80190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</xdr:row>
      <xdr:rowOff>0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151B4526-AF51-4981-8951-20D160A4F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5" y="495300"/>
          <a:ext cx="1743075" cy="520125"/>
        </a:xfrm>
        <a:prstGeom prst="rect">
          <a:avLst/>
        </a:prstGeom>
      </xdr:spPr>
    </xdr:pic>
    <xdr:clientData/>
  </xdr:oneCellAnchor>
  <xdr:twoCellAnchor>
    <xdr:from>
      <xdr:col>31</xdr:col>
      <xdr:colOff>57150</xdr:colOff>
      <xdr:row>24</xdr:row>
      <xdr:rowOff>142874</xdr:rowOff>
    </xdr:from>
    <xdr:to>
      <xdr:col>31</xdr:col>
      <xdr:colOff>57150</xdr:colOff>
      <xdr:row>31</xdr:row>
      <xdr:rowOff>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D7B40C97-D6B0-4F27-8510-06D2E6FA5339}"/>
            </a:ext>
          </a:extLst>
        </xdr:cNvPr>
        <xdr:cNvCxnSpPr/>
      </xdr:nvCxnSpPr>
      <xdr:spPr>
        <a:xfrm flipV="1">
          <a:off x="35747325" y="5695949"/>
          <a:ext cx="0" cy="202882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97631</xdr:colOff>
      <xdr:row>23</xdr:row>
      <xdr:rowOff>161925</xdr:rowOff>
    </xdr:from>
    <xdr:to>
      <xdr:col>19</xdr:col>
      <xdr:colOff>97631</xdr:colOff>
      <xdr:row>31</xdr:row>
      <xdr:rowOff>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1DA5BD39-D499-4734-B087-72D354851101}"/>
            </a:ext>
          </a:extLst>
        </xdr:cNvPr>
        <xdr:cNvCxnSpPr/>
      </xdr:nvCxnSpPr>
      <xdr:spPr>
        <a:xfrm flipH="1" flipV="1">
          <a:off x="21767006" y="5507831"/>
          <a:ext cx="0" cy="22669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92868</xdr:colOff>
      <xdr:row>24</xdr:row>
      <xdr:rowOff>116681</xdr:rowOff>
    </xdr:from>
    <xdr:to>
      <xdr:col>9</xdr:col>
      <xdr:colOff>107156</xdr:colOff>
      <xdr:row>30</xdr:row>
      <xdr:rowOff>154782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D7D8BB5D-E82B-418D-9826-0AA9E8885E7B}"/>
            </a:ext>
          </a:extLst>
        </xdr:cNvPr>
        <xdr:cNvCxnSpPr/>
      </xdr:nvCxnSpPr>
      <xdr:spPr>
        <a:xfrm flipH="1" flipV="1">
          <a:off x="10725149" y="5712619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42</xdr:row>
      <xdr:rowOff>142875</xdr:rowOff>
    </xdr:from>
    <xdr:to>
      <xdr:col>31</xdr:col>
      <xdr:colOff>47625</xdr:colOff>
      <xdr:row>49</xdr:row>
      <xdr:rowOff>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7EFF8536-C504-4754-A647-C40FE3A5E895}"/>
            </a:ext>
          </a:extLst>
        </xdr:cNvPr>
        <xdr:cNvCxnSpPr/>
      </xdr:nvCxnSpPr>
      <xdr:spPr>
        <a:xfrm flipH="1" flipV="1">
          <a:off x="35737800" y="11963400"/>
          <a:ext cx="0" cy="2028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71437</xdr:colOff>
      <xdr:row>42</xdr:row>
      <xdr:rowOff>90487</xdr:rowOff>
    </xdr:from>
    <xdr:to>
      <xdr:col>19</xdr:col>
      <xdr:colOff>71437</xdr:colOff>
      <xdr:row>48</xdr:row>
      <xdr:rowOff>190499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3B20B043-5A91-4FE3-906A-E391EA45AF7A}"/>
            </a:ext>
          </a:extLst>
        </xdr:cNvPr>
        <xdr:cNvCxnSpPr/>
      </xdr:nvCxnSpPr>
      <xdr:spPr>
        <a:xfrm flipV="1">
          <a:off x="21740812" y="11961018"/>
          <a:ext cx="0" cy="20883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128588</xdr:colOff>
      <xdr:row>42</xdr:row>
      <xdr:rowOff>128588</xdr:rowOff>
    </xdr:from>
    <xdr:to>
      <xdr:col>9</xdr:col>
      <xdr:colOff>142875</xdr:colOff>
      <xdr:row>48</xdr:row>
      <xdr:rowOff>95250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EC6FD3E5-51B7-47D7-99AA-AF51946506AD}"/>
            </a:ext>
          </a:extLst>
        </xdr:cNvPr>
        <xdr:cNvCxnSpPr/>
      </xdr:nvCxnSpPr>
      <xdr:spPr>
        <a:xfrm flipH="1" flipV="1">
          <a:off x="10760869" y="11999119"/>
          <a:ext cx="14287" cy="195500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57150</xdr:colOff>
      <xdr:row>60</xdr:row>
      <xdr:rowOff>95250</xdr:rowOff>
    </xdr:from>
    <xdr:to>
      <xdr:col>31</xdr:col>
      <xdr:colOff>57150</xdr:colOff>
      <xdr:row>67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5A12D8CA-638C-4BE9-94BE-BD30151FEEDB}"/>
            </a:ext>
          </a:extLst>
        </xdr:cNvPr>
        <xdr:cNvCxnSpPr/>
      </xdr:nvCxnSpPr>
      <xdr:spPr>
        <a:xfrm flipV="1">
          <a:off x="35747325" y="18183225"/>
          <a:ext cx="0" cy="20764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61913</xdr:colOff>
      <xdr:row>60</xdr:row>
      <xdr:rowOff>102394</xdr:rowOff>
    </xdr:from>
    <xdr:to>
      <xdr:col>19</xdr:col>
      <xdr:colOff>61913</xdr:colOff>
      <xdr:row>66</xdr:row>
      <xdr:rowOff>83343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90143F86-3FF1-4C06-ADBF-DC0C7A50DA13}"/>
            </a:ext>
          </a:extLst>
        </xdr:cNvPr>
        <xdr:cNvCxnSpPr/>
      </xdr:nvCxnSpPr>
      <xdr:spPr>
        <a:xfrm flipH="1" flipV="1">
          <a:off x="21731288" y="18247519"/>
          <a:ext cx="0" cy="196929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119062</xdr:colOff>
      <xdr:row>60</xdr:row>
      <xdr:rowOff>116683</xdr:rowOff>
    </xdr:from>
    <xdr:to>
      <xdr:col>9</xdr:col>
      <xdr:colOff>128586</xdr:colOff>
      <xdr:row>66</xdr:row>
      <xdr:rowOff>142875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C0B6D3CB-F275-44FB-A403-69D693BBE231}"/>
            </a:ext>
          </a:extLst>
        </xdr:cNvPr>
        <xdr:cNvCxnSpPr/>
      </xdr:nvCxnSpPr>
      <xdr:spPr>
        <a:xfrm flipV="1">
          <a:off x="10751343" y="18261808"/>
          <a:ext cx="9524" cy="201453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78</xdr:row>
      <xdr:rowOff>107156</xdr:rowOff>
    </xdr:from>
    <xdr:to>
      <xdr:col>31</xdr:col>
      <xdr:colOff>47625</xdr:colOff>
      <xdr:row>85</xdr:row>
      <xdr:rowOff>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1C66C390-54F9-4F7F-AA8F-E947337949B2}"/>
            </a:ext>
          </a:extLst>
        </xdr:cNvPr>
        <xdr:cNvCxnSpPr/>
      </xdr:nvCxnSpPr>
      <xdr:spPr>
        <a:xfrm flipH="1" flipV="1">
          <a:off x="35737800" y="24491156"/>
          <a:ext cx="0" cy="20645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71438</xdr:colOff>
      <xdr:row>78</xdr:row>
      <xdr:rowOff>66675</xdr:rowOff>
    </xdr:from>
    <xdr:to>
      <xdr:col>19</xdr:col>
      <xdr:colOff>73820</xdr:colOff>
      <xdr:row>84</xdr:row>
      <xdr:rowOff>166687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AC8D88DF-9937-4C20-8F5F-B1A0580F943A}"/>
            </a:ext>
          </a:extLst>
        </xdr:cNvPr>
        <xdr:cNvCxnSpPr/>
      </xdr:nvCxnSpPr>
      <xdr:spPr>
        <a:xfrm flipV="1">
          <a:off x="21740813" y="23748206"/>
          <a:ext cx="2382" cy="20883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128587</xdr:colOff>
      <xdr:row>78</xdr:row>
      <xdr:rowOff>95250</xdr:rowOff>
    </xdr:from>
    <xdr:to>
      <xdr:col>9</xdr:col>
      <xdr:colOff>142875</xdr:colOff>
      <xdr:row>85</xdr:row>
      <xdr:rowOff>0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5CC1BC49-9F24-4E73-9DD6-A29D8E053961}"/>
            </a:ext>
          </a:extLst>
        </xdr:cNvPr>
        <xdr:cNvCxnSpPr/>
      </xdr:nvCxnSpPr>
      <xdr:spPr>
        <a:xfrm flipV="1">
          <a:off x="10760868" y="23776781"/>
          <a:ext cx="14288" cy="208359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120323</xdr:colOff>
      <xdr:row>34</xdr:row>
      <xdr:rowOff>77041</xdr:rowOff>
    </xdr:from>
    <xdr:to>
      <xdr:col>9</xdr:col>
      <xdr:colOff>120323</xdr:colOff>
      <xdr:row>38</xdr:row>
      <xdr:rowOff>127467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56C5B286-4505-4533-870B-63B80EE942B1}"/>
            </a:ext>
          </a:extLst>
        </xdr:cNvPr>
        <xdr:cNvCxnSpPr/>
      </xdr:nvCxnSpPr>
      <xdr:spPr>
        <a:xfrm flipH="1" flipV="1">
          <a:off x="10752604" y="8959104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34</xdr:row>
      <xdr:rowOff>117021</xdr:rowOff>
    </xdr:from>
    <xdr:to>
      <xdr:col>19</xdr:col>
      <xdr:colOff>60063</xdr:colOff>
      <xdr:row>38</xdr:row>
      <xdr:rowOff>158142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01AB1003-1FAC-403C-8845-CB5A4DA7E8EB}"/>
            </a:ext>
          </a:extLst>
        </xdr:cNvPr>
        <xdr:cNvCxnSpPr/>
      </xdr:nvCxnSpPr>
      <xdr:spPr>
        <a:xfrm flipV="1">
          <a:off x="21729326" y="8999084"/>
          <a:ext cx="112" cy="21961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120322</xdr:colOff>
      <xdr:row>52</xdr:row>
      <xdr:rowOff>53228</xdr:rowOff>
    </xdr:from>
    <xdr:to>
      <xdr:col>9</xdr:col>
      <xdr:colOff>120322</xdr:colOff>
      <xdr:row>56</xdr:row>
      <xdr:rowOff>103654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9C4EBD3D-ED42-44E4-9616-9C4B126908F5}"/>
            </a:ext>
          </a:extLst>
        </xdr:cNvPr>
        <xdr:cNvCxnSpPr/>
      </xdr:nvCxnSpPr>
      <xdr:spPr>
        <a:xfrm flipH="1" flipV="1">
          <a:off x="10752603" y="15209884"/>
          <a:ext cx="0" cy="220545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52</xdr:row>
      <xdr:rowOff>57490</xdr:rowOff>
    </xdr:from>
    <xdr:to>
      <xdr:col>19</xdr:col>
      <xdr:colOff>95782</xdr:colOff>
      <xdr:row>56</xdr:row>
      <xdr:rowOff>98611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E1630FDA-B1D3-41C4-935C-CB1AC2D58931}"/>
            </a:ext>
          </a:extLst>
        </xdr:cNvPr>
        <xdr:cNvCxnSpPr/>
      </xdr:nvCxnSpPr>
      <xdr:spPr>
        <a:xfrm flipV="1">
          <a:off x="21765045" y="15214146"/>
          <a:ext cx="112" cy="21961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120322</xdr:colOff>
      <xdr:row>70</xdr:row>
      <xdr:rowOff>53228</xdr:rowOff>
    </xdr:from>
    <xdr:to>
      <xdr:col>9</xdr:col>
      <xdr:colOff>120322</xdr:colOff>
      <xdr:row>74</xdr:row>
      <xdr:rowOff>103654</xdr:rowOff>
    </xdr:to>
    <xdr:cxnSp macro="">
      <xdr:nvCxnSpPr>
        <xdr:cNvPr id="22" name="Rechte verbindingslijn met pijl 21">
          <a:extLst>
            <a:ext uri="{FF2B5EF4-FFF2-40B4-BE49-F238E27FC236}">
              <a16:creationId xmlns:a16="http://schemas.microsoft.com/office/drawing/2014/main" id="{FFADDE4E-F8DD-48E6-BB60-6E9A68689E0C}"/>
            </a:ext>
          </a:extLst>
        </xdr:cNvPr>
        <xdr:cNvCxnSpPr/>
      </xdr:nvCxnSpPr>
      <xdr:spPr>
        <a:xfrm flipH="1" flipV="1">
          <a:off x="10752603" y="20758197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70</xdr:row>
      <xdr:rowOff>57490</xdr:rowOff>
    </xdr:from>
    <xdr:to>
      <xdr:col>19</xdr:col>
      <xdr:colOff>95782</xdr:colOff>
      <xdr:row>74</xdr:row>
      <xdr:rowOff>98611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20AF90FF-050B-470E-B1FE-37D808530F4E}"/>
            </a:ext>
          </a:extLst>
        </xdr:cNvPr>
        <xdr:cNvCxnSpPr/>
      </xdr:nvCxnSpPr>
      <xdr:spPr>
        <a:xfrm flipV="1">
          <a:off x="21765045" y="20762459"/>
          <a:ext cx="112" cy="21961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120322</xdr:colOff>
      <xdr:row>88</xdr:row>
      <xdr:rowOff>53228</xdr:rowOff>
    </xdr:from>
    <xdr:to>
      <xdr:col>9</xdr:col>
      <xdr:colOff>120322</xdr:colOff>
      <xdr:row>92</xdr:row>
      <xdr:rowOff>103654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2856A714-CFBE-416B-ADFC-0C199C5F74A4}"/>
            </a:ext>
          </a:extLst>
        </xdr:cNvPr>
        <xdr:cNvCxnSpPr/>
      </xdr:nvCxnSpPr>
      <xdr:spPr>
        <a:xfrm flipH="1" flipV="1">
          <a:off x="10752603" y="27020884"/>
          <a:ext cx="0" cy="220545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95782</xdr:colOff>
      <xdr:row>88</xdr:row>
      <xdr:rowOff>57490</xdr:rowOff>
    </xdr:from>
    <xdr:to>
      <xdr:col>19</xdr:col>
      <xdr:colOff>107156</xdr:colOff>
      <xdr:row>92</xdr:row>
      <xdr:rowOff>154781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88CA9E17-97AC-488C-87B6-2978A0F1F493}"/>
            </a:ext>
          </a:extLst>
        </xdr:cNvPr>
        <xdr:cNvCxnSpPr/>
      </xdr:nvCxnSpPr>
      <xdr:spPr>
        <a:xfrm flipH="1" flipV="1">
          <a:off x="21765157" y="27025146"/>
          <a:ext cx="11374" cy="225232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0D4A7F2F-C082-4187-9133-34EBA73120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4378106" y="381000"/>
          <a:ext cx="1076325" cy="80190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</xdr:row>
      <xdr:rowOff>0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684292A8-AE33-459A-99A6-721C22B90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5" y="495300"/>
          <a:ext cx="1743075" cy="520125"/>
        </a:xfrm>
        <a:prstGeom prst="rect">
          <a:avLst/>
        </a:prstGeom>
      </xdr:spPr>
    </xdr:pic>
    <xdr:clientData/>
  </xdr:oneCellAnchor>
  <xdr:twoCellAnchor>
    <xdr:from>
      <xdr:col>31</xdr:col>
      <xdr:colOff>57150</xdr:colOff>
      <xdr:row>36</xdr:row>
      <xdr:rowOff>142874</xdr:rowOff>
    </xdr:from>
    <xdr:to>
      <xdr:col>31</xdr:col>
      <xdr:colOff>57150</xdr:colOff>
      <xdr:row>43</xdr:row>
      <xdr:rowOff>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A3DA84EC-8F01-4A4B-9071-D76C8A2A14D4}"/>
            </a:ext>
          </a:extLst>
        </xdr:cNvPr>
        <xdr:cNvCxnSpPr/>
      </xdr:nvCxnSpPr>
      <xdr:spPr>
        <a:xfrm flipV="1">
          <a:off x="35747325" y="7200899"/>
          <a:ext cx="0" cy="202882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97631</xdr:colOff>
      <xdr:row>35</xdr:row>
      <xdr:rowOff>161925</xdr:rowOff>
    </xdr:from>
    <xdr:to>
      <xdr:col>19</xdr:col>
      <xdr:colOff>97631</xdr:colOff>
      <xdr:row>43</xdr:row>
      <xdr:rowOff>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B498D941-348D-4A6C-B34A-8AE72F4280FD}"/>
            </a:ext>
          </a:extLst>
        </xdr:cNvPr>
        <xdr:cNvCxnSpPr/>
      </xdr:nvCxnSpPr>
      <xdr:spPr>
        <a:xfrm flipH="1" flipV="1">
          <a:off x="21767006" y="5507831"/>
          <a:ext cx="0" cy="22669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45243</xdr:colOff>
      <xdr:row>36</xdr:row>
      <xdr:rowOff>164306</xdr:rowOff>
    </xdr:from>
    <xdr:to>
      <xdr:col>9</xdr:col>
      <xdr:colOff>59531</xdr:colOff>
      <xdr:row>43</xdr:row>
      <xdr:rowOff>11907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06267AC6-E1E5-42B0-BABA-BDE5B38540FB}"/>
            </a:ext>
          </a:extLst>
        </xdr:cNvPr>
        <xdr:cNvCxnSpPr/>
      </xdr:nvCxnSpPr>
      <xdr:spPr>
        <a:xfrm flipH="1" flipV="1">
          <a:off x="10677524" y="5760244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54</xdr:row>
      <xdr:rowOff>142875</xdr:rowOff>
    </xdr:from>
    <xdr:to>
      <xdr:col>31</xdr:col>
      <xdr:colOff>47625</xdr:colOff>
      <xdr:row>61</xdr:row>
      <xdr:rowOff>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F75C65D0-625A-4E24-A89F-D7F31AF9F1AF}"/>
            </a:ext>
          </a:extLst>
        </xdr:cNvPr>
        <xdr:cNvCxnSpPr/>
      </xdr:nvCxnSpPr>
      <xdr:spPr>
        <a:xfrm flipH="1" flipV="1">
          <a:off x="35737800" y="13468350"/>
          <a:ext cx="0" cy="2028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71437</xdr:colOff>
      <xdr:row>54</xdr:row>
      <xdr:rowOff>90487</xdr:rowOff>
    </xdr:from>
    <xdr:to>
      <xdr:col>19</xdr:col>
      <xdr:colOff>71437</xdr:colOff>
      <xdr:row>60</xdr:row>
      <xdr:rowOff>190499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26407BC8-ABBE-42FF-A156-E7C8D4C994E6}"/>
            </a:ext>
          </a:extLst>
        </xdr:cNvPr>
        <xdr:cNvCxnSpPr/>
      </xdr:nvCxnSpPr>
      <xdr:spPr>
        <a:xfrm flipV="1">
          <a:off x="21740812" y="11961018"/>
          <a:ext cx="0" cy="20883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95250</xdr:colOff>
      <xdr:row>54</xdr:row>
      <xdr:rowOff>76200</xdr:rowOff>
    </xdr:from>
    <xdr:to>
      <xdr:col>19</xdr:col>
      <xdr:colOff>200025</xdr:colOff>
      <xdr:row>54</xdr:row>
      <xdr:rowOff>121919</xdr:rowOff>
    </xdr:to>
    <xdr:sp macro="" textlink="">
      <xdr:nvSpPr>
        <xdr:cNvPr id="9" name="Ovaal 8">
          <a:extLst>
            <a:ext uri="{FF2B5EF4-FFF2-40B4-BE49-F238E27FC236}">
              <a16:creationId xmlns:a16="http://schemas.microsoft.com/office/drawing/2014/main" id="{2FF3730D-073F-4552-BEE9-7E2E7435E0C5}"/>
            </a:ext>
          </a:extLst>
        </xdr:cNvPr>
        <xdr:cNvSpPr/>
      </xdr:nvSpPr>
      <xdr:spPr>
        <a:xfrm>
          <a:off x="21755100" y="13401675"/>
          <a:ext cx="104775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9</xdr:col>
      <xdr:colOff>80963</xdr:colOff>
      <xdr:row>54</xdr:row>
      <xdr:rowOff>176213</xdr:rowOff>
    </xdr:from>
    <xdr:to>
      <xdr:col>9</xdr:col>
      <xdr:colOff>95250</xdr:colOff>
      <xdr:row>60</xdr:row>
      <xdr:rowOff>142875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3DBF6408-6EB8-4064-8123-8D50655B761D}"/>
            </a:ext>
          </a:extLst>
        </xdr:cNvPr>
        <xdr:cNvCxnSpPr/>
      </xdr:nvCxnSpPr>
      <xdr:spPr>
        <a:xfrm flipH="1" flipV="1">
          <a:off x="10713244" y="12046744"/>
          <a:ext cx="14287" cy="195500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57150</xdr:colOff>
      <xdr:row>72</xdr:row>
      <xdr:rowOff>95250</xdr:rowOff>
    </xdr:from>
    <xdr:to>
      <xdr:col>31</xdr:col>
      <xdr:colOff>57150</xdr:colOff>
      <xdr:row>79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217FD8EC-944D-41F6-9A60-EA96AB9FAE2E}"/>
            </a:ext>
          </a:extLst>
        </xdr:cNvPr>
        <xdr:cNvCxnSpPr/>
      </xdr:nvCxnSpPr>
      <xdr:spPr>
        <a:xfrm flipV="1">
          <a:off x="35747325" y="19688175"/>
          <a:ext cx="0" cy="20764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61913</xdr:colOff>
      <xdr:row>72</xdr:row>
      <xdr:rowOff>102394</xdr:rowOff>
    </xdr:from>
    <xdr:to>
      <xdr:col>19</xdr:col>
      <xdr:colOff>61913</xdr:colOff>
      <xdr:row>78</xdr:row>
      <xdr:rowOff>83343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27E0FE2F-6187-4C91-9C00-563F46E26889}"/>
            </a:ext>
          </a:extLst>
        </xdr:cNvPr>
        <xdr:cNvCxnSpPr/>
      </xdr:nvCxnSpPr>
      <xdr:spPr>
        <a:xfrm flipH="1" flipV="1">
          <a:off x="21731288" y="18247519"/>
          <a:ext cx="0" cy="196929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71437</xdr:colOff>
      <xdr:row>72</xdr:row>
      <xdr:rowOff>164308</xdr:rowOff>
    </xdr:from>
    <xdr:to>
      <xdr:col>9</xdr:col>
      <xdr:colOff>80961</xdr:colOff>
      <xdr:row>79</xdr:row>
      <xdr:rowOff>0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B52A8974-5585-4CE2-8EEF-2F89135473B1}"/>
            </a:ext>
          </a:extLst>
        </xdr:cNvPr>
        <xdr:cNvCxnSpPr/>
      </xdr:nvCxnSpPr>
      <xdr:spPr>
        <a:xfrm flipV="1">
          <a:off x="10703718" y="18309433"/>
          <a:ext cx="9524" cy="201453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90</xdr:row>
      <xdr:rowOff>107156</xdr:rowOff>
    </xdr:from>
    <xdr:to>
      <xdr:col>31</xdr:col>
      <xdr:colOff>47625</xdr:colOff>
      <xdr:row>97</xdr:row>
      <xdr:rowOff>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7A495C01-543C-4BDE-9093-0549F3B69A24}"/>
            </a:ext>
          </a:extLst>
        </xdr:cNvPr>
        <xdr:cNvCxnSpPr/>
      </xdr:nvCxnSpPr>
      <xdr:spPr>
        <a:xfrm flipH="1" flipV="1">
          <a:off x="35737800" y="25996106"/>
          <a:ext cx="0" cy="20645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71438</xdr:colOff>
      <xdr:row>90</xdr:row>
      <xdr:rowOff>66675</xdr:rowOff>
    </xdr:from>
    <xdr:to>
      <xdr:col>19</xdr:col>
      <xdr:colOff>73820</xdr:colOff>
      <xdr:row>96</xdr:row>
      <xdr:rowOff>166687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3FF8E1BE-C4E1-4940-B7B5-3CD66561589B}"/>
            </a:ext>
          </a:extLst>
        </xdr:cNvPr>
        <xdr:cNvCxnSpPr/>
      </xdr:nvCxnSpPr>
      <xdr:spPr>
        <a:xfrm flipV="1">
          <a:off x="21740813" y="24522113"/>
          <a:ext cx="2382" cy="20883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69056</xdr:colOff>
      <xdr:row>90</xdr:row>
      <xdr:rowOff>92868</xdr:rowOff>
    </xdr:from>
    <xdr:to>
      <xdr:col>9</xdr:col>
      <xdr:colOff>71438</xdr:colOff>
      <xdr:row>96</xdr:row>
      <xdr:rowOff>142875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240536E9-B909-490F-8D00-69E7C6D726CC}"/>
            </a:ext>
          </a:extLst>
        </xdr:cNvPr>
        <xdr:cNvCxnSpPr/>
      </xdr:nvCxnSpPr>
      <xdr:spPr>
        <a:xfrm flipH="1" flipV="1">
          <a:off x="10701337" y="24548306"/>
          <a:ext cx="2382" cy="20383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72698</xdr:colOff>
      <xdr:row>46</xdr:row>
      <xdr:rowOff>124666</xdr:rowOff>
    </xdr:from>
    <xdr:to>
      <xdr:col>9</xdr:col>
      <xdr:colOff>72698</xdr:colOff>
      <xdr:row>50</xdr:row>
      <xdr:rowOff>175092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592D9268-62A6-4D80-ABB8-8CC113FA47C7}"/>
            </a:ext>
          </a:extLst>
        </xdr:cNvPr>
        <xdr:cNvCxnSpPr/>
      </xdr:nvCxnSpPr>
      <xdr:spPr>
        <a:xfrm flipH="1" flipV="1">
          <a:off x="10704979" y="9006729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46</xdr:row>
      <xdr:rowOff>117021</xdr:rowOff>
    </xdr:from>
    <xdr:to>
      <xdr:col>19</xdr:col>
      <xdr:colOff>60063</xdr:colOff>
      <xdr:row>50</xdr:row>
      <xdr:rowOff>158142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C7A86030-D6B7-47C2-8306-D07CECBB9345}"/>
            </a:ext>
          </a:extLst>
        </xdr:cNvPr>
        <xdr:cNvCxnSpPr/>
      </xdr:nvCxnSpPr>
      <xdr:spPr>
        <a:xfrm flipV="1">
          <a:off x="21729326" y="8999084"/>
          <a:ext cx="112" cy="21961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64</xdr:row>
      <xdr:rowOff>100853</xdr:rowOff>
    </xdr:from>
    <xdr:to>
      <xdr:col>9</xdr:col>
      <xdr:colOff>72697</xdr:colOff>
      <xdr:row>68</xdr:row>
      <xdr:rowOff>151279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BB864EED-938F-40AC-AD1D-F0965EF67C28}"/>
            </a:ext>
          </a:extLst>
        </xdr:cNvPr>
        <xdr:cNvCxnSpPr/>
      </xdr:nvCxnSpPr>
      <xdr:spPr>
        <a:xfrm flipH="1" flipV="1">
          <a:off x="10704978" y="15257509"/>
          <a:ext cx="0" cy="220545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64</xdr:row>
      <xdr:rowOff>57490</xdr:rowOff>
    </xdr:from>
    <xdr:to>
      <xdr:col>19</xdr:col>
      <xdr:colOff>95782</xdr:colOff>
      <xdr:row>68</xdr:row>
      <xdr:rowOff>98611</xdr:rowOff>
    </xdr:to>
    <xdr:cxnSp macro="">
      <xdr:nvCxnSpPr>
        <xdr:cNvPr id="27" name="Rechte verbindingslijn met pijl 26">
          <a:extLst>
            <a:ext uri="{FF2B5EF4-FFF2-40B4-BE49-F238E27FC236}">
              <a16:creationId xmlns:a16="http://schemas.microsoft.com/office/drawing/2014/main" id="{D4E70622-5D91-4D75-8624-0B57BE4064DD}"/>
            </a:ext>
          </a:extLst>
        </xdr:cNvPr>
        <xdr:cNvCxnSpPr/>
      </xdr:nvCxnSpPr>
      <xdr:spPr>
        <a:xfrm flipV="1">
          <a:off x="21765045" y="15214146"/>
          <a:ext cx="112" cy="21961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82</xdr:row>
      <xdr:rowOff>100853</xdr:rowOff>
    </xdr:from>
    <xdr:to>
      <xdr:col>9</xdr:col>
      <xdr:colOff>72697</xdr:colOff>
      <xdr:row>86</xdr:row>
      <xdr:rowOff>151279</xdr:rowOff>
    </xdr:to>
    <xdr:cxnSp macro="">
      <xdr:nvCxnSpPr>
        <xdr:cNvPr id="28" name="Rechte verbindingslijn met pijl 27">
          <a:extLst>
            <a:ext uri="{FF2B5EF4-FFF2-40B4-BE49-F238E27FC236}">
              <a16:creationId xmlns:a16="http://schemas.microsoft.com/office/drawing/2014/main" id="{8D2B7460-BCD8-4154-BC5D-1EAA41C72EAD}"/>
            </a:ext>
          </a:extLst>
        </xdr:cNvPr>
        <xdr:cNvCxnSpPr/>
      </xdr:nvCxnSpPr>
      <xdr:spPr>
        <a:xfrm flipH="1" flipV="1">
          <a:off x="10704978" y="21579728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82</xdr:row>
      <xdr:rowOff>57490</xdr:rowOff>
    </xdr:from>
    <xdr:to>
      <xdr:col>19</xdr:col>
      <xdr:colOff>95782</xdr:colOff>
      <xdr:row>86</xdr:row>
      <xdr:rowOff>98611</xdr:rowOff>
    </xdr:to>
    <xdr:cxnSp macro="">
      <xdr:nvCxnSpPr>
        <xdr:cNvPr id="29" name="Rechte verbindingslijn met pijl 28">
          <a:extLst>
            <a:ext uri="{FF2B5EF4-FFF2-40B4-BE49-F238E27FC236}">
              <a16:creationId xmlns:a16="http://schemas.microsoft.com/office/drawing/2014/main" id="{9AB9DA5C-04C8-4663-A74B-79A9E395E469}"/>
            </a:ext>
          </a:extLst>
        </xdr:cNvPr>
        <xdr:cNvCxnSpPr/>
      </xdr:nvCxnSpPr>
      <xdr:spPr>
        <a:xfrm flipV="1">
          <a:off x="21765045" y="21536365"/>
          <a:ext cx="112" cy="21961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100</xdr:row>
      <xdr:rowOff>100853</xdr:rowOff>
    </xdr:from>
    <xdr:to>
      <xdr:col>9</xdr:col>
      <xdr:colOff>72697</xdr:colOff>
      <xdr:row>104</xdr:row>
      <xdr:rowOff>151279</xdr:rowOff>
    </xdr:to>
    <xdr:cxnSp macro="">
      <xdr:nvCxnSpPr>
        <xdr:cNvPr id="30" name="Rechte verbindingslijn met pijl 29">
          <a:extLst>
            <a:ext uri="{FF2B5EF4-FFF2-40B4-BE49-F238E27FC236}">
              <a16:creationId xmlns:a16="http://schemas.microsoft.com/office/drawing/2014/main" id="{17FCDD6B-2864-4FA8-B45C-47C5D230E9A7}"/>
            </a:ext>
          </a:extLst>
        </xdr:cNvPr>
        <xdr:cNvCxnSpPr/>
      </xdr:nvCxnSpPr>
      <xdr:spPr>
        <a:xfrm flipH="1" flipV="1">
          <a:off x="10704978" y="27842416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95782</xdr:colOff>
      <xdr:row>100</xdr:row>
      <xdr:rowOff>57490</xdr:rowOff>
    </xdr:from>
    <xdr:to>
      <xdr:col>19</xdr:col>
      <xdr:colOff>107156</xdr:colOff>
      <xdr:row>104</xdr:row>
      <xdr:rowOff>154781</xdr:rowOff>
    </xdr:to>
    <xdr:cxnSp macro="">
      <xdr:nvCxnSpPr>
        <xdr:cNvPr id="31" name="Rechte verbindingslijn met pijl 30">
          <a:extLst>
            <a:ext uri="{FF2B5EF4-FFF2-40B4-BE49-F238E27FC236}">
              <a16:creationId xmlns:a16="http://schemas.microsoft.com/office/drawing/2014/main" id="{008D082F-CE71-43CB-855F-F978E215C859}"/>
            </a:ext>
          </a:extLst>
        </xdr:cNvPr>
        <xdr:cNvCxnSpPr/>
      </xdr:nvCxnSpPr>
      <xdr:spPr>
        <a:xfrm flipH="1" flipV="1">
          <a:off x="21765157" y="27799053"/>
          <a:ext cx="11374" cy="225232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57150</xdr:colOff>
      <xdr:row>108</xdr:row>
      <xdr:rowOff>142874</xdr:rowOff>
    </xdr:from>
    <xdr:to>
      <xdr:col>31</xdr:col>
      <xdr:colOff>57150</xdr:colOff>
      <xdr:row>115</xdr:row>
      <xdr:rowOff>0</xdr:rowOff>
    </xdr:to>
    <xdr:cxnSp macro="">
      <xdr:nvCxnSpPr>
        <xdr:cNvPr id="13" name="Rechte verbindingslijn met pijl 12">
          <a:extLst>
            <a:ext uri="{FF2B5EF4-FFF2-40B4-BE49-F238E27FC236}">
              <a16:creationId xmlns:a16="http://schemas.microsoft.com/office/drawing/2014/main" id="{A4687B3C-8149-46BC-802F-719B2F1582D8}"/>
            </a:ext>
          </a:extLst>
        </xdr:cNvPr>
        <xdr:cNvCxnSpPr/>
      </xdr:nvCxnSpPr>
      <xdr:spPr>
        <a:xfrm flipV="1">
          <a:off x="37859494" y="8786812"/>
          <a:ext cx="0" cy="20359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97631</xdr:colOff>
      <xdr:row>107</xdr:row>
      <xdr:rowOff>161925</xdr:rowOff>
    </xdr:from>
    <xdr:to>
      <xdr:col>19</xdr:col>
      <xdr:colOff>97631</xdr:colOff>
      <xdr:row>115</xdr:row>
      <xdr:rowOff>0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C56D95CB-CB9D-4B35-8E8A-32FE628AB2B7}"/>
            </a:ext>
          </a:extLst>
        </xdr:cNvPr>
        <xdr:cNvCxnSpPr/>
      </xdr:nvCxnSpPr>
      <xdr:spPr>
        <a:xfrm flipH="1" flipV="1">
          <a:off x="22814756" y="8555831"/>
          <a:ext cx="0" cy="22669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45243</xdr:colOff>
      <xdr:row>108</xdr:row>
      <xdr:rowOff>164306</xdr:rowOff>
    </xdr:from>
    <xdr:to>
      <xdr:col>9</xdr:col>
      <xdr:colOff>59531</xdr:colOff>
      <xdr:row>115</xdr:row>
      <xdr:rowOff>11907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079B1197-BFC5-4E99-8147-ECB989C9E01B}"/>
            </a:ext>
          </a:extLst>
        </xdr:cNvPr>
        <xdr:cNvCxnSpPr/>
      </xdr:nvCxnSpPr>
      <xdr:spPr>
        <a:xfrm flipH="1" flipV="1">
          <a:off x="10677524" y="8808244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126</xdr:row>
      <xdr:rowOff>142875</xdr:rowOff>
    </xdr:from>
    <xdr:to>
      <xdr:col>31</xdr:col>
      <xdr:colOff>47625</xdr:colOff>
      <xdr:row>133</xdr:row>
      <xdr:rowOff>0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B799B282-74FA-48D2-8578-6F27AF5BA595}"/>
            </a:ext>
          </a:extLst>
        </xdr:cNvPr>
        <xdr:cNvCxnSpPr/>
      </xdr:nvCxnSpPr>
      <xdr:spPr>
        <a:xfrm flipH="1" flipV="1">
          <a:off x="37849969" y="14561344"/>
          <a:ext cx="0" cy="20359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71437</xdr:colOff>
      <xdr:row>126</xdr:row>
      <xdr:rowOff>90487</xdr:rowOff>
    </xdr:from>
    <xdr:to>
      <xdr:col>19</xdr:col>
      <xdr:colOff>71437</xdr:colOff>
      <xdr:row>132</xdr:row>
      <xdr:rowOff>190499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843A394C-C9D8-4F2D-B481-856B9D56026B}"/>
            </a:ext>
          </a:extLst>
        </xdr:cNvPr>
        <xdr:cNvCxnSpPr/>
      </xdr:nvCxnSpPr>
      <xdr:spPr>
        <a:xfrm flipV="1">
          <a:off x="22788562" y="14508956"/>
          <a:ext cx="0" cy="20883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95250</xdr:colOff>
      <xdr:row>126</xdr:row>
      <xdr:rowOff>76200</xdr:rowOff>
    </xdr:from>
    <xdr:to>
      <xdr:col>19</xdr:col>
      <xdr:colOff>200025</xdr:colOff>
      <xdr:row>126</xdr:row>
      <xdr:rowOff>121919</xdr:rowOff>
    </xdr:to>
    <xdr:sp macro="" textlink="">
      <xdr:nvSpPr>
        <xdr:cNvPr id="22" name="Ovaal 21">
          <a:extLst>
            <a:ext uri="{FF2B5EF4-FFF2-40B4-BE49-F238E27FC236}">
              <a16:creationId xmlns:a16="http://schemas.microsoft.com/office/drawing/2014/main" id="{83D075AB-F481-474E-BF38-7A4A4A7932A0}"/>
            </a:ext>
          </a:extLst>
        </xdr:cNvPr>
        <xdr:cNvSpPr/>
      </xdr:nvSpPr>
      <xdr:spPr>
        <a:xfrm>
          <a:off x="22812375" y="14494669"/>
          <a:ext cx="104775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9</xdr:col>
      <xdr:colOff>80963</xdr:colOff>
      <xdr:row>126</xdr:row>
      <xdr:rowOff>176213</xdr:rowOff>
    </xdr:from>
    <xdr:to>
      <xdr:col>9</xdr:col>
      <xdr:colOff>95250</xdr:colOff>
      <xdr:row>132</xdr:row>
      <xdr:rowOff>142875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9D879A26-137D-49E5-BEB9-DE7D98539DDA}"/>
            </a:ext>
          </a:extLst>
        </xdr:cNvPr>
        <xdr:cNvCxnSpPr/>
      </xdr:nvCxnSpPr>
      <xdr:spPr>
        <a:xfrm flipH="1" flipV="1">
          <a:off x="10713244" y="14594682"/>
          <a:ext cx="14287" cy="195500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57150</xdr:colOff>
      <xdr:row>144</xdr:row>
      <xdr:rowOff>95250</xdr:rowOff>
    </xdr:from>
    <xdr:to>
      <xdr:col>31</xdr:col>
      <xdr:colOff>57150</xdr:colOff>
      <xdr:row>151</xdr:row>
      <xdr:rowOff>0</xdr:rowOff>
    </xdr:to>
    <xdr:cxnSp macro="">
      <xdr:nvCxnSpPr>
        <xdr:cNvPr id="32" name="Rechte verbindingslijn met pijl 31">
          <a:extLst>
            <a:ext uri="{FF2B5EF4-FFF2-40B4-BE49-F238E27FC236}">
              <a16:creationId xmlns:a16="http://schemas.microsoft.com/office/drawing/2014/main" id="{1EBF2DD0-DC04-45F0-8FE3-B394C22B129D}"/>
            </a:ext>
          </a:extLst>
        </xdr:cNvPr>
        <xdr:cNvCxnSpPr/>
      </xdr:nvCxnSpPr>
      <xdr:spPr>
        <a:xfrm flipV="1">
          <a:off x="37859494" y="20288250"/>
          <a:ext cx="0" cy="208359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61913</xdr:colOff>
      <xdr:row>144</xdr:row>
      <xdr:rowOff>102394</xdr:rowOff>
    </xdr:from>
    <xdr:to>
      <xdr:col>19</xdr:col>
      <xdr:colOff>61913</xdr:colOff>
      <xdr:row>150</xdr:row>
      <xdr:rowOff>83343</xdr:rowOff>
    </xdr:to>
    <xdr:cxnSp macro="">
      <xdr:nvCxnSpPr>
        <xdr:cNvPr id="33" name="Rechte verbindingslijn met pijl 32">
          <a:extLst>
            <a:ext uri="{FF2B5EF4-FFF2-40B4-BE49-F238E27FC236}">
              <a16:creationId xmlns:a16="http://schemas.microsoft.com/office/drawing/2014/main" id="{FDCA5B1D-1C01-42FB-860C-DFB699691B49}"/>
            </a:ext>
          </a:extLst>
        </xdr:cNvPr>
        <xdr:cNvCxnSpPr/>
      </xdr:nvCxnSpPr>
      <xdr:spPr>
        <a:xfrm flipH="1" flipV="1">
          <a:off x="22779038" y="20295394"/>
          <a:ext cx="0" cy="196929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71437</xdr:colOff>
      <xdr:row>144</xdr:row>
      <xdr:rowOff>164308</xdr:rowOff>
    </xdr:from>
    <xdr:to>
      <xdr:col>9</xdr:col>
      <xdr:colOff>80961</xdr:colOff>
      <xdr:row>151</xdr:row>
      <xdr:rowOff>0</xdr:rowOff>
    </xdr:to>
    <xdr:cxnSp macro="">
      <xdr:nvCxnSpPr>
        <xdr:cNvPr id="34" name="Rechte verbindingslijn met pijl 33">
          <a:extLst>
            <a:ext uri="{FF2B5EF4-FFF2-40B4-BE49-F238E27FC236}">
              <a16:creationId xmlns:a16="http://schemas.microsoft.com/office/drawing/2014/main" id="{35654986-46C2-4773-8813-6D5B6ED4EF85}"/>
            </a:ext>
          </a:extLst>
        </xdr:cNvPr>
        <xdr:cNvCxnSpPr/>
      </xdr:nvCxnSpPr>
      <xdr:spPr>
        <a:xfrm flipV="1">
          <a:off x="10703718" y="20357308"/>
          <a:ext cx="9524" cy="201453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162</xdr:row>
      <xdr:rowOff>107156</xdr:rowOff>
    </xdr:from>
    <xdr:to>
      <xdr:col>31</xdr:col>
      <xdr:colOff>47625</xdr:colOff>
      <xdr:row>169</xdr:row>
      <xdr:rowOff>0</xdr:rowOff>
    </xdr:to>
    <xdr:cxnSp macro="">
      <xdr:nvCxnSpPr>
        <xdr:cNvPr id="35" name="Rechte verbindingslijn met pijl 34">
          <a:extLst>
            <a:ext uri="{FF2B5EF4-FFF2-40B4-BE49-F238E27FC236}">
              <a16:creationId xmlns:a16="http://schemas.microsoft.com/office/drawing/2014/main" id="{B0A8E1F4-F248-4611-B8BD-7A534BC13894}"/>
            </a:ext>
          </a:extLst>
        </xdr:cNvPr>
        <xdr:cNvCxnSpPr/>
      </xdr:nvCxnSpPr>
      <xdr:spPr>
        <a:xfrm flipH="1" flipV="1">
          <a:off x="37849969" y="26062781"/>
          <a:ext cx="0" cy="207168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71438</xdr:colOff>
      <xdr:row>162</xdr:row>
      <xdr:rowOff>66675</xdr:rowOff>
    </xdr:from>
    <xdr:to>
      <xdr:col>19</xdr:col>
      <xdr:colOff>73820</xdr:colOff>
      <xdr:row>168</xdr:row>
      <xdr:rowOff>166687</xdr:rowOff>
    </xdr:to>
    <xdr:cxnSp macro="">
      <xdr:nvCxnSpPr>
        <xdr:cNvPr id="36" name="Rechte verbindingslijn met pijl 35">
          <a:extLst>
            <a:ext uri="{FF2B5EF4-FFF2-40B4-BE49-F238E27FC236}">
              <a16:creationId xmlns:a16="http://schemas.microsoft.com/office/drawing/2014/main" id="{A5F8C11E-37A6-4F9B-9C3F-6F671FBBB79A}"/>
            </a:ext>
          </a:extLst>
        </xdr:cNvPr>
        <xdr:cNvCxnSpPr/>
      </xdr:nvCxnSpPr>
      <xdr:spPr>
        <a:xfrm flipV="1">
          <a:off x="22788563" y="26022300"/>
          <a:ext cx="2382" cy="20883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69056</xdr:colOff>
      <xdr:row>162</xdr:row>
      <xdr:rowOff>92868</xdr:rowOff>
    </xdr:from>
    <xdr:to>
      <xdr:col>9</xdr:col>
      <xdr:colOff>71438</xdr:colOff>
      <xdr:row>168</xdr:row>
      <xdr:rowOff>142875</xdr:rowOff>
    </xdr:to>
    <xdr:cxnSp macro="">
      <xdr:nvCxnSpPr>
        <xdr:cNvPr id="37" name="Rechte verbindingslijn met pijl 36">
          <a:extLst>
            <a:ext uri="{FF2B5EF4-FFF2-40B4-BE49-F238E27FC236}">
              <a16:creationId xmlns:a16="http://schemas.microsoft.com/office/drawing/2014/main" id="{4A8FE1F4-7EC8-4A34-B103-2B25083E65AC}"/>
            </a:ext>
          </a:extLst>
        </xdr:cNvPr>
        <xdr:cNvCxnSpPr/>
      </xdr:nvCxnSpPr>
      <xdr:spPr>
        <a:xfrm flipH="1" flipV="1">
          <a:off x="10701337" y="26048493"/>
          <a:ext cx="2382" cy="20383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72698</xdr:colOff>
      <xdr:row>118</xdr:row>
      <xdr:rowOff>124666</xdr:rowOff>
    </xdr:from>
    <xdr:to>
      <xdr:col>9</xdr:col>
      <xdr:colOff>72698</xdr:colOff>
      <xdr:row>122</xdr:row>
      <xdr:rowOff>175092</xdr:rowOff>
    </xdr:to>
    <xdr:cxnSp macro="">
      <xdr:nvCxnSpPr>
        <xdr:cNvPr id="38" name="Rechte verbindingslijn met pijl 37">
          <a:extLst>
            <a:ext uri="{FF2B5EF4-FFF2-40B4-BE49-F238E27FC236}">
              <a16:creationId xmlns:a16="http://schemas.microsoft.com/office/drawing/2014/main" id="{EF41AA6C-188B-4269-A031-5576AEE552D5}"/>
            </a:ext>
          </a:extLst>
        </xdr:cNvPr>
        <xdr:cNvCxnSpPr/>
      </xdr:nvCxnSpPr>
      <xdr:spPr>
        <a:xfrm flipH="1" flipV="1">
          <a:off x="10704979" y="12102354"/>
          <a:ext cx="0" cy="16577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118</xdr:row>
      <xdr:rowOff>117021</xdr:rowOff>
    </xdr:from>
    <xdr:to>
      <xdr:col>19</xdr:col>
      <xdr:colOff>60063</xdr:colOff>
      <xdr:row>122</xdr:row>
      <xdr:rowOff>158142</xdr:rowOff>
    </xdr:to>
    <xdr:cxnSp macro="">
      <xdr:nvCxnSpPr>
        <xdr:cNvPr id="39" name="Rechte verbindingslijn met pijl 38">
          <a:extLst>
            <a:ext uri="{FF2B5EF4-FFF2-40B4-BE49-F238E27FC236}">
              <a16:creationId xmlns:a16="http://schemas.microsoft.com/office/drawing/2014/main" id="{19BE6F2E-B0A5-4DDA-97A8-818B8A6C237F}"/>
            </a:ext>
          </a:extLst>
        </xdr:cNvPr>
        <xdr:cNvCxnSpPr/>
      </xdr:nvCxnSpPr>
      <xdr:spPr>
        <a:xfrm flipV="1">
          <a:off x="22777076" y="12094709"/>
          <a:ext cx="112" cy="16484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136</xdr:row>
      <xdr:rowOff>100853</xdr:rowOff>
    </xdr:from>
    <xdr:to>
      <xdr:col>9</xdr:col>
      <xdr:colOff>72697</xdr:colOff>
      <xdr:row>140</xdr:row>
      <xdr:rowOff>151279</xdr:rowOff>
    </xdr:to>
    <xdr:cxnSp macro="">
      <xdr:nvCxnSpPr>
        <xdr:cNvPr id="40" name="Rechte verbindingslijn met pijl 39">
          <a:extLst>
            <a:ext uri="{FF2B5EF4-FFF2-40B4-BE49-F238E27FC236}">
              <a16:creationId xmlns:a16="http://schemas.microsoft.com/office/drawing/2014/main" id="{FED2917C-8968-41D7-9DF0-16633AC409AD}"/>
            </a:ext>
          </a:extLst>
        </xdr:cNvPr>
        <xdr:cNvCxnSpPr/>
      </xdr:nvCxnSpPr>
      <xdr:spPr>
        <a:xfrm flipH="1" flipV="1">
          <a:off x="10704978" y="17853072"/>
          <a:ext cx="0" cy="165777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136</xdr:row>
      <xdr:rowOff>57490</xdr:rowOff>
    </xdr:from>
    <xdr:to>
      <xdr:col>19</xdr:col>
      <xdr:colOff>95782</xdr:colOff>
      <xdr:row>140</xdr:row>
      <xdr:rowOff>98611</xdr:rowOff>
    </xdr:to>
    <xdr:cxnSp macro="">
      <xdr:nvCxnSpPr>
        <xdr:cNvPr id="41" name="Rechte verbindingslijn met pijl 40">
          <a:extLst>
            <a:ext uri="{FF2B5EF4-FFF2-40B4-BE49-F238E27FC236}">
              <a16:creationId xmlns:a16="http://schemas.microsoft.com/office/drawing/2014/main" id="{751664BE-722A-44B6-92E4-754E2B879EC6}"/>
            </a:ext>
          </a:extLst>
        </xdr:cNvPr>
        <xdr:cNvCxnSpPr/>
      </xdr:nvCxnSpPr>
      <xdr:spPr>
        <a:xfrm flipV="1">
          <a:off x="22812795" y="17809709"/>
          <a:ext cx="112" cy="164846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154</xdr:row>
      <xdr:rowOff>100853</xdr:rowOff>
    </xdr:from>
    <xdr:to>
      <xdr:col>9</xdr:col>
      <xdr:colOff>72697</xdr:colOff>
      <xdr:row>158</xdr:row>
      <xdr:rowOff>151279</xdr:rowOff>
    </xdr:to>
    <xdr:cxnSp macro="">
      <xdr:nvCxnSpPr>
        <xdr:cNvPr id="42" name="Rechte verbindingslijn met pijl 41">
          <a:extLst>
            <a:ext uri="{FF2B5EF4-FFF2-40B4-BE49-F238E27FC236}">
              <a16:creationId xmlns:a16="http://schemas.microsoft.com/office/drawing/2014/main" id="{8D56AB98-80D6-42CD-8D2E-0560FAAD8404}"/>
            </a:ext>
          </a:extLst>
        </xdr:cNvPr>
        <xdr:cNvCxnSpPr/>
      </xdr:nvCxnSpPr>
      <xdr:spPr>
        <a:xfrm flipH="1" flipV="1">
          <a:off x="10704978" y="23627603"/>
          <a:ext cx="0" cy="165777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154</xdr:row>
      <xdr:rowOff>57490</xdr:rowOff>
    </xdr:from>
    <xdr:to>
      <xdr:col>19</xdr:col>
      <xdr:colOff>95782</xdr:colOff>
      <xdr:row>158</xdr:row>
      <xdr:rowOff>98611</xdr:rowOff>
    </xdr:to>
    <xdr:cxnSp macro="">
      <xdr:nvCxnSpPr>
        <xdr:cNvPr id="43" name="Rechte verbindingslijn met pijl 42">
          <a:extLst>
            <a:ext uri="{FF2B5EF4-FFF2-40B4-BE49-F238E27FC236}">
              <a16:creationId xmlns:a16="http://schemas.microsoft.com/office/drawing/2014/main" id="{C3F21A40-02E6-4D47-9388-4602F1C6185D}"/>
            </a:ext>
          </a:extLst>
        </xdr:cNvPr>
        <xdr:cNvCxnSpPr/>
      </xdr:nvCxnSpPr>
      <xdr:spPr>
        <a:xfrm flipV="1">
          <a:off x="22812795" y="23584240"/>
          <a:ext cx="112" cy="164846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172</xdr:row>
      <xdr:rowOff>100853</xdr:rowOff>
    </xdr:from>
    <xdr:to>
      <xdr:col>9</xdr:col>
      <xdr:colOff>72697</xdr:colOff>
      <xdr:row>176</xdr:row>
      <xdr:rowOff>151279</xdr:rowOff>
    </xdr:to>
    <xdr:cxnSp macro="">
      <xdr:nvCxnSpPr>
        <xdr:cNvPr id="44" name="Rechte verbindingslijn met pijl 43">
          <a:extLst>
            <a:ext uri="{FF2B5EF4-FFF2-40B4-BE49-F238E27FC236}">
              <a16:creationId xmlns:a16="http://schemas.microsoft.com/office/drawing/2014/main" id="{71A80DDD-7621-47D1-A7AE-3C4198E90647}"/>
            </a:ext>
          </a:extLst>
        </xdr:cNvPr>
        <xdr:cNvCxnSpPr/>
      </xdr:nvCxnSpPr>
      <xdr:spPr>
        <a:xfrm flipH="1" flipV="1">
          <a:off x="10704978" y="29390228"/>
          <a:ext cx="0" cy="165777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95782</xdr:colOff>
      <xdr:row>172</xdr:row>
      <xdr:rowOff>57490</xdr:rowOff>
    </xdr:from>
    <xdr:to>
      <xdr:col>19</xdr:col>
      <xdr:colOff>107156</xdr:colOff>
      <xdr:row>176</xdr:row>
      <xdr:rowOff>154781</xdr:rowOff>
    </xdr:to>
    <xdr:cxnSp macro="">
      <xdr:nvCxnSpPr>
        <xdr:cNvPr id="45" name="Rechte verbindingslijn met pijl 44">
          <a:extLst>
            <a:ext uri="{FF2B5EF4-FFF2-40B4-BE49-F238E27FC236}">
              <a16:creationId xmlns:a16="http://schemas.microsoft.com/office/drawing/2014/main" id="{A0D61324-D21A-4CF1-9587-D0A9E0DC15D5}"/>
            </a:ext>
          </a:extLst>
        </xdr:cNvPr>
        <xdr:cNvCxnSpPr/>
      </xdr:nvCxnSpPr>
      <xdr:spPr>
        <a:xfrm flipH="1" flipV="1">
          <a:off x="22812907" y="29346865"/>
          <a:ext cx="11374" cy="170463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4551937" y="385763"/>
          <a:ext cx="1076325" cy="801902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</xdr:row>
      <xdr:rowOff>0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26580" y="495300"/>
          <a:ext cx="1743075" cy="520125"/>
        </a:xfrm>
        <a:prstGeom prst="rect">
          <a:avLst/>
        </a:prstGeom>
      </xdr:spPr>
    </xdr:pic>
    <xdr:clientData/>
  </xdr:oneCellAnchor>
  <xdr:twoCellAnchor>
    <xdr:from>
      <xdr:col>31</xdr:col>
      <xdr:colOff>57150</xdr:colOff>
      <xdr:row>30</xdr:row>
      <xdr:rowOff>142874</xdr:rowOff>
    </xdr:from>
    <xdr:to>
      <xdr:col>31</xdr:col>
      <xdr:colOff>57150</xdr:colOff>
      <xdr:row>37</xdr:row>
      <xdr:rowOff>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CxnSpPr/>
      </xdr:nvCxnSpPr>
      <xdr:spPr>
        <a:xfrm flipV="1">
          <a:off x="35763994" y="7262812"/>
          <a:ext cx="0" cy="20359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</xdr:colOff>
      <xdr:row>30</xdr:row>
      <xdr:rowOff>112059</xdr:rowOff>
    </xdr:from>
    <xdr:to>
      <xdr:col>19</xdr:col>
      <xdr:colOff>44823</xdr:colOff>
      <xdr:row>37</xdr:row>
      <xdr:rowOff>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CxnSpPr/>
      </xdr:nvCxnSpPr>
      <xdr:spPr>
        <a:xfrm flipV="1">
          <a:off x="22803970" y="7149353"/>
          <a:ext cx="0" cy="206188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79562</xdr:colOff>
      <xdr:row>30</xdr:row>
      <xdr:rowOff>127887</xdr:rowOff>
    </xdr:from>
    <xdr:to>
      <xdr:col>9</xdr:col>
      <xdr:colOff>93850</xdr:colOff>
      <xdr:row>36</xdr:row>
      <xdr:rowOff>165988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CxnSpPr/>
      </xdr:nvCxnSpPr>
      <xdr:spPr>
        <a:xfrm flipH="1" flipV="1">
          <a:off x="10713944" y="7165181"/>
          <a:ext cx="14288" cy="202154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48</xdr:row>
      <xdr:rowOff>142875</xdr:rowOff>
    </xdr:from>
    <xdr:to>
      <xdr:col>31</xdr:col>
      <xdr:colOff>47625</xdr:colOff>
      <xdr:row>55</xdr:row>
      <xdr:rowOff>0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CxnSpPr/>
      </xdr:nvCxnSpPr>
      <xdr:spPr>
        <a:xfrm flipH="1" flipV="1">
          <a:off x="35754469" y="13537406"/>
          <a:ext cx="0" cy="203596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60931</xdr:colOff>
      <xdr:row>48</xdr:row>
      <xdr:rowOff>79281</xdr:rowOff>
    </xdr:from>
    <xdr:to>
      <xdr:col>19</xdr:col>
      <xdr:colOff>60931</xdr:colOff>
      <xdr:row>54</xdr:row>
      <xdr:rowOff>179293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CxnSpPr/>
      </xdr:nvCxnSpPr>
      <xdr:spPr>
        <a:xfrm flipV="1">
          <a:off x="22820078" y="13391869"/>
          <a:ext cx="0" cy="20834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115282</xdr:colOff>
      <xdr:row>48</xdr:row>
      <xdr:rowOff>139794</xdr:rowOff>
    </xdr:from>
    <xdr:to>
      <xdr:col>9</xdr:col>
      <xdr:colOff>129569</xdr:colOff>
      <xdr:row>54</xdr:row>
      <xdr:rowOff>106456</xdr:rowOff>
    </xdr:to>
    <xdr:cxnSp macro="">
      <xdr:nvCxnSpPr>
        <xdr:cNvPr id="30" name="Rechte verbindingslijn met pijl 29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CxnSpPr/>
      </xdr:nvCxnSpPr>
      <xdr:spPr>
        <a:xfrm flipH="1" flipV="1">
          <a:off x="10749664" y="13452382"/>
          <a:ext cx="14287" cy="195010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57150</xdr:colOff>
      <xdr:row>66</xdr:row>
      <xdr:rowOff>95250</xdr:rowOff>
    </xdr:from>
    <xdr:to>
      <xdr:col>31</xdr:col>
      <xdr:colOff>57150</xdr:colOff>
      <xdr:row>73</xdr:row>
      <xdr:rowOff>0</xdr:rowOff>
    </xdr:to>
    <xdr:cxnSp macro="">
      <xdr:nvCxnSpPr>
        <xdr:cNvPr id="31" name="Rechte verbindingslijn met pijl 30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CxnSpPr/>
      </xdr:nvCxnSpPr>
      <xdr:spPr>
        <a:xfrm flipV="1">
          <a:off x="35763994" y="19764375"/>
          <a:ext cx="0" cy="208359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51407</xdr:colOff>
      <xdr:row>66</xdr:row>
      <xdr:rowOff>91188</xdr:rowOff>
    </xdr:from>
    <xdr:to>
      <xdr:col>19</xdr:col>
      <xdr:colOff>51407</xdr:colOff>
      <xdr:row>72</xdr:row>
      <xdr:rowOff>72137</xdr:rowOff>
    </xdr:to>
    <xdr:cxnSp macro="">
      <xdr:nvCxnSpPr>
        <xdr:cNvPr id="32" name="Rechte verbindingslijn met pijl 3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CxnSpPr/>
      </xdr:nvCxnSpPr>
      <xdr:spPr>
        <a:xfrm flipH="1" flipV="1">
          <a:off x="22810554" y="19679070"/>
          <a:ext cx="0" cy="196439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104775</xdr:colOff>
      <xdr:row>66</xdr:row>
      <xdr:rowOff>95250</xdr:rowOff>
    </xdr:from>
    <xdr:to>
      <xdr:col>30</xdr:col>
      <xdr:colOff>209550</xdr:colOff>
      <xdr:row>66</xdr:row>
      <xdr:rowOff>140969</xdr:rowOff>
    </xdr:to>
    <xdr:sp macro="" textlink="">
      <xdr:nvSpPr>
        <xdr:cNvPr id="34" name="Ovaal 33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/>
      </xdr:nvSpPr>
      <xdr:spPr>
        <a:xfrm>
          <a:off x="32280225" y="11553825"/>
          <a:ext cx="104775" cy="45719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9</xdr:col>
      <xdr:colOff>105756</xdr:colOff>
      <xdr:row>66</xdr:row>
      <xdr:rowOff>127889</xdr:rowOff>
    </xdr:from>
    <xdr:to>
      <xdr:col>9</xdr:col>
      <xdr:colOff>115280</xdr:colOff>
      <xdr:row>72</xdr:row>
      <xdr:rowOff>154081</xdr:rowOff>
    </xdr:to>
    <xdr:cxnSp macro="">
      <xdr:nvCxnSpPr>
        <xdr:cNvPr id="36" name="Rechte verbindingslijn met pijl 35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CxnSpPr/>
      </xdr:nvCxnSpPr>
      <xdr:spPr>
        <a:xfrm flipV="1">
          <a:off x="10740138" y="19715771"/>
          <a:ext cx="9524" cy="200963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84</xdr:row>
      <xdr:rowOff>107156</xdr:rowOff>
    </xdr:from>
    <xdr:to>
      <xdr:col>31</xdr:col>
      <xdr:colOff>47625</xdr:colOff>
      <xdr:row>91</xdr:row>
      <xdr:rowOff>0</xdr:rowOff>
    </xdr:to>
    <xdr:cxnSp macro="">
      <xdr:nvCxnSpPr>
        <xdr:cNvPr id="37" name="Rechte verbindingslijn met pijl 36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CxnSpPr/>
      </xdr:nvCxnSpPr>
      <xdr:spPr>
        <a:xfrm flipH="1" flipV="1">
          <a:off x="35754469" y="26086594"/>
          <a:ext cx="0" cy="207168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60932</xdr:colOff>
      <xdr:row>84</xdr:row>
      <xdr:rowOff>55469</xdr:rowOff>
    </xdr:from>
    <xdr:to>
      <xdr:col>19</xdr:col>
      <xdr:colOff>63314</xdr:colOff>
      <xdr:row>90</xdr:row>
      <xdr:rowOff>155481</xdr:rowOff>
    </xdr:to>
    <xdr:cxnSp macro="">
      <xdr:nvCxnSpPr>
        <xdr:cNvPr id="38" name="Rechte verbindingslijn met pijl 37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CxnSpPr/>
      </xdr:nvCxnSpPr>
      <xdr:spPr>
        <a:xfrm flipV="1">
          <a:off x="22820079" y="25941057"/>
          <a:ext cx="2382" cy="20834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115281</xdr:colOff>
      <xdr:row>83</xdr:row>
      <xdr:rowOff>32637</xdr:rowOff>
    </xdr:from>
    <xdr:to>
      <xdr:col>9</xdr:col>
      <xdr:colOff>115281</xdr:colOff>
      <xdr:row>91</xdr:row>
      <xdr:rowOff>11206</xdr:rowOff>
    </xdr:to>
    <xdr:cxnSp macro="">
      <xdr:nvCxnSpPr>
        <xdr:cNvPr id="42" name="Rechte verbindingslijn met pijl 4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CxnSpPr/>
      </xdr:nvCxnSpPr>
      <xdr:spPr>
        <a:xfrm flipH="1" flipV="1">
          <a:off x="10749663" y="25671696"/>
          <a:ext cx="0" cy="2399039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60932</xdr:colOff>
      <xdr:row>102</xdr:row>
      <xdr:rowOff>31657</xdr:rowOff>
    </xdr:from>
    <xdr:to>
      <xdr:col>19</xdr:col>
      <xdr:colOff>63313</xdr:colOff>
      <xdr:row>108</xdr:row>
      <xdr:rowOff>119763</xdr:rowOff>
    </xdr:to>
    <xdr:cxnSp macro="">
      <xdr:nvCxnSpPr>
        <xdr:cNvPr id="44" name="Rechte verbindingslijn met pijl 4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CxnSpPr/>
      </xdr:nvCxnSpPr>
      <xdr:spPr>
        <a:xfrm flipV="1">
          <a:off x="22820079" y="32192539"/>
          <a:ext cx="2381" cy="207154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117662</xdr:colOff>
      <xdr:row>102</xdr:row>
      <xdr:rowOff>87406</xdr:rowOff>
    </xdr:from>
    <xdr:to>
      <xdr:col>9</xdr:col>
      <xdr:colOff>117662</xdr:colOff>
      <xdr:row>108</xdr:row>
      <xdr:rowOff>165987</xdr:rowOff>
    </xdr:to>
    <xdr:cxnSp macro="">
      <xdr:nvCxnSpPr>
        <xdr:cNvPr id="48" name="Rechte verbindingslijn met pijl 47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CxnSpPr/>
      </xdr:nvCxnSpPr>
      <xdr:spPr>
        <a:xfrm flipV="1">
          <a:off x="10752044" y="32248288"/>
          <a:ext cx="0" cy="206202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49025</xdr:colOff>
      <xdr:row>120</xdr:row>
      <xdr:rowOff>91188</xdr:rowOff>
    </xdr:from>
    <xdr:to>
      <xdr:col>19</xdr:col>
      <xdr:colOff>51407</xdr:colOff>
      <xdr:row>126</xdr:row>
      <xdr:rowOff>179293</xdr:rowOff>
    </xdr:to>
    <xdr:cxnSp macro="">
      <xdr:nvCxnSpPr>
        <xdr:cNvPr id="50" name="Rechte verbindingslijn met pijl 49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CxnSpPr/>
      </xdr:nvCxnSpPr>
      <xdr:spPr>
        <a:xfrm flipV="1">
          <a:off x="22808172" y="38549776"/>
          <a:ext cx="2382" cy="207154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127187</xdr:colOff>
      <xdr:row>120</xdr:row>
      <xdr:rowOff>115982</xdr:rowOff>
    </xdr:from>
    <xdr:to>
      <xdr:col>9</xdr:col>
      <xdr:colOff>129568</xdr:colOff>
      <xdr:row>127</xdr:row>
      <xdr:rowOff>11205</xdr:rowOff>
    </xdr:to>
    <xdr:cxnSp macro="">
      <xdr:nvCxnSpPr>
        <xdr:cNvPr id="54" name="Rechte verbindingslijn met pijl 53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CxnSpPr/>
      </xdr:nvCxnSpPr>
      <xdr:spPr>
        <a:xfrm flipH="1" flipV="1">
          <a:off x="10761569" y="38574570"/>
          <a:ext cx="2381" cy="206916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107017</xdr:colOff>
      <xdr:row>40</xdr:row>
      <xdr:rowOff>88247</xdr:rowOff>
    </xdr:from>
    <xdr:to>
      <xdr:col>9</xdr:col>
      <xdr:colOff>107017</xdr:colOff>
      <xdr:row>44</xdr:row>
      <xdr:rowOff>138673</xdr:rowOff>
    </xdr:to>
    <xdr:cxnSp macro="">
      <xdr:nvCxnSpPr>
        <xdr:cNvPr id="57" name="Rechte verbindingslijn met pijl 56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CxnSpPr/>
      </xdr:nvCxnSpPr>
      <xdr:spPr>
        <a:xfrm flipH="1" flipV="1">
          <a:off x="10741399" y="10408865"/>
          <a:ext cx="0" cy="22019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60650</xdr:colOff>
      <xdr:row>40</xdr:row>
      <xdr:rowOff>94610</xdr:rowOff>
    </xdr:from>
    <xdr:to>
      <xdr:col>19</xdr:col>
      <xdr:colOff>60762</xdr:colOff>
      <xdr:row>44</xdr:row>
      <xdr:rowOff>135731</xdr:rowOff>
    </xdr:to>
    <xdr:cxnSp macro="">
      <xdr:nvCxnSpPr>
        <xdr:cNvPr id="58" name="Rechte verbindingslijn met pijl 57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CxnSpPr/>
      </xdr:nvCxnSpPr>
      <xdr:spPr>
        <a:xfrm flipV="1">
          <a:off x="22819797" y="10415228"/>
          <a:ext cx="112" cy="21926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107016</xdr:colOff>
      <xdr:row>58</xdr:row>
      <xdr:rowOff>64434</xdr:rowOff>
    </xdr:from>
    <xdr:to>
      <xdr:col>9</xdr:col>
      <xdr:colOff>107016</xdr:colOff>
      <xdr:row>62</xdr:row>
      <xdr:rowOff>114860</xdr:rowOff>
    </xdr:to>
    <xdr:cxnSp macro="">
      <xdr:nvCxnSpPr>
        <xdr:cNvPr id="61" name="Rechte verbindingslijn met pijl 60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CxnSpPr/>
      </xdr:nvCxnSpPr>
      <xdr:spPr>
        <a:xfrm flipH="1" flipV="1">
          <a:off x="10741398" y="16660346"/>
          <a:ext cx="0" cy="22019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85164</xdr:colOff>
      <xdr:row>58</xdr:row>
      <xdr:rowOff>46284</xdr:rowOff>
    </xdr:from>
    <xdr:to>
      <xdr:col>19</xdr:col>
      <xdr:colOff>85276</xdr:colOff>
      <xdr:row>62</xdr:row>
      <xdr:rowOff>87405</xdr:rowOff>
    </xdr:to>
    <xdr:cxnSp macro="">
      <xdr:nvCxnSpPr>
        <xdr:cNvPr id="62" name="Rechte verbindingslijn met pijl 6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CxnSpPr/>
      </xdr:nvCxnSpPr>
      <xdr:spPr>
        <a:xfrm flipV="1">
          <a:off x="22844311" y="16642196"/>
          <a:ext cx="112" cy="21926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107016</xdr:colOff>
      <xdr:row>76</xdr:row>
      <xdr:rowOff>64434</xdr:rowOff>
    </xdr:from>
    <xdr:to>
      <xdr:col>9</xdr:col>
      <xdr:colOff>107016</xdr:colOff>
      <xdr:row>80</xdr:row>
      <xdr:rowOff>114860</xdr:rowOff>
    </xdr:to>
    <xdr:cxnSp macro="">
      <xdr:nvCxnSpPr>
        <xdr:cNvPr id="65" name="Rechte verbindingslijn met pijl 64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CxnSpPr/>
      </xdr:nvCxnSpPr>
      <xdr:spPr>
        <a:xfrm flipH="1" flipV="1">
          <a:off x="10741398" y="22980463"/>
          <a:ext cx="0" cy="22019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85164</xdr:colOff>
      <xdr:row>76</xdr:row>
      <xdr:rowOff>46284</xdr:rowOff>
    </xdr:from>
    <xdr:to>
      <xdr:col>19</xdr:col>
      <xdr:colOff>85276</xdr:colOff>
      <xdr:row>80</xdr:row>
      <xdr:rowOff>87405</xdr:rowOff>
    </xdr:to>
    <xdr:cxnSp macro="">
      <xdr:nvCxnSpPr>
        <xdr:cNvPr id="66" name="Rechte verbindingslijn met pijl 6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CxnSpPr/>
      </xdr:nvCxnSpPr>
      <xdr:spPr>
        <a:xfrm flipV="1">
          <a:off x="22844311" y="22962313"/>
          <a:ext cx="112" cy="21926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107016</xdr:colOff>
      <xdr:row>94</xdr:row>
      <xdr:rowOff>64434</xdr:rowOff>
    </xdr:from>
    <xdr:to>
      <xdr:col>9</xdr:col>
      <xdr:colOff>107016</xdr:colOff>
      <xdr:row>98</xdr:row>
      <xdr:rowOff>114860</xdr:rowOff>
    </xdr:to>
    <xdr:cxnSp macro="">
      <xdr:nvCxnSpPr>
        <xdr:cNvPr id="67" name="Rechte verbindingslijn met pijl 66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CxnSpPr/>
      </xdr:nvCxnSpPr>
      <xdr:spPr>
        <a:xfrm flipH="1" flipV="1">
          <a:off x="10741398" y="29233346"/>
          <a:ext cx="0" cy="22019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85276</xdr:colOff>
      <xdr:row>94</xdr:row>
      <xdr:rowOff>46284</xdr:rowOff>
    </xdr:from>
    <xdr:to>
      <xdr:col>19</xdr:col>
      <xdr:colOff>96650</xdr:colOff>
      <xdr:row>98</xdr:row>
      <xdr:rowOff>143575</xdr:rowOff>
    </xdr:to>
    <xdr:cxnSp macro="">
      <xdr:nvCxnSpPr>
        <xdr:cNvPr id="68" name="Rechte verbindingslijn met pijl 67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CxnSpPr/>
      </xdr:nvCxnSpPr>
      <xdr:spPr>
        <a:xfrm flipH="1" flipV="1">
          <a:off x="22844423" y="29215196"/>
          <a:ext cx="11374" cy="224882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95110</xdr:colOff>
      <xdr:row>112</xdr:row>
      <xdr:rowOff>123966</xdr:rowOff>
    </xdr:from>
    <xdr:to>
      <xdr:col>9</xdr:col>
      <xdr:colOff>95110</xdr:colOff>
      <xdr:row>116</xdr:row>
      <xdr:rowOff>174392</xdr:rowOff>
    </xdr:to>
    <xdr:cxnSp macro="">
      <xdr:nvCxnSpPr>
        <xdr:cNvPr id="69" name="Rechte verbindingslijn met pijl 68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CxnSpPr/>
      </xdr:nvCxnSpPr>
      <xdr:spPr>
        <a:xfrm flipH="1" flipV="1">
          <a:off x="10729492" y="35612995"/>
          <a:ext cx="0" cy="22019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61352</xdr:colOff>
      <xdr:row>112</xdr:row>
      <xdr:rowOff>105815</xdr:rowOff>
    </xdr:from>
    <xdr:to>
      <xdr:col>19</xdr:col>
      <xdr:colOff>61464</xdr:colOff>
      <xdr:row>116</xdr:row>
      <xdr:rowOff>146936</xdr:rowOff>
    </xdr:to>
    <xdr:cxnSp macro="">
      <xdr:nvCxnSpPr>
        <xdr:cNvPr id="70" name="Rechte verbindingslijn met pijl 69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CxnSpPr/>
      </xdr:nvCxnSpPr>
      <xdr:spPr>
        <a:xfrm flipV="1">
          <a:off x="22820499" y="35594844"/>
          <a:ext cx="112" cy="21926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107016</xdr:colOff>
      <xdr:row>130</xdr:row>
      <xdr:rowOff>64434</xdr:rowOff>
    </xdr:from>
    <xdr:to>
      <xdr:col>9</xdr:col>
      <xdr:colOff>107016</xdr:colOff>
      <xdr:row>134</xdr:row>
      <xdr:rowOff>114860</xdr:rowOff>
    </xdr:to>
    <xdr:cxnSp macro="">
      <xdr:nvCxnSpPr>
        <xdr:cNvPr id="71" name="Rechte verbindingslijn met pijl 70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CxnSpPr/>
      </xdr:nvCxnSpPr>
      <xdr:spPr>
        <a:xfrm flipH="1" flipV="1">
          <a:off x="10741398" y="41851169"/>
          <a:ext cx="0" cy="22019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73258</xdr:colOff>
      <xdr:row>130</xdr:row>
      <xdr:rowOff>93909</xdr:rowOff>
    </xdr:from>
    <xdr:to>
      <xdr:col>19</xdr:col>
      <xdr:colOff>73370</xdr:colOff>
      <xdr:row>134</xdr:row>
      <xdr:rowOff>135030</xdr:rowOff>
    </xdr:to>
    <xdr:cxnSp macro="">
      <xdr:nvCxnSpPr>
        <xdr:cNvPr id="72" name="Rechte verbindingslijn met pijl 7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CxnSpPr/>
      </xdr:nvCxnSpPr>
      <xdr:spPr>
        <a:xfrm flipV="1">
          <a:off x="22832405" y="41880644"/>
          <a:ext cx="112" cy="21926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107156</xdr:colOff>
      <xdr:row>102</xdr:row>
      <xdr:rowOff>95250</xdr:rowOff>
    </xdr:from>
    <xdr:to>
      <xdr:col>31</xdr:col>
      <xdr:colOff>107156</xdr:colOff>
      <xdr:row>108</xdr:row>
      <xdr:rowOff>178593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38D0AB08-EC2F-448B-987D-D96C1138F5C0}"/>
            </a:ext>
          </a:extLst>
        </xdr:cNvPr>
        <xdr:cNvCxnSpPr/>
      </xdr:nvCxnSpPr>
      <xdr:spPr>
        <a:xfrm flipH="1" flipV="1">
          <a:off x="35814000" y="32349281"/>
          <a:ext cx="0" cy="207168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179E869B-4AA0-4EDB-83F6-275BAF2815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4378106" y="381000"/>
          <a:ext cx="1076325" cy="801902"/>
        </a:xfrm>
        <a:prstGeom prst="rect">
          <a:avLst/>
        </a:prstGeom>
      </xdr:spPr>
    </xdr:pic>
    <xdr:clientData/>
  </xdr:oneCellAnchor>
  <xdr:oneCellAnchor>
    <xdr:from>
      <xdr:col>7</xdr:col>
      <xdr:colOff>476250</xdr:colOff>
      <xdr:row>2</xdr:row>
      <xdr:rowOff>35718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D7055146-EED7-4F13-9106-344759527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13031" y="535781"/>
          <a:ext cx="1743075" cy="520125"/>
        </a:xfrm>
        <a:prstGeom prst="rect">
          <a:avLst/>
        </a:prstGeom>
      </xdr:spPr>
    </xdr:pic>
    <xdr:clientData/>
  </xdr:oneCellAnchor>
  <xdr:twoCellAnchor>
    <xdr:from>
      <xdr:col>31</xdr:col>
      <xdr:colOff>57150</xdr:colOff>
      <xdr:row>36</xdr:row>
      <xdr:rowOff>142874</xdr:rowOff>
    </xdr:from>
    <xdr:to>
      <xdr:col>31</xdr:col>
      <xdr:colOff>57150</xdr:colOff>
      <xdr:row>43</xdr:row>
      <xdr:rowOff>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DBD94382-0D90-46D2-AE8C-888637AFCA8A}"/>
            </a:ext>
          </a:extLst>
        </xdr:cNvPr>
        <xdr:cNvCxnSpPr/>
      </xdr:nvCxnSpPr>
      <xdr:spPr>
        <a:xfrm flipV="1">
          <a:off x="35747325" y="7200899"/>
          <a:ext cx="0" cy="202882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78441</xdr:colOff>
      <xdr:row>36</xdr:row>
      <xdr:rowOff>89647</xdr:rowOff>
    </xdr:from>
    <xdr:to>
      <xdr:col>19</xdr:col>
      <xdr:colOff>89647</xdr:colOff>
      <xdr:row>42</xdr:row>
      <xdr:rowOff>112059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3053F2B3-CFA6-4DF0-81FD-8366C5200975}"/>
            </a:ext>
          </a:extLst>
        </xdr:cNvPr>
        <xdr:cNvCxnSpPr/>
      </xdr:nvCxnSpPr>
      <xdr:spPr>
        <a:xfrm flipH="1" flipV="1">
          <a:off x="23834912" y="5625353"/>
          <a:ext cx="11206" cy="20058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90768</xdr:colOff>
      <xdr:row>36</xdr:row>
      <xdr:rowOff>105476</xdr:rowOff>
    </xdr:from>
    <xdr:to>
      <xdr:col>9</xdr:col>
      <xdr:colOff>105056</xdr:colOff>
      <xdr:row>42</xdr:row>
      <xdr:rowOff>143577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E5DE58D9-8443-44D5-9AD6-C2847274C412}"/>
            </a:ext>
          </a:extLst>
        </xdr:cNvPr>
        <xdr:cNvCxnSpPr/>
      </xdr:nvCxnSpPr>
      <xdr:spPr>
        <a:xfrm flipH="1" flipV="1">
          <a:off x="11722474" y="5641182"/>
          <a:ext cx="14288" cy="202154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54</xdr:row>
      <xdr:rowOff>142875</xdr:rowOff>
    </xdr:from>
    <xdr:to>
      <xdr:col>31</xdr:col>
      <xdr:colOff>47625</xdr:colOff>
      <xdr:row>61</xdr:row>
      <xdr:rowOff>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ADBA3DDC-0DD1-4CFC-98DE-CD6F39BE3A38}"/>
            </a:ext>
          </a:extLst>
        </xdr:cNvPr>
        <xdr:cNvCxnSpPr/>
      </xdr:nvCxnSpPr>
      <xdr:spPr>
        <a:xfrm flipH="1" flipV="1">
          <a:off x="35737800" y="13468350"/>
          <a:ext cx="0" cy="2028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60932</xdr:colOff>
      <xdr:row>54</xdr:row>
      <xdr:rowOff>101692</xdr:rowOff>
    </xdr:from>
    <xdr:to>
      <xdr:col>19</xdr:col>
      <xdr:colOff>60932</xdr:colOff>
      <xdr:row>61</xdr:row>
      <xdr:rowOff>11204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79D52934-A345-40E3-89D0-C875C51B92C1}"/>
            </a:ext>
          </a:extLst>
        </xdr:cNvPr>
        <xdr:cNvCxnSpPr/>
      </xdr:nvCxnSpPr>
      <xdr:spPr>
        <a:xfrm flipV="1">
          <a:off x="22764050" y="11912692"/>
          <a:ext cx="0" cy="20834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92870</xdr:colOff>
      <xdr:row>54</xdr:row>
      <xdr:rowOff>162206</xdr:rowOff>
    </xdr:from>
    <xdr:to>
      <xdr:col>9</xdr:col>
      <xdr:colOff>107157</xdr:colOff>
      <xdr:row>60</xdr:row>
      <xdr:rowOff>128868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0BFEA361-CC90-4673-AA9A-E660DD085A8E}"/>
            </a:ext>
          </a:extLst>
        </xdr:cNvPr>
        <xdr:cNvCxnSpPr/>
      </xdr:nvCxnSpPr>
      <xdr:spPr>
        <a:xfrm flipH="1" flipV="1">
          <a:off x="11724576" y="11973206"/>
          <a:ext cx="14287" cy="195010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57150</xdr:colOff>
      <xdr:row>72</xdr:row>
      <xdr:rowOff>95250</xdr:rowOff>
    </xdr:from>
    <xdr:to>
      <xdr:col>31</xdr:col>
      <xdr:colOff>57150</xdr:colOff>
      <xdr:row>79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1A22E8D1-1066-4587-BAD0-75D169F73EB7}"/>
            </a:ext>
          </a:extLst>
        </xdr:cNvPr>
        <xdr:cNvCxnSpPr/>
      </xdr:nvCxnSpPr>
      <xdr:spPr>
        <a:xfrm flipV="1">
          <a:off x="35747325" y="19688175"/>
          <a:ext cx="0" cy="20764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51408</xdr:colOff>
      <xdr:row>72</xdr:row>
      <xdr:rowOff>113599</xdr:rowOff>
    </xdr:from>
    <xdr:to>
      <xdr:col>19</xdr:col>
      <xdr:colOff>51408</xdr:colOff>
      <xdr:row>78</xdr:row>
      <xdr:rowOff>94548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D13498B7-02B0-4F80-988D-FFCFC1AE6B92}"/>
            </a:ext>
          </a:extLst>
        </xdr:cNvPr>
        <xdr:cNvCxnSpPr/>
      </xdr:nvCxnSpPr>
      <xdr:spPr>
        <a:xfrm flipH="1" flipV="1">
          <a:off x="22754526" y="18199893"/>
          <a:ext cx="0" cy="196439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83344</xdr:colOff>
      <xdr:row>72</xdr:row>
      <xdr:rowOff>150301</xdr:rowOff>
    </xdr:from>
    <xdr:to>
      <xdr:col>9</xdr:col>
      <xdr:colOff>92868</xdr:colOff>
      <xdr:row>78</xdr:row>
      <xdr:rowOff>176493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1A972469-56B0-4FC7-9EB4-E32BBCD471EF}"/>
            </a:ext>
          </a:extLst>
        </xdr:cNvPr>
        <xdr:cNvCxnSpPr/>
      </xdr:nvCxnSpPr>
      <xdr:spPr>
        <a:xfrm flipV="1">
          <a:off x="11715050" y="18236595"/>
          <a:ext cx="9524" cy="200963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90</xdr:row>
      <xdr:rowOff>107156</xdr:rowOff>
    </xdr:from>
    <xdr:to>
      <xdr:col>31</xdr:col>
      <xdr:colOff>47625</xdr:colOff>
      <xdr:row>97</xdr:row>
      <xdr:rowOff>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E73F68D8-E489-4506-B43A-841AD7E0B1DD}"/>
            </a:ext>
          </a:extLst>
        </xdr:cNvPr>
        <xdr:cNvCxnSpPr/>
      </xdr:nvCxnSpPr>
      <xdr:spPr>
        <a:xfrm flipH="1" flipV="1">
          <a:off x="35737800" y="25996106"/>
          <a:ext cx="0" cy="20645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60933</xdr:colOff>
      <xdr:row>90</xdr:row>
      <xdr:rowOff>77880</xdr:rowOff>
    </xdr:from>
    <xdr:to>
      <xdr:col>19</xdr:col>
      <xdr:colOff>63315</xdr:colOff>
      <xdr:row>96</xdr:row>
      <xdr:rowOff>177892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0AAAFDE5-54C9-4A6A-BCBC-BC70549FAECE}"/>
            </a:ext>
          </a:extLst>
        </xdr:cNvPr>
        <xdr:cNvCxnSpPr/>
      </xdr:nvCxnSpPr>
      <xdr:spPr>
        <a:xfrm flipV="1">
          <a:off x="22764051" y="24461880"/>
          <a:ext cx="2382" cy="20834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78441</xdr:colOff>
      <xdr:row>90</xdr:row>
      <xdr:rowOff>56029</xdr:rowOff>
    </xdr:from>
    <xdr:to>
      <xdr:col>9</xdr:col>
      <xdr:colOff>78441</xdr:colOff>
      <xdr:row>96</xdr:row>
      <xdr:rowOff>123265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1460ECE6-C93B-48E9-ACF9-F7067C7CCAD7}"/>
            </a:ext>
          </a:extLst>
        </xdr:cNvPr>
        <xdr:cNvCxnSpPr/>
      </xdr:nvCxnSpPr>
      <xdr:spPr>
        <a:xfrm flipV="1">
          <a:off x="11710147" y="24440029"/>
          <a:ext cx="0" cy="205067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84605</xdr:colOff>
      <xdr:row>46</xdr:row>
      <xdr:rowOff>56030</xdr:rowOff>
    </xdr:from>
    <xdr:to>
      <xdr:col>9</xdr:col>
      <xdr:colOff>89647</xdr:colOff>
      <xdr:row>50</xdr:row>
      <xdr:rowOff>161085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07E4C0F4-D239-4F1B-A0C6-363614A8B8A1}"/>
            </a:ext>
          </a:extLst>
        </xdr:cNvPr>
        <xdr:cNvCxnSpPr/>
      </xdr:nvCxnSpPr>
      <xdr:spPr>
        <a:xfrm flipV="1">
          <a:off x="11716311" y="8875059"/>
          <a:ext cx="5042" cy="225658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105475</xdr:colOff>
      <xdr:row>46</xdr:row>
      <xdr:rowOff>105814</xdr:rowOff>
    </xdr:from>
    <xdr:to>
      <xdr:col>19</xdr:col>
      <xdr:colOff>105587</xdr:colOff>
      <xdr:row>50</xdr:row>
      <xdr:rowOff>146935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6F7C46F1-8D9C-41EA-B432-6150F0BC6B1B}"/>
            </a:ext>
          </a:extLst>
        </xdr:cNvPr>
        <xdr:cNvCxnSpPr/>
      </xdr:nvCxnSpPr>
      <xdr:spPr>
        <a:xfrm flipV="1">
          <a:off x="22808593" y="8924843"/>
          <a:ext cx="112" cy="21926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64</xdr:row>
      <xdr:rowOff>86846</xdr:rowOff>
    </xdr:from>
    <xdr:to>
      <xdr:col>9</xdr:col>
      <xdr:colOff>84604</xdr:colOff>
      <xdr:row>68</xdr:row>
      <xdr:rowOff>137272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D9C3F42A-6A07-4DCB-9C48-D00D449072EB}"/>
            </a:ext>
          </a:extLst>
        </xdr:cNvPr>
        <xdr:cNvCxnSpPr/>
      </xdr:nvCxnSpPr>
      <xdr:spPr>
        <a:xfrm flipH="1" flipV="1">
          <a:off x="11716310" y="15181170"/>
          <a:ext cx="0" cy="22019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85165</xdr:colOff>
      <xdr:row>64</xdr:row>
      <xdr:rowOff>68695</xdr:rowOff>
    </xdr:from>
    <xdr:to>
      <xdr:col>19</xdr:col>
      <xdr:colOff>85277</xdr:colOff>
      <xdr:row>68</xdr:row>
      <xdr:rowOff>109816</xdr:rowOff>
    </xdr:to>
    <xdr:cxnSp macro="">
      <xdr:nvCxnSpPr>
        <xdr:cNvPr id="27" name="Rechte verbindingslijn met pijl 26">
          <a:extLst>
            <a:ext uri="{FF2B5EF4-FFF2-40B4-BE49-F238E27FC236}">
              <a16:creationId xmlns:a16="http://schemas.microsoft.com/office/drawing/2014/main" id="{E96B39E6-1847-4E80-9332-BE0B9317CFD8}"/>
            </a:ext>
          </a:extLst>
        </xdr:cNvPr>
        <xdr:cNvCxnSpPr/>
      </xdr:nvCxnSpPr>
      <xdr:spPr>
        <a:xfrm flipV="1">
          <a:off x="22788283" y="15163019"/>
          <a:ext cx="112" cy="21926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82</xdr:row>
      <xdr:rowOff>86846</xdr:rowOff>
    </xdr:from>
    <xdr:to>
      <xdr:col>9</xdr:col>
      <xdr:colOff>84604</xdr:colOff>
      <xdr:row>86</xdr:row>
      <xdr:rowOff>137272</xdr:rowOff>
    </xdr:to>
    <xdr:cxnSp macro="">
      <xdr:nvCxnSpPr>
        <xdr:cNvPr id="28" name="Rechte verbindingslijn met pijl 27">
          <a:extLst>
            <a:ext uri="{FF2B5EF4-FFF2-40B4-BE49-F238E27FC236}">
              <a16:creationId xmlns:a16="http://schemas.microsoft.com/office/drawing/2014/main" id="{9B0CFDC6-6069-44CA-A048-D1D1645104ED}"/>
            </a:ext>
          </a:extLst>
        </xdr:cNvPr>
        <xdr:cNvCxnSpPr/>
      </xdr:nvCxnSpPr>
      <xdr:spPr>
        <a:xfrm flipH="1" flipV="1">
          <a:off x="11716310" y="21501287"/>
          <a:ext cx="0" cy="22019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73959</xdr:colOff>
      <xdr:row>82</xdr:row>
      <xdr:rowOff>102313</xdr:rowOff>
    </xdr:from>
    <xdr:to>
      <xdr:col>19</xdr:col>
      <xdr:colOff>74071</xdr:colOff>
      <xdr:row>86</xdr:row>
      <xdr:rowOff>143434</xdr:rowOff>
    </xdr:to>
    <xdr:cxnSp macro="">
      <xdr:nvCxnSpPr>
        <xdr:cNvPr id="29" name="Rechte verbindingslijn met pijl 28">
          <a:extLst>
            <a:ext uri="{FF2B5EF4-FFF2-40B4-BE49-F238E27FC236}">
              <a16:creationId xmlns:a16="http://schemas.microsoft.com/office/drawing/2014/main" id="{425F945E-4618-4834-AF93-2C94CFDDF85F}"/>
            </a:ext>
          </a:extLst>
        </xdr:cNvPr>
        <xdr:cNvCxnSpPr/>
      </xdr:nvCxnSpPr>
      <xdr:spPr>
        <a:xfrm flipV="1">
          <a:off x="22777077" y="21516754"/>
          <a:ext cx="112" cy="21926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100</xdr:row>
      <xdr:rowOff>86846</xdr:rowOff>
    </xdr:from>
    <xdr:to>
      <xdr:col>9</xdr:col>
      <xdr:colOff>84604</xdr:colOff>
      <xdr:row>104</xdr:row>
      <xdr:rowOff>137272</xdr:rowOff>
    </xdr:to>
    <xdr:cxnSp macro="">
      <xdr:nvCxnSpPr>
        <xdr:cNvPr id="30" name="Rechte verbindingslijn met pijl 29">
          <a:extLst>
            <a:ext uri="{FF2B5EF4-FFF2-40B4-BE49-F238E27FC236}">
              <a16:creationId xmlns:a16="http://schemas.microsoft.com/office/drawing/2014/main" id="{4DF77485-16C7-4142-AFF4-4FAA500B5545}"/>
            </a:ext>
          </a:extLst>
        </xdr:cNvPr>
        <xdr:cNvCxnSpPr/>
      </xdr:nvCxnSpPr>
      <xdr:spPr>
        <a:xfrm flipH="1" flipV="1">
          <a:off x="11716310" y="27754170"/>
          <a:ext cx="0" cy="22019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51660</xdr:colOff>
      <xdr:row>100</xdr:row>
      <xdr:rowOff>68695</xdr:rowOff>
    </xdr:from>
    <xdr:to>
      <xdr:col>19</xdr:col>
      <xdr:colOff>63034</xdr:colOff>
      <xdr:row>104</xdr:row>
      <xdr:rowOff>165986</xdr:rowOff>
    </xdr:to>
    <xdr:cxnSp macro="">
      <xdr:nvCxnSpPr>
        <xdr:cNvPr id="31" name="Rechte verbindingslijn met pijl 30">
          <a:extLst>
            <a:ext uri="{FF2B5EF4-FFF2-40B4-BE49-F238E27FC236}">
              <a16:creationId xmlns:a16="http://schemas.microsoft.com/office/drawing/2014/main" id="{17CF11FF-C1FF-4212-8C69-4C6AD41048CA}"/>
            </a:ext>
          </a:extLst>
        </xdr:cNvPr>
        <xdr:cNvCxnSpPr/>
      </xdr:nvCxnSpPr>
      <xdr:spPr>
        <a:xfrm flipH="1" flipV="1">
          <a:off x="22754778" y="27736019"/>
          <a:ext cx="11374" cy="224882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</xdr:colOff>
      <xdr:row>54</xdr:row>
      <xdr:rowOff>112059</xdr:rowOff>
    </xdr:from>
    <xdr:to>
      <xdr:col>19</xdr:col>
      <xdr:colOff>44823</xdr:colOff>
      <xdr:row>61</xdr:row>
      <xdr:rowOff>0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05330335-0525-4EA8-8869-906C707C15E9}"/>
            </a:ext>
          </a:extLst>
        </xdr:cNvPr>
        <xdr:cNvCxnSpPr/>
      </xdr:nvCxnSpPr>
      <xdr:spPr>
        <a:xfrm flipV="1">
          <a:off x="22752423" y="7170084"/>
          <a:ext cx="0" cy="205964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</xdr:colOff>
      <xdr:row>72</xdr:row>
      <xdr:rowOff>112059</xdr:rowOff>
    </xdr:from>
    <xdr:to>
      <xdr:col>19</xdr:col>
      <xdr:colOff>44823</xdr:colOff>
      <xdr:row>79</xdr:row>
      <xdr:rowOff>0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8F4DE59F-775D-44BA-8399-405EF097BB01}"/>
            </a:ext>
          </a:extLst>
        </xdr:cNvPr>
        <xdr:cNvCxnSpPr/>
      </xdr:nvCxnSpPr>
      <xdr:spPr>
        <a:xfrm flipV="1">
          <a:off x="22752423" y="7170084"/>
          <a:ext cx="0" cy="205964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</xdr:colOff>
      <xdr:row>90</xdr:row>
      <xdr:rowOff>112059</xdr:rowOff>
    </xdr:from>
    <xdr:to>
      <xdr:col>19</xdr:col>
      <xdr:colOff>44823</xdr:colOff>
      <xdr:row>97</xdr:row>
      <xdr:rowOff>0</xdr:rowOff>
    </xdr:to>
    <xdr:cxnSp macro="">
      <xdr:nvCxnSpPr>
        <xdr:cNvPr id="22" name="Rechte verbindingslijn met pijl 21">
          <a:extLst>
            <a:ext uri="{FF2B5EF4-FFF2-40B4-BE49-F238E27FC236}">
              <a16:creationId xmlns:a16="http://schemas.microsoft.com/office/drawing/2014/main" id="{1D56308C-6DDB-427F-B562-3CAD27C4099A}"/>
            </a:ext>
          </a:extLst>
        </xdr:cNvPr>
        <xdr:cNvCxnSpPr/>
      </xdr:nvCxnSpPr>
      <xdr:spPr>
        <a:xfrm flipV="1">
          <a:off x="22752423" y="7170084"/>
          <a:ext cx="0" cy="205964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57150</xdr:colOff>
      <xdr:row>108</xdr:row>
      <xdr:rowOff>142874</xdr:rowOff>
    </xdr:from>
    <xdr:to>
      <xdr:col>31</xdr:col>
      <xdr:colOff>57150</xdr:colOff>
      <xdr:row>115</xdr:row>
      <xdr:rowOff>0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164D0CA2-DCAC-4423-B3FB-362FB43C0C1A}"/>
            </a:ext>
          </a:extLst>
        </xdr:cNvPr>
        <xdr:cNvCxnSpPr/>
      </xdr:nvCxnSpPr>
      <xdr:spPr>
        <a:xfrm flipV="1">
          <a:off x="38896738" y="5678580"/>
          <a:ext cx="0" cy="203106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78441</xdr:colOff>
      <xdr:row>108</xdr:row>
      <xdr:rowOff>89647</xdr:rowOff>
    </xdr:from>
    <xdr:to>
      <xdr:col>19</xdr:col>
      <xdr:colOff>89647</xdr:colOff>
      <xdr:row>114</xdr:row>
      <xdr:rowOff>112059</xdr:rowOff>
    </xdr:to>
    <xdr:cxnSp macro="">
      <xdr:nvCxnSpPr>
        <xdr:cNvPr id="13" name="Rechte verbindingslijn met pijl 12">
          <a:extLst>
            <a:ext uri="{FF2B5EF4-FFF2-40B4-BE49-F238E27FC236}">
              <a16:creationId xmlns:a16="http://schemas.microsoft.com/office/drawing/2014/main" id="{673356C9-688A-472C-A469-7E36C9A8F9AE}"/>
            </a:ext>
          </a:extLst>
        </xdr:cNvPr>
        <xdr:cNvCxnSpPr/>
      </xdr:nvCxnSpPr>
      <xdr:spPr>
        <a:xfrm flipH="1" flipV="1">
          <a:off x="23834912" y="5625353"/>
          <a:ext cx="11206" cy="20058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90768</xdr:colOff>
      <xdr:row>108</xdr:row>
      <xdr:rowOff>105476</xdr:rowOff>
    </xdr:from>
    <xdr:to>
      <xdr:col>9</xdr:col>
      <xdr:colOff>105056</xdr:colOff>
      <xdr:row>114</xdr:row>
      <xdr:rowOff>143577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EB27D87B-C352-4B68-9A21-DFEC48338270}"/>
            </a:ext>
          </a:extLst>
        </xdr:cNvPr>
        <xdr:cNvCxnSpPr/>
      </xdr:nvCxnSpPr>
      <xdr:spPr>
        <a:xfrm flipH="1" flipV="1">
          <a:off x="11722474" y="5641182"/>
          <a:ext cx="14288" cy="202154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126</xdr:row>
      <xdr:rowOff>142875</xdr:rowOff>
    </xdr:from>
    <xdr:to>
      <xdr:col>31</xdr:col>
      <xdr:colOff>47625</xdr:colOff>
      <xdr:row>133</xdr:row>
      <xdr:rowOff>0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4ACA085C-0F9C-4A36-99C4-48251660AA4A}"/>
            </a:ext>
          </a:extLst>
        </xdr:cNvPr>
        <xdr:cNvCxnSpPr/>
      </xdr:nvCxnSpPr>
      <xdr:spPr>
        <a:xfrm flipH="1" flipV="1">
          <a:off x="38887213" y="11404787"/>
          <a:ext cx="0" cy="203106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60932</xdr:colOff>
      <xdr:row>126</xdr:row>
      <xdr:rowOff>101692</xdr:rowOff>
    </xdr:from>
    <xdr:to>
      <xdr:col>19</xdr:col>
      <xdr:colOff>60932</xdr:colOff>
      <xdr:row>133</xdr:row>
      <xdr:rowOff>11204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5EA21673-BF42-4469-A58C-C82DFEA378B2}"/>
            </a:ext>
          </a:extLst>
        </xdr:cNvPr>
        <xdr:cNvCxnSpPr/>
      </xdr:nvCxnSpPr>
      <xdr:spPr>
        <a:xfrm flipV="1">
          <a:off x="23817403" y="11363604"/>
          <a:ext cx="0" cy="20834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92870</xdr:colOff>
      <xdr:row>126</xdr:row>
      <xdr:rowOff>162206</xdr:rowOff>
    </xdr:from>
    <xdr:to>
      <xdr:col>9</xdr:col>
      <xdr:colOff>107157</xdr:colOff>
      <xdr:row>132</xdr:row>
      <xdr:rowOff>128868</xdr:rowOff>
    </xdr:to>
    <xdr:cxnSp macro="">
      <xdr:nvCxnSpPr>
        <xdr:cNvPr id="32" name="Rechte verbindingslijn met pijl 31">
          <a:extLst>
            <a:ext uri="{FF2B5EF4-FFF2-40B4-BE49-F238E27FC236}">
              <a16:creationId xmlns:a16="http://schemas.microsoft.com/office/drawing/2014/main" id="{AE6C40E8-F8D8-4CDD-B8DB-47281EA860CA}"/>
            </a:ext>
          </a:extLst>
        </xdr:cNvPr>
        <xdr:cNvCxnSpPr/>
      </xdr:nvCxnSpPr>
      <xdr:spPr>
        <a:xfrm flipH="1" flipV="1">
          <a:off x="11724576" y="11424118"/>
          <a:ext cx="14287" cy="195010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57150</xdr:colOff>
      <xdr:row>144</xdr:row>
      <xdr:rowOff>95250</xdr:rowOff>
    </xdr:from>
    <xdr:to>
      <xdr:col>31</xdr:col>
      <xdr:colOff>57150</xdr:colOff>
      <xdr:row>151</xdr:row>
      <xdr:rowOff>0</xdr:rowOff>
    </xdr:to>
    <xdr:cxnSp macro="">
      <xdr:nvCxnSpPr>
        <xdr:cNvPr id="33" name="Rechte verbindingslijn met pijl 32">
          <a:extLst>
            <a:ext uri="{FF2B5EF4-FFF2-40B4-BE49-F238E27FC236}">
              <a16:creationId xmlns:a16="http://schemas.microsoft.com/office/drawing/2014/main" id="{CAB91007-A3C4-4DB6-9EF6-FD0E2BFF556A}"/>
            </a:ext>
          </a:extLst>
        </xdr:cNvPr>
        <xdr:cNvCxnSpPr/>
      </xdr:nvCxnSpPr>
      <xdr:spPr>
        <a:xfrm flipV="1">
          <a:off x="38896738" y="17083368"/>
          <a:ext cx="0" cy="207869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51408</xdr:colOff>
      <xdr:row>144</xdr:row>
      <xdr:rowOff>113599</xdr:rowOff>
    </xdr:from>
    <xdr:to>
      <xdr:col>19</xdr:col>
      <xdr:colOff>51408</xdr:colOff>
      <xdr:row>150</xdr:row>
      <xdr:rowOff>94548</xdr:rowOff>
    </xdr:to>
    <xdr:cxnSp macro="">
      <xdr:nvCxnSpPr>
        <xdr:cNvPr id="34" name="Rechte verbindingslijn met pijl 33">
          <a:extLst>
            <a:ext uri="{FF2B5EF4-FFF2-40B4-BE49-F238E27FC236}">
              <a16:creationId xmlns:a16="http://schemas.microsoft.com/office/drawing/2014/main" id="{955DE0EB-DA07-49E8-95F4-A08F8C0E75DF}"/>
            </a:ext>
          </a:extLst>
        </xdr:cNvPr>
        <xdr:cNvCxnSpPr/>
      </xdr:nvCxnSpPr>
      <xdr:spPr>
        <a:xfrm flipH="1" flipV="1">
          <a:off x="23807879" y="17101717"/>
          <a:ext cx="0" cy="196439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83344</xdr:colOff>
      <xdr:row>144</xdr:row>
      <xdr:rowOff>150301</xdr:rowOff>
    </xdr:from>
    <xdr:to>
      <xdr:col>9</xdr:col>
      <xdr:colOff>92868</xdr:colOff>
      <xdr:row>150</xdr:row>
      <xdr:rowOff>176493</xdr:rowOff>
    </xdr:to>
    <xdr:cxnSp macro="">
      <xdr:nvCxnSpPr>
        <xdr:cNvPr id="35" name="Rechte verbindingslijn met pijl 34">
          <a:extLst>
            <a:ext uri="{FF2B5EF4-FFF2-40B4-BE49-F238E27FC236}">
              <a16:creationId xmlns:a16="http://schemas.microsoft.com/office/drawing/2014/main" id="{749B9969-C99A-4860-83F6-9C7729BE0E42}"/>
            </a:ext>
          </a:extLst>
        </xdr:cNvPr>
        <xdr:cNvCxnSpPr/>
      </xdr:nvCxnSpPr>
      <xdr:spPr>
        <a:xfrm flipV="1">
          <a:off x="11715050" y="17138419"/>
          <a:ext cx="9524" cy="200963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162</xdr:row>
      <xdr:rowOff>107156</xdr:rowOff>
    </xdr:from>
    <xdr:to>
      <xdr:col>31</xdr:col>
      <xdr:colOff>47625</xdr:colOff>
      <xdr:row>169</xdr:row>
      <xdr:rowOff>0</xdr:rowOff>
    </xdr:to>
    <xdr:cxnSp macro="">
      <xdr:nvCxnSpPr>
        <xdr:cNvPr id="36" name="Rechte verbindingslijn met pijl 35">
          <a:extLst>
            <a:ext uri="{FF2B5EF4-FFF2-40B4-BE49-F238E27FC236}">
              <a16:creationId xmlns:a16="http://schemas.microsoft.com/office/drawing/2014/main" id="{B78A3C64-B16E-4FB0-A932-8840364FD332}"/>
            </a:ext>
          </a:extLst>
        </xdr:cNvPr>
        <xdr:cNvCxnSpPr/>
      </xdr:nvCxnSpPr>
      <xdr:spPr>
        <a:xfrm flipH="1" flipV="1">
          <a:off x="38887213" y="22843891"/>
          <a:ext cx="0" cy="206678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60933</xdr:colOff>
      <xdr:row>162</xdr:row>
      <xdr:rowOff>77880</xdr:rowOff>
    </xdr:from>
    <xdr:to>
      <xdr:col>19</xdr:col>
      <xdr:colOff>63315</xdr:colOff>
      <xdr:row>168</xdr:row>
      <xdr:rowOff>177892</xdr:rowOff>
    </xdr:to>
    <xdr:cxnSp macro="">
      <xdr:nvCxnSpPr>
        <xdr:cNvPr id="37" name="Rechte verbindingslijn met pijl 36">
          <a:extLst>
            <a:ext uri="{FF2B5EF4-FFF2-40B4-BE49-F238E27FC236}">
              <a16:creationId xmlns:a16="http://schemas.microsoft.com/office/drawing/2014/main" id="{795AD795-5ED7-4AB3-A542-E2E4B243BC84}"/>
            </a:ext>
          </a:extLst>
        </xdr:cNvPr>
        <xdr:cNvCxnSpPr/>
      </xdr:nvCxnSpPr>
      <xdr:spPr>
        <a:xfrm flipV="1">
          <a:off x="23817404" y="22814615"/>
          <a:ext cx="2382" cy="20834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78441</xdr:colOff>
      <xdr:row>162</xdr:row>
      <xdr:rowOff>56029</xdr:rowOff>
    </xdr:from>
    <xdr:to>
      <xdr:col>9</xdr:col>
      <xdr:colOff>78441</xdr:colOff>
      <xdr:row>168</xdr:row>
      <xdr:rowOff>123265</xdr:rowOff>
    </xdr:to>
    <xdr:cxnSp macro="">
      <xdr:nvCxnSpPr>
        <xdr:cNvPr id="38" name="Rechte verbindingslijn met pijl 37">
          <a:extLst>
            <a:ext uri="{FF2B5EF4-FFF2-40B4-BE49-F238E27FC236}">
              <a16:creationId xmlns:a16="http://schemas.microsoft.com/office/drawing/2014/main" id="{B94AD157-AA52-4629-B8D0-5862A44698BF}"/>
            </a:ext>
          </a:extLst>
        </xdr:cNvPr>
        <xdr:cNvCxnSpPr/>
      </xdr:nvCxnSpPr>
      <xdr:spPr>
        <a:xfrm flipV="1">
          <a:off x="11710147" y="22792764"/>
          <a:ext cx="0" cy="205067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84605</xdr:colOff>
      <xdr:row>118</xdr:row>
      <xdr:rowOff>56030</xdr:rowOff>
    </xdr:from>
    <xdr:to>
      <xdr:col>9</xdr:col>
      <xdr:colOff>89647</xdr:colOff>
      <xdr:row>122</xdr:row>
      <xdr:rowOff>161085</xdr:rowOff>
    </xdr:to>
    <xdr:cxnSp macro="">
      <xdr:nvCxnSpPr>
        <xdr:cNvPr id="39" name="Rechte verbindingslijn met pijl 38">
          <a:extLst>
            <a:ext uri="{FF2B5EF4-FFF2-40B4-BE49-F238E27FC236}">
              <a16:creationId xmlns:a16="http://schemas.microsoft.com/office/drawing/2014/main" id="{2360276C-9A16-46F7-B5E3-6FF4D959AE57}"/>
            </a:ext>
          </a:extLst>
        </xdr:cNvPr>
        <xdr:cNvCxnSpPr/>
      </xdr:nvCxnSpPr>
      <xdr:spPr>
        <a:xfrm flipV="1">
          <a:off x="11716311" y="8875059"/>
          <a:ext cx="5042" cy="170749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105475</xdr:colOff>
      <xdr:row>118</xdr:row>
      <xdr:rowOff>105814</xdr:rowOff>
    </xdr:from>
    <xdr:to>
      <xdr:col>19</xdr:col>
      <xdr:colOff>105587</xdr:colOff>
      <xdr:row>122</xdr:row>
      <xdr:rowOff>146935</xdr:rowOff>
    </xdr:to>
    <xdr:cxnSp macro="">
      <xdr:nvCxnSpPr>
        <xdr:cNvPr id="40" name="Rechte verbindingslijn met pijl 39">
          <a:extLst>
            <a:ext uri="{FF2B5EF4-FFF2-40B4-BE49-F238E27FC236}">
              <a16:creationId xmlns:a16="http://schemas.microsoft.com/office/drawing/2014/main" id="{B1380FBF-28DD-475C-8566-811B76B32CBB}"/>
            </a:ext>
          </a:extLst>
        </xdr:cNvPr>
        <xdr:cNvCxnSpPr/>
      </xdr:nvCxnSpPr>
      <xdr:spPr>
        <a:xfrm flipV="1">
          <a:off x="23861946" y="8924843"/>
          <a:ext cx="112" cy="164356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136</xdr:row>
      <xdr:rowOff>86846</xdr:rowOff>
    </xdr:from>
    <xdr:to>
      <xdr:col>9</xdr:col>
      <xdr:colOff>84604</xdr:colOff>
      <xdr:row>140</xdr:row>
      <xdr:rowOff>137272</xdr:rowOff>
    </xdr:to>
    <xdr:cxnSp macro="">
      <xdr:nvCxnSpPr>
        <xdr:cNvPr id="41" name="Rechte verbindingslijn met pijl 40">
          <a:extLst>
            <a:ext uri="{FF2B5EF4-FFF2-40B4-BE49-F238E27FC236}">
              <a16:creationId xmlns:a16="http://schemas.microsoft.com/office/drawing/2014/main" id="{B21B4F91-FE8A-479B-A925-3141EF337D3B}"/>
            </a:ext>
          </a:extLst>
        </xdr:cNvPr>
        <xdr:cNvCxnSpPr/>
      </xdr:nvCxnSpPr>
      <xdr:spPr>
        <a:xfrm flipH="1" flipV="1">
          <a:off x="11716310" y="14632081"/>
          <a:ext cx="0" cy="165286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85165</xdr:colOff>
      <xdr:row>136</xdr:row>
      <xdr:rowOff>68695</xdr:rowOff>
    </xdr:from>
    <xdr:to>
      <xdr:col>19</xdr:col>
      <xdr:colOff>85277</xdr:colOff>
      <xdr:row>140</xdr:row>
      <xdr:rowOff>109816</xdr:rowOff>
    </xdr:to>
    <xdr:cxnSp macro="">
      <xdr:nvCxnSpPr>
        <xdr:cNvPr id="42" name="Rechte verbindingslijn met pijl 41">
          <a:extLst>
            <a:ext uri="{FF2B5EF4-FFF2-40B4-BE49-F238E27FC236}">
              <a16:creationId xmlns:a16="http://schemas.microsoft.com/office/drawing/2014/main" id="{9D3E7A78-78C4-4657-96A1-F504A57EBBB4}"/>
            </a:ext>
          </a:extLst>
        </xdr:cNvPr>
        <xdr:cNvCxnSpPr/>
      </xdr:nvCxnSpPr>
      <xdr:spPr>
        <a:xfrm flipV="1">
          <a:off x="23841636" y="14613930"/>
          <a:ext cx="112" cy="16435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154</xdr:row>
      <xdr:rowOff>86846</xdr:rowOff>
    </xdr:from>
    <xdr:to>
      <xdr:col>9</xdr:col>
      <xdr:colOff>84604</xdr:colOff>
      <xdr:row>158</xdr:row>
      <xdr:rowOff>137272</xdr:rowOff>
    </xdr:to>
    <xdr:cxnSp macro="">
      <xdr:nvCxnSpPr>
        <xdr:cNvPr id="43" name="Rechte verbindingslijn met pijl 42">
          <a:extLst>
            <a:ext uri="{FF2B5EF4-FFF2-40B4-BE49-F238E27FC236}">
              <a16:creationId xmlns:a16="http://schemas.microsoft.com/office/drawing/2014/main" id="{D8C978CB-827A-4330-AAC7-1EA610C33F7F}"/>
            </a:ext>
          </a:extLst>
        </xdr:cNvPr>
        <xdr:cNvCxnSpPr/>
      </xdr:nvCxnSpPr>
      <xdr:spPr>
        <a:xfrm flipH="1" flipV="1">
          <a:off x="11716310" y="20403111"/>
          <a:ext cx="0" cy="165286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73959</xdr:colOff>
      <xdr:row>154</xdr:row>
      <xdr:rowOff>102313</xdr:rowOff>
    </xdr:from>
    <xdr:to>
      <xdr:col>19</xdr:col>
      <xdr:colOff>74071</xdr:colOff>
      <xdr:row>158</xdr:row>
      <xdr:rowOff>143434</xdr:rowOff>
    </xdr:to>
    <xdr:cxnSp macro="">
      <xdr:nvCxnSpPr>
        <xdr:cNvPr id="44" name="Rechte verbindingslijn met pijl 43">
          <a:extLst>
            <a:ext uri="{FF2B5EF4-FFF2-40B4-BE49-F238E27FC236}">
              <a16:creationId xmlns:a16="http://schemas.microsoft.com/office/drawing/2014/main" id="{029E1DB8-BDD3-443E-B01A-695BF76D308F}"/>
            </a:ext>
          </a:extLst>
        </xdr:cNvPr>
        <xdr:cNvCxnSpPr/>
      </xdr:nvCxnSpPr>
      <xdr:spPr>
        <a:xfrm flipV="1">
          <a:off x="23830430" y="20418578"/>
          <a:ext cx="112" cy="16435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172</xdr:row>
      <xdr:rowOff>86846</xdr:rowOff>
    </xdr:from>
    <xdr:to>
      <xdr:col>9</xdr:col>
      <xdr:colOff>84604</xdr:colOff>
      <xdr:row>176</xdr:row>
      <xdr:rowOff>137272</xdr:rowOff>
    </xdr:to>
    <xdr:cxnSp macro="">
      <xdr:nvCxnSpPr>
        <xdr:cNvPr id="45" name="Rechte verbindingslijn met pijl 44">
          <a:extLst>
            <a:ext uri="{FF2B5EF4-FFF2-40B4-BE49-F238E27FC236}">
              <a16:creationId xmlns:a16="http://schemas.microsoft.com/office/drawing/2014/main" id="{480A7607-E22A-46A0-9DA8-4BDBB40467E2}"/>
            </a:ext>
          </a:extLst>
        </xdr:cNvPr>
        <xdr:cNvCxnSpPr/>
      </xdr:nvCxnSpPr>
      <xdr:spPr>
        <a:xfrm flipH="1" flipV="1">
          <a:off x="11716310" y="26106905"/>
          <a:ext cx="0" cy="165286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51660</xdr:colOff>
      <xdr:row>172</xdr:row>
      <xdr:rowOff>68695</xdr:rowOff>
    </xdr:from>
    <xdr:to>
      <xdr:col>19</xdr:col>
      <xdr:colOff>63034</xdr:colOff>
      <xdr:row>176</xdr:row>
      <xdr:rowOff>165986</xdr:rowOff>
    </xdr:to>
    <xdr:cxnSp macro="">
      <xdr:nvCxnSpPr>
        <xdr:cNvPr id="46" name="Rechte verbindingslijn met pijl 45">
          <a:extLst>
            <a:ext uri="{FF2B5EF4-FFF2-40B4-BE49-F238E27FC236}">
              <a16:creationId xmlns:a16="http://schemas.microsoft.com/office/drawing/2014/main" id="{A3E69434-3B40-4BA3-A00C-D9D6ECE66FF3}"/>
            </a:ext>
          </a:extLst>
        </xdr:cNvPr>
        <xdr:cNvCxnSpPr/>
      </xdr:nvCxnSpPr>
      <xdr:spPr>
        <a:xfrm flipH="1" flipV="1">
          <a:off x="23808131" y="26088754"/>
          <a:ext cx="11374" cy="169973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</xdr:colOff>
      <xdr:row>126</xdr:row>
      <xdr:rowOff>112059</xdr:rowOff>
    </xdr:from>
    <xdr:to>
      <xdr:col>19</xdr:col>
      <xdr:colOff>44823</xdr:colOff>
      <xdr:row>133</xdr:row>
      <xdr:rowOff>0</xdr:rowOff>
    </xdr:to>
    <xdr:cxnSp macro="">
      <xdr:nvCxnSpPr>
        <xdr:cNvPr id="47" name="Rechte verbindingslijn met pijl 46">
          <a:extLst>
            <a:ext uri="{FF2B5EF4-FFF2-40B4-BE49-F238E27FC236}">
              <a16:creationId xmlns:a16="http://schemas.microsoft.com/office/drawing/2014/main" id="{9540931D-E4E6-4613-B1B3-E94B1C13D95F}"/>
            </a:ext>
          </a:extLst>
        </xdr:cNvPr>
        <xdr:cNvCxnSpPr/>
      </xdr:nvCxnSpPr>
      <xdr:spPr>
        <a:xfrm flipV="1">
          <a:off x="23801294" y="11373971"/>
          <a:ext cx="0" cy="206188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</xdr:colOff>
      <xdr:row>144</xdr:row>
      <xdr:rowOff>112059</xdr:rowOff>
    </xdr:from>
    <xdr:to>
      <xdr:col>19</xdr:col>
      <xdr:colOff>44823</xdr:colOff>
      <xdr:row>151</xdr:row>
      <xdr:rowOff>0</xdr:rowOff>
    </xdr:to>
    <xdr:cxnSp macro="">
      <xdr:nvCxnSpPr>
        <xdr:cNvPr id="48" name="Rechte verbindingslijn met pijl 47">
          <a:extLst>
            <a:ext uri="{FF2B5EF4-FFF2-40B4-BE49-F238E27FC236}">
              <a16:creationId xmlns:a16="http://schemas.microsoft.com/office/drawing/2014/main" id="{5E688031-E327-44B1-A324-BB20148DEFE9}"/>
            </a:ext>
          </a:extLst>
        </xdr:cNvPr>
        <xdr:cNvCxnSpPr/>
      </xdr:nvCxnSpPr>
      <xdr:spPr>
        <a:xfrm flipV="1">
          <a:off x="23801294" y="17100177"/>
          <a:ext cx="0" cy="206188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</xdr:colOff>
      <xdr:row>162</xdr:row>
      <xdr:rowOff>112059</xdr:rowOff>
    </xdr:from>
    <xdr:to>
      <xdr:col>19</xdr:col>
      <xdr:colOff>44823</xdr:colOff>
      <xdr:row>169</xdr:row>
      <xdr:rowOff>0</xdr:rowOff>
    </xdr:to>
    <xdr:cxnSp macro="">
      <xdr:nvCxnSpPr>
        <xdr:cNvPr id="49" name="Rechte verbindingslijn met pijl 48">
          <a:extLst>
            <a:ext uri="{FF2B5EF4-FFF2-40B4-BE49-F238E27FC236}">
              <a16:creationId xmlns:a16="http://schemas.microsoft.com/office/drawing/2014/main" id="{6CB86C76-F3B2-4979-BC24-6F7BC1F7DF49}"/>
            </a:ext>
          </a:extLst>
        </xdr:cNvPr>
        <xdr:cNvCxnSpPr/>
      </xdr:nvCxnSpPr>
      <xdr:spPr>
        <a:xfrm flipV="1">
          <a:off x="23801294" y="22848794"/>
          <a:ext cx="0" cy="206188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916781</xdr:colOff>
      <xdr:row>1</xdr:row>
      <xdr:rowOff>171450</xdr:rowOff>
    </xdr:from>
    <xdr:ext cx="1076325" cy="801902"/>
    <xdr:pic>
      <xdr:nvPicPr>
        <xdr:cNvPr id="2" name="Afbeelding 1">
          <a:extLst>
            <a:ext uri="{FF2B5EF4-FFF2-40B4-BE49-F238E27FC236}">
              <a16:creationId xmlns:a16="http://schemas.microsoft.com/office/drawing/2014/main" id="{70EAC2E5-2029-4BF0-A463-9481BBF68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35378231" y="381000"/>
          <a:ext cx="1076325" cy="801902"/>
        </a:xfrm>
        <a:prstGeom prst="rect">
          <a:avLst/>
        </a:prstGeom>
      </xdr:spPr>
    </xdr:pic>
    <xdr:clientData/>
  </xdr:oneCellAnchor>
  <xdr:oneCellAnchor>
    <xdr:from>
      <xdr:col>9</xdr:col>
      <xdr:colOff>107156</xdr:colOff>
      <xdr:row>1</xdr:row>
      <xdr:rowOff>273843</xdr:rowOff>
    </xdr:from>
    <xdr:ext cx="1743075" cy="520125"/>
    <xdr:pic>
      <xdr:nvPicPr>
        <xdr:cNvPr id="3" name="Afbeelding 2">
          <a:extLst>
            <a:ext uri="{FF2B5EF4-FFF2-40B4-BE49-F238E27FC236}">
              <a16:creationId xmlns:a16="http://schemas.microsoft.com/office/drawing/2014/main" id="{AA906C3C-0138-4324-A687-BBF550040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39562" y="488156"/>
          <a:ext cx="1743075" cy="520125"/>
        </a:xfrm>
        <a:prstGeom prst="rect">
          <a:avLst/>
        </a:prstGeom>
      </xdr:spPr>
    </xdr:pic>
    <xdr:clientData/>
  </xdr:oneCellAnchor>
  <xdr:twoCellAnchor>
    <xdr:from>
      <xdr:col>31</xdr:col>
      <xdr:colOff>57150</xdr:colOff>
      <xdr:row>24</xdr:row>
      <xdr:rowOff>142874</xdr:rowOff>
    </xdr:from>
    <xdr:to>
      <xdr:col>31</xdr:col>
      <xdr:colOff>57150</xdr:colOff>
      <xdr:row>31</xdr:row>
      <xdr:rowOff>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DE2662BF-FF6F-4B4F-BEDE-90F3BDBA471B}"/>
            </a:ext>
          </a:extLst>
        </xdr:cNvPr>
        <xdr:cNvCxnSpPr/>
      </xdr:nvCxnSpPr>
      <xdr:spPr>
        <a:xfrm flipV="1">
          <a:off x="36747450" y="5695949"/>
          <a:ext cx="0" cy="202882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69056</xdr:colOff>
      <xdr:row>24</xdr:row>
      <xdr:rowOff>80963</xdr:rowOff>
    </xdr:from>
    <xdr:to>
      <xdr:col>9</xdr:col>
      <xdr:colOff>83344</xdr:colOff>
      <xdr:row>30</xdr:row>
      <xdr:rowOff>119064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58333BB8-C667-41B8-AA7C-7B04B017EA20}"/>
            </a:ext>
          </a:extLst>
        </xdr:cNvPr>
        <xdr:cNvCxnSpPr/>
      </xdr:nvCxnSpPr>
      <xdr:spPr>
        <a:xfrm flipH="1" flipV="1">
          <a:off x="11701462" y="5676901"/>
          <a:ext cx="14288" cy="20264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42</xdr:row>
      <xdr:rowOff>142875</xdr:rowOff>
    </xdr:from>
    <xdr:to>
      <xdr:col>31</xdr:col>
      <xdr:colOff>47625</xdr:colOff>
      <xdr:row>49</xdr:row>
      <xdr:rowOff>0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A94F2F18-2C0F-4853-B873-F24F9B032A52}"/>
            </a:ext>
          </a:extLst>
        </xdr:cNvPr>
        <xdr:cNvCxnSpPr/>
      </xdr:nvCxnSpPr>
      <xdr:spPr>
        <a:xfrm flipH="1" flipV="1">
          <a:off x="36737925" y="11963400"/>
          <a:ext cx="0" cy="20288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71437</xdr:colOff>
      <xdr:row>42</xdr:row>
      <xdr:rowOff>102393</xdr:rowOff>
    </xdr:from>
    <xdr:to>
      <xdr:col>19</xdr:col>
      <xdr:colOff>71437</xdr:colOff>
      <xdr:row>49</xdr:row>
      <xdr:rowOff>11905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9A7BCF58-41B8-448A-AC76-1CBFF31C8974}"/>
            </a:ext>
          </a:extLst>
        </xdr:cNvPr>
        <xdr:cNvCxnSpPr/>
      </xdr:nvCxnSpPr>
      <xdr:spPr>
        <a:xfrm flipV="1">
          <a:off x="23788687" y="11972924"/>
          <a:ext cx="0" cy="20883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80963</xdr:colOff>
      <xdr:row>42</xdr:row>
      <xdr:rowOff>116682</xdr:rowOff>
    </xdr:from>
    <xdr:to>
      <xdr:col>9</xdr:col>
      <xdr:colOff>95250</xdr:colOff>
      <xdr:row>48</xdr:row>
      <xdr:rowOff>83344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2913C5E3-C987-417F-860B-6BE453B1312A}"/>
            </a:ext>
          </a:extLst>
        </xdr:cNvPr>
        <xdr:cNvCxnSpPr/>
      </xdr:nvCxnSpPr>
      <xdr:spPr>
        <a:xfrm flipH="1" flipV="1">
          <a:off x="11713369" y="11987213"/>
          <a:ext cx="14287" cy="195500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57150</xdr:colOff>
      <xdr:row>60</xdr:row>
      <xdr:rowOff>95250</xdr:rowOff>
    </xdr:from>
    <xdr:to>
      <xdr:col>31</xdr:col>
      <xdr:colOff>57150</xdr:colOff>
      <xdr:row>67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2C7BD39C-E27F-42E4-B0C5-2A640BF6B74A}"/>
            </a:ext>
          </a:extLst>
        </xdr:cNvPr>
        <xdr:cNvCxnSpPr/>
      </xdr:nvCxnSpPr>
      <xdr:spPr>
        <a:xfrm flipV="1">
          <a:off x="36747450" y="18183225"/>
          <a:ext cx="0" cy="20764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61913</xdr:colOff>
      <xdr:row>60</xdr:row>
      <xdr:rowOff>114300</xdr:rowOff>
    </xdr:from>
    <xdr:to>
      <xdr:col>19</xdr:col>
      <xdr:colOff>61913</xdr:colOff>
      <xdr:row>66</xdr:row>
      <xdr:rowOff>95249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420B9BCD-4060-4F57-A5D9-F1FFCF01B855}"/>
            </a:ext>
          </a:extLst>
        </xdr:cNvPr>
        <xdr:cNvCxnSpPr/>
      </xdr:nvCxnSpPr>
      <xdr:spPr>
        <a:xfrm flipH="1" flipV="1">
          <a:off x="23779163" y="18259425"/>
          <a:ext cx="0" cy="196929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59532</xdr:colOff>
      <xdr:row>60</xdr:row>
      <xdr:rowOff>116683</xdr:rowOff>
    </xdr:from>
    <xdr:to>
      <xdr:col>9</xdr:col>
      <xdr:colOff>69056</xdr:colOff>
      <xdr:row>66</xdr:row>
      <xdr:rowOff>142875</xdr:rowOff>
    </xdr:to>
    <xdr:cxnSp macro="">
      <xdr:nvCxnSpPr>
        <xdr:cNvPr id="14" name="Rechte verbindingslijn met pijl 13">
          <a:extLst>
            <a:ext uri="{FF2B5EF4-FFF2-40B4-BE49-F238E27FC236}">
              <a16:creationId xmlns:a16="http://schemas.microsoft.com/office/drawing/2014/main" id="{A7DE7019-257D-4F1E-BE8F-45D14B56E8E1}"/>
            </a:ext>
          </a:extLst>
        </xdr:cNvPr>
        <xdr:cNvCxnSpPr/>
      </xdr:nvCxnSpPr>
      <xdr:spPr>
        <a:xfrm flipV="1">
          <a:off x="11691938" y="18261808"/>
          <a:ext cx="9524" cy="201453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47625</xdr:colOff>
      <xdr:row>78</xdr:row>
      <xdr:rowOff>107156</xdr:rowOff>
    </xdr:from>
    <xdr:to>
      <xdr:col>31</xdr:col>
      <xdr:colOff>47625</xdr:colOff>
      <xdr:row>85</xdr:row>
      <xdr:rowOff>0</xdr:rowOff>
    </xdr:to>
    <xdr:cxnSp macro="">
      <xdr:nvCxnSpPr>
        <xdr:cNvPr id="15" name="Rechte verbindingslijn met pijl 14">
          <a:extLst>
            <a:ext uri="{FF2B5EF4-FFF2-40B4-BE49-F238E27FC236}">
              <a16:creationId xmlns:a16="http://schemas.microsoft.com/office/drawing/2014/main" id="{B5AB1ADC-F500-41A2-940B-4684CB19CB41}"/>
            </a:ext>
          </a:extLst>
        </xdr:cNvPr>
        <xdr:cNvCxnSpPr/>
      </xdr:nvCxnSpPr>
      <xdr:spPr>
        <a:xfrm flipH="1" flipV="1">
          <a:off x="36737925" y="24491156"/>
          <a:ext cx="0" cy="206454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71438</xdr:colOff>
      <xdr:row>78</xdr:row>
      <xdr:rowOff>78581</xdr:rowOff>
    </xdr:from>
    <xdr:to>
      <xdr:col>19</xdr:col>
      <xdr:colOff>73820</xdr:colOff>
      <xdr:row>84</xdr:row>
      <xdr:rowOff>178593</xdr:rowOff>
    </xdr:to>
    <xdr:cxnSp macro="">
      <xdr:nvCxnSpPr>
        <xdr:cNvPr id="16" name="Rechte verbindingslijn met pijl 15">
          <a:extLst>
            <a:ext uri="{FF2B5EF4-FFF2-40B4-BE49-F238E27FC236}">
              <a16:creationId xmlns:a16="http://schemas.microsoft.com/office/drawing/2014/main" id="{4E0869FA-E9F8-4DAC-9794-CB6BCA50C3A7}"/>
            </a:ext>
          </a:extLst>
        </xdr:cNvPr>
        <xdr:cNvCxnSpPr/>
      </xdr:nvCxnSpPr>
      <xdr:spPr>
        <a:xfrm flipV="1">
          <a:off x="23788688" y="24534019"/>
          <a:ext cx="2382" cy="208835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80963</xdr:colOff>
      <xdr:row>78</xdr:row>
      <xdr:rowOff>92868</xdr:rowOff>
    </xdr:from>
    <xdr:to>
      <xdr:col>9</xdr:col>
      <xdr:colOff>83344</xdr:colOff>
      <xdr:row>84</xdr:row>
      <xdr:rowOff>154781</xdr:rowOff>
    </xdr:to>
    <xdr:cxnSp macro="">
      <xdr:nvCxnSpPr>
        <xdr:cNvPr id="17" name="Rechte verbindingslijn met pijl 16">
          <a:extLst>
            <a:ext uri="{FF2B5EF4-FFF2-40B4-BE49-F238E27FC236}">
              <a16:creationId xmlns:a16="http://schemas.microsoft.com/office/drawing/2014/main" id="{41BCBE3E-4737-4CA4-9384-0203FA8A1856}"/>
            </a:ext>
          </a:extLst>
        </xdr:cNvPr>
        <xdr:cNvCxnSpPr/>
      </xdr:nvCxnSpPr>
      <xdr:spPr>
        <a:xfrm flipH="1" flipV="1">
          <a:off x="11713369" y="24548306"/>
          <a:ext cx="2381" cy="205025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84606</xdr:colOff>
      <xdr:row>34</xdr:row>
      <xdr:rowOff>65134</xdr:rowOff>
    </xdr:from>
    <xdr:to>
      <xdr:col>9</xdr:col>
      <xdr:colOff>84606</xdr:colOff>
      <xdr:row>38</xdr:row>
      <xdr:rowOff>115560</xdr:rowOff>
    </xdr:to>
    <xdr:cxnSp macro="">
      <xdr:nvCxnSpPr>
        <xdr:cNvPr id="18" name="Rechte verbindingslijn met pijl 17">
          <a:extLst>
            <a:ext uri="{FF2B5EF4-FFF2-40B4-BE49-F238E27FC236}">
              <a16:creationId xmlns:a16="http://schemas.microsoft.com/office/drawing/2014/main" id="{14A6CE13-6542-4219-98BD-55D2AD7BC026}"/>
            </a:ext>
          </a:extLst>
        </xdr:cNvPr>
        <xdr:cNvCxnSpPr/>
      </xdr:nvCxnSpPr>
      <xdr:spPr>
        <a:xfrm flipH="1" flipV="1">
          <a:off x="11717012" y="8947197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59951</xdr:colOff>
      <xdr:row>34</xdr:row>
      <xdr:rowOff>128927</xdr:rowOff>
    </xdr:from>
    <xdr:to>
      <xdr:col>19</xdr:col>
      <xdr:colOff>60063</xdr:colOff>
      <xdr:row>38</xdr:row>
      <xdr:rowOff>170048</xdr:rowOff>
    </xdr:to>
    <xdr:cxnSp macro="">
      <xdr:nvCxnSpPr>
        <xdr:cNvPr id="19" name="Rechte verbindingslijn met pijl 18">
          <a:extLst>
            <a:ext uri="{FF2B5EF4-FFF2-40B4-BE49-F238E27FC236}">
              <a16:creationId xmlns:a16="http://schemas.microsoft.com/office/drawing/2014/main" id="{4D6130AA-5B62-404B-95D3-AB00A45470B7}"/>
            </a:ext>
          </a:extLst>
        </xdr:cNvPr>
        <xdr:cNvCxnSpPr/>
      </xdr:nvCxnSpPr>
      <xdr:spPr>
        <a:xfrm flipV="1">
          <a:off x="23777201" y="9010990"/>
          <a:ext cx="112" cy="21961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84604</xdr:colOff>
      <xdr:row>52</xdr:row>
      <xdr:rowOff>88947</xdr:rowOff>
    </xdr:from>
    <xdr:to>
      <xdr:col>9</xdr:col>
      <xdr:colOff>84604</xdr:colOff>
      <xdr:row>56</xdr:row>
      <xdr:rowOff>139373</xdr:rowOff>
    </xdr:to>
    <xdr:cxnSp macro="">
      <xdr:nvCxnSpPr>
        <xdr:cNvPr id="20" name="Rechte verbindingslijn met pijl 19">
          <a:extLst>
            <a:ext uri="{FF2B5EF4-FFF2-40B4-BE49-F238E27FC236}">
              <a16:creationId xmlns:a16="http://schemas.microsoft.com/office/drawing/2014/main" id="{FA6A7D3F-8A5E-4F41-9F08-FDD6DCAB1D09}"/>
            </a:ext>
          </a:extLst>
        </xdr:cNvPr>
        <xdr:cNvCxnSpPr/>
      </xdr:nvCxnSpPr>
      <xdr:spPr>
        <a:xfrm flipH="1" flipV="1">
          <a:off x="11717010" y="15245603"/>
          <a:ext cx="0" cy="2205458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52</xdr:row>
      <xdr:rowOff>69396</xdr:rowOff>
    </xdr:from>
    <xdr:to>
      <xdr:col>19</xdr:col>
      <xdr:colOff>95782</xdr:colOff>
      <xdr:row>56</xdr:row>
      <xdr:rowOff>110517</xdr:rowOff>
    </xdr:to>
    <xdr:cxnSp macro="">
      <xdr:nvCxnSpPr>
        <xdr:cNvPr id="21" name="Rechte verbindingslijn met pijl 20">
          <a:extLst>
            <a:ext uri="{FF2B5EF4-FFF2-40B4-BE49-F238E27FC236}">
              <a16:creationId xmlns:a16="http://schemas.microsoft.com/office/drawing/2014/main" id="{C7AF7222-CBD9-4B29-8AEA-A307537F6D15}"/>
            </a:ext>
          </a:extLst>
        </xdr:cNvPr>
        <xdr:cNvCxnSpPr/>
      </xdr:nvCxnSpPr>
      <xdr:spPr>
        <a:xfrm flipV="1">
          <a:off x="23812920" y="15226052"/>
          <a:ext cx="112" cy="2196153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108416</xdr:colOff>
      <xdr:row>70</xdr:row>
      <xdr:rowOff>77041</xdr:rowOff>
    </xdr:from>
    <xdr:to>
      <xdr:col>9</xdr:col>
      <xdr:colOff>108416</xdr:colOff>
      <xdr:row>74</xdr:row>
      <xdr:rowOff>127467</xdr:rowOff>
    </xdr:to>
    <xdr:cxnSp macro="">
      <xdr:nvCxnSpPr>
        <xdr:cNvPr id="22" name="Rechte verbindingslijn met pijl 21">
          <a:extLst>
            <a:ext uri="{FF2B5EF4-FFF2-40B4-BE49-F238E27FC236}">
              <a16:creationId xmlns:a16="http://schemas.microsoft.com/office/drawing/2014/main" id="{69538E13-8870-4102-A9DD-978406EBCF5F}"/>
            </a:ext>
          </a:extLst>
        </xdr:cNvPr>
        <xdr:cNvCxnSpPr/>
      </xdr:nvCxnSpPr>
      <xdr:spPr>
        <a:xfrm flipH="1" flipV="1">
          <a:off x="11740822" y="21555916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95670</xdr:colOff>
      <xdr:row>70</xdr:row>
      <xdr:rowOff>69396</xdr:rowOff>
    </xdr:from>
    <xdr:to>
      <xdr:col>19</xdr:col>
      <xdr:colOff>95782</xdr:colOff>
      <xdr:row>74</xdr:row>
      <xdr:rowOff>110517</xdr:rowOff>
    </xdr:to>
    <xdr:cxnSp macro="">
      <xdr:nvCxnSpPr>
        <xdr:cNvPr id="23" name="Rechte verbindingslijn met pijl 22">
          <a:extLst>
            <a:ext uri="{FF2B5EF4-FFF2-40B4-BE49-F238E27FC236}">
              <a16:creationId xmlns:a16="http://schemas.microsoft.com/office/drawing/2014/main" id="{C95F228E-5AB9-401F-B372-B1834AC9D0D7}"/>
            </a:ext>
          </a:extLst>
        </xdr:cNvPr>
        <xdr:cNvCxnSpPr/>
      </xdr:nvCxnSpPr>
      <xdr:spPr>
        <a:xfrm flipV="1">
          <a:off x="23812920" y="21548271"/>
          <a:ext cx="112" cy="219615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72697</xdr:colOff>
      <xdr:row>88</xdr:row>
      <xdr:rowOff>53228</xdr:rowOff>
    </xdr:from>
    <xdr:to>
      <xdr:col>9</xdr:col>
      <xdr:colOff>72697</xdr:colOff>
      <xdr:row>92</xdr:row>
      <xdr:rowOff>103654</xdr:rowOff>
    </xdr:to>
    <xdr:cxnSp macro="">
      <xdr:nvCxnSpPr>
        <xdr:cNvPr id="24" name="Rechte verbindingslijn met pijl 23">
          <a:extLst>
            <a:ext uri="{FF2B5EF4-FFF2-40B4-BE49-F238E27FC236}">
              <a16:creationId xmlns:a16="http://schemas.microsoft.com/office/drawing/2014/main" id="{92FF67E7-9E69-46ED-BB5D-1D34BA200D88}"/>
            </a:ext>
          </a:extLst>
        </xdr:cNvPr>
        <xdr:cNvCxnSpPr/>
      </xdr:nvCxnSpPr>
      <xdr:spPr>
        <a:xfrm flipH="1" flipV="1">
          <a:off x="11705103" y="27794791"/>
          <a:ext cx="0" cy="220545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95782</xdr:colOff>
      <xdr:row>88</xdr:row>
      <xdr:rowOff>69396</xdr:rowOff>
    </xdr:from>
    <xdr:to>
      <xdr:col>19</xdr:col>
      <xdr:colOff>107156</xdr:colOff>
      <xdr:row>92</xdr:row>
      <xdr:rowOff>166687</xdr:rowOff>
    </xdr:to>
    <xdr:cxnSp macro="">
      <xdr:nvCxnSpPr>
        <xdr:cNvPr id="25" name="Rechte verbindingslijn met pijl 24">
          <a:extLst>
            <a:ext uri="{FF2B5EF4-FFF2-40B4-BE49-F238E27FC236}">
              <a16:creationId xmlns:a16="http://schemas.microsoft.com/office/drawing/2014/main" id="{EBA9846A-B691-4F82-B348-D0A2309BDD6F}"/>
            </a:ext>
          </a:extLst>
        </xdr:cNvPr>
        <xdr:cNvCxnSpPr/>
      </xdr:nvCxnSpPr>
      <xdr:spPr>
        <a:xfrm flipH="1" flipV="1">
          <a:off x="23813032" y="27810959"/>
          <a:ext cx="11374" cy="225232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78441</xdr:colOff>
      <xdr:row>24</xdr:row>
      <xdr:rowOff>89647</xdr:rowOff>
    </xdr:from>
    <xdr:to>
      <xdr:col>19</xdr:col>
      <xdr:colOff>83344</xdr:colOff>
      <xdr:row>30</xdr:row>
      <xdr:rowOff>95250</xdr:rowOff>
    </xdr:to>
    <xdr:cxnSp macro="">
      <xdr:nvCxnSpPr>
        <xdr:cNvPr id="26" name="Rechte verbindingslijn met pijl 25">
          <a:extLst>
            <a:ext uri="{FF2B5EF4-FFF2-40B4-BE49-F238E27FC236}">
              <a16:creationId xmlns:a16="http://schemas.microsoft.com/office/drawing/2014/main" id="{DF6411DC-D3D4-4A26-8C36-F261D8075422}"/>
            </a:ext>
          </a:extLst>
        </xdr:cNvPr>
        <xdr:cNvCxnSpPr/>
      </xdr:nvCxnSpPr>
      <xdr:spPr>
        <a:xfrm flipH="1" flipV="1">
          <a:off x="23795691" y="5685585"/>
          <a:ext cx="4903" cy="1993946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890694</xdr:colOff>
      <xdr:row>3</xdr:row>
      <xdr:rowOff>27596</xdr:rowOff>
    </xdr:from>
    <xdr:to>
      <xdr:col>7</xdr:col>
      <xdr:colOff>349738</xdr:colOff>
      <xdr:row>5</xdr:row>
      <xdr:rowOff>101950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1519" y="808646"/>
          <a:ext cx="1840294" cy="436304"/>
        </a:xfrm>
        <a:prstGeom prst="rect">
          <a:avLst/>
        </a:prstGeom>
      </xdr:spPr>
    </xdr:pic>
    <xdr:clientData/>
  </xdr:twoCellAnchor>
  <xdr:twoCellAnchor editAs="oneCell">
    <xdr:from>
      <xdr:col>7</xdr:col>
      <xdr:colOff>1333500</xdr:colOff>
      <xdr:row>1</xdr:row>
      <xdr:rowOff>133350</xdr:rowOff>
    </xdr:from>
    <xdr:to>
      <xdr:col>8</xdr:col>
      <xdr:colOff>971550</xdr:colOff>
      <xdr:row>4</xdr:row>
      <xdr:rowOff>145206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0315575" y="342900"/>
          <a:ext cx="1076325" cy="79290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244475</xdr:colOff>
      <xdr:row>8</xdr:row>
      <xdr:rowOff>23810</xdr:rowOff>
    </xdr:from>
    <xdr:to>
      <xdr:col>1</xdr:col>
      <xdr:colOff>6131719</xdr:colOff>
      <xdr:row>25</xdr:row>
      <xdr:rowOff>180413</xdr:rowOff>
    </xdr:to>
    <xdr:graphicFrame macro="">
      <xdr:nvGraphicFramePr>
        <xdr:cNvPr id="2" name="Grafiek1">
          <a:extLst>
            <a:ext uri="{FF2B5EF4-FFF2-40B4-BE49-F238E27FC236}">
              <a16:creationId xmlns:a16="http://schemas.microsoft.com/office/drawing/2014/main" id="{B957D7A0-66A4-4708-AFCC-483C6137C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862853</xdr:colOff>
      <xdr:row>10</xdr:row>
      <xdr:rowOff>11206</xdr:rowOff>
    </xdr:from>
    <xdr:ext cx="1501589" cy="1874183"/>
    <xdr:pic>
      <xdr:nvPicPr>
        <xdr:cNvPr id="3" name="Afbeelding 2">
          <a:extLst>
            <a:ext uri="{FF2B5EF4-FFF2-40B4-BE49-F238E27FC236}">
              <a16:creationId xmlns:a16="http://schemas.microsoft.com/office/drawing/2014/main" id="{694F5F47-C563-48CF-BE76-A21095105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503" y="1916206"/>
          <a:ext cx="1501589" cy="1874183"/>
        </a:xfrm>
        <a:prstGeom prst="rect">
          <a:avLst/>
        </a:prstGeom>
      </xdr:spPr>
    </xdr:pic>
    <xdr:clientData/>
  </xdr:oneCellAnchor>
  <xdr:oneCellAnchor>
    <xdr:from>
      <xdr:col>3</xdr:col>
      <xdr:colOff>3384610</xdr:colOff>
      <xdr:row>4</xdr:row>
      <xdr:rowOff>134471</xdr:rowOff>
    </xdr:from>
    <xdr:ext cx="2529854" cy="365934"/>
    <xdr:pic>
      <xdr:nvPicPr>
        <xdr:cNvPr id="4" name="Afbeelding 3">
          <a:extLst>
            <a:ext uri="{FF2B5EF4-FFF2-40B4-BE49-F238E27FC236}">
              <a16:creationId xmlns:a16="http://schemas.microsoft.com/office/drawing/2014/main" id="{B26917FF-8EB3-459B-AA7A-A228484FE3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9675" b="22940"/>
        <a:stretch/>
      </xdr:blipFill>
      <xdr:spPr>
        <a:xfrm>
          <a:off x="10395010" y="896471"/>
          <a:ext cx="2529854" cy="365934"/>
        </a:xfrm>
        <a:prstGeom prst="rect">
          <a:avLst/>
        </a:prstGeom>
      </xdr:spPr>
    </xdr:pic>
    <xdr:clientData/>
  </xdr:oneCellAnchor>
  <xdr:twoCellAnchor editAs="oneCell">
    <xdr:from>
      <xdr:col>4</xdr:col>
      <xdr:colOff>1133475</xdr:colOff>
      <xdr:row>1</xdr:row>
      <xdr:rowOff>76200</xdr:rowOff>
    </xdr:from>
    <xdr:to>
      <xdr:col>6</xdr:col>
      <xdr:colOff>76200</xdr:colOff>
      <xdr:row>4</xdr:row>
      <xdr:rowOff>21381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6504E4D-355A-42D8-ADD6-8732CE5E78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-907"/>
        <a:stretch/>
      </xdr:blipFill>
      <xdr:spPr>
        <a:xfrm>
          <a:off x="11782425" y="342900"/>
          <a:ext cx="1076325" cy="792906"/>
        </a:xfrm>
        <a:prstGeom prst="rect">
          <a:avLst/>
        </a:prstGeom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isselkoers.nl/dolla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U67"/>
  <sheetViews>
    <sheetView showGridLines="0" tabSelected="1" zoomScaleNormal="100" workbookViewId="0">
      <selection activeCell="B9" sqref="B9"/>
    </sheetView>
  </sheetViews>
  <sheetFormatPr defaultColWidth="0" defaultRowHeight="0" customHeight="1" zeroHeight="1" x14ac:dyDescent="0.3"/>
  <cols>
    <col min="1" max="1" width="3.7265625" style="22" customWidth="1"/>
    <col min="2" max="2" width="92.54296875" style="22" customWidth="1"/>
    <col min="3" max="3" width="25.7265625" style="22" customWidth="1"/>
    <col min="4" max="4" width="9.54296875" style="22" customWidth="1"/>
    <col min="5" max="5" width="25.7265625" style="124" customWidth="1"/>
    <col min="6" max="6" width="3.7265625" style="22" customWidth="1"/>
    <col min="7" max="21" width="37.54296875" style="22" hidden="1" customWidth="1"/>
    <col min="22" max="16384" width="8.81640625" style="22" hidden="1"/>
  </cols>
  <sheetData>
    <row r="1" spans="2:5" ht="16.899999999999999" customHeight="1" x14ac:dyDescent="0.2">
      <c r="E1" s="22"/>
    </row>
    <row r="2" spans="2:5" ht="23" x14ac:dyDescent="0.45">
      <c r="B2" s="25" t="s">
        <v>205</v>
      </c>
      <c r="C2" s="23"/>
      <c r="D2" s="23"/>
      <c r="E2" s="23"/>
    </row>
    <row r="3" spans="2:5" ht="23" x14ac:dyDescent="0.45">
      <c r="B3" s="12" t="s">
        <v>245</v>
      </c>
      <c r="C3" s="26"/>
      <c r="D3" s="26"/>
      <c r="E3" s="26"/>
    </row>
    <row r="4" spans="2:5" ht="16.149999999999999" customHeight="1" x14ac:dyDescent="0.3">
      <c r="B4" s="27" t="s">
        <v>2</v>
      </c>
      <c r="C4" s="23"/>
      <c r="D4" s="23"/>
      <c r="E4" s="23"/>
    </row>
    <row r="5" spans="2:5" ht="12.65" customHeight="1" x14ac:dyDescent="0.3">
      <c r="B5" s="15" t="s">
        <v>189</v>
      </c>
      <c r="C5" s="23"/>
      <c r="D5" s="23"/>
      <c r="E5" s="23"/>
    </row>
    <row r="6" spans="2:5" ht="12.65" customHeight="1" x14ac:dyDescent="0.3">
      <c r="B6" s="28" t="s">
        <v>6</v>
      </c>
      <c r="C6" s="23"/>
      <c r="D6" s="23"/>
      <c r="E6" s="23"/>
    </row>
    <row r="7" spans="2:5" ht="13.5" x14ac:dyDescent="0.3">
      <c r="B7" s="23"/>
      <c r="C7" s="23"/>
      <c r="D7" s="23"/>
      <c r="E7" s="23"/>
    </row>
    <row r="8" spans="2:5" ht="15" x14ac:dyDescent="0.2">
      <c r="B8" s="29" t="s">
        <v>86</v>
      </c>
      <c r="C8" s="30"/>
      <c r="D8" s="30"/>
      <c r="E8" s="30"/>
    </row>
    <row r="9" spans="2:5" ht="19.899999999999999" customHeight="1" x14ac:dyDescent="0.3">
      <c r="B9" s="2"/>
      <c r="C9" s="31"/>
      <c r="D9" s="32"/>
      <c r="E9" s="32"/>
    </row>
    <row r="10" spans="2:5" s="121" customFormat="1" ht="13.9" customHeight="1" x14ac:dyDescent="0.3">
      <c r="B10" s="33"/>
      <c r="C10" s="23"/>
      <c r="D10" s="23"/>
      <c r="E10" s="23"/>
    </row>
    <row r="11" spans="2:5" s="121" customFormat="1" ht="20.149999999999999" customHeight="1" x14ac:dyDescent="0.3">
      <c r="B11" s="506" t="s">
        <v>217</v>
      </c>
      <c r="C11" s="2"/>
      <c r="D11" s="510" t="s">
        <v>218</v>
      </c>
      <c r="E11" s="23"/>
    </row>
    <row r="12" spans="2:5" s="121" customFormat="1" ht="20.149999999999999" customHeight="1" x14ac:dyDescent="0.3">
      <c r="B12" s="506" t="s">
        <v>219</v>
      </c>
      <c r="C12" s="297"/>
      <c r="D12" s="33"/>
      <c r="E12" s="23"/>
    </row>
    <row r="13" spans="2:5" s="121" customFormat="1" ht="13.9" customHeight="1" x14ac:dyDescent="0.3">
      <c r="B13" s="506" t="s">
        <v>220</v>
      </c>
      <c r="C13" s="23"/>
      <c r="D13" s="23"/>
      <c r="E13" s="23"/>
    </row>
    <row r="14" spans="2:5" s="121" customFormat="1" ht="13.9" customHeight="1" x14ac:dyDescent="0.3">
      <c r="B14" s="298" t="s">
        <v>221</v>
      </c>
      <c r="C14" s="23"/>
      <c r="D14" s="23"/>
      <c r="E14" s="23"/>
    </row>
    <row r="15" spans="2:5" s="121" customFormat="1" ht="13.9" customHeight="1" x14ac:dyDescent="0.3">
      <c r="B15" s="298"/>
      <c r="C15" s="23"/>
      <c r="D15" s="23"/>
      <c r="E15" s="23"/>
    </row>
    <row r="16" spans="2:5" s="121" customFormat="1" ht="18" customHeight="1" x14ac:dyDescent="0.3">
      <c r="B16" s="507" t="s">
        <v>310</v>
      </c>
      <c r="C16" s="508">
        <v>0.5</v>
      </c>
      <c r="D16" s="509" t="s">
        <v>237</v>
      </c>
      <c r="E16" s="23"/>
    </row>
    <row r="17" spans="1:5" s="121" customFormat="1" ht="13.9" customHeight="1" x14ac:dyDescent="0.3">
      <c r="B17" s="298"/>
      <c r="C17" s="23"/>
      <c r="D17" s="23"/>
      <c r="E17" s="23"/>
    </row>
    <row r="18" spans="1:5" s="121" customFormat="1" ht="19.899999999999999" customHeight="1" x14ac:dyDescent="0.2">
      <c r="B18" s="511" t="s">
        <v>101</v>
      </c>
      <c r="C18" s="511"/>
      <c r="D18" s="511"/>
      <c r="E18" s="61"/>
    </row>
    <row r="19" spans="1:5" ht="15" customHeight="1" thickBot="1" x14ac:dyDescent="0.25">
      <c r="B19" s="20"/>
      <c r="C19" s="20"/>
      <c r="D19" s="20"/>
      <c r="E19" s="20"/>
    </row>
    <row r="20" spans="1:5" ht="15" customHeight="1" x14ac:dyDescent="0.2">
      <c r="B20" s="18"/>
      <c r="C20" s="18"/>
      <c r="D20" s="18"/>
      <c r="E20" s="18"/>
    </row>
    <row r="21" spans="1:5" ht="25" customHeight="1" x14ac:dyDescent="0.25">
      <c r="A21" s="36"/>
      <c r="B21" s="122" t="str">
        <f>'A. Bouwblok 1'!C4</f>
        <v>A. Bouwblok 1: Centrale datacenter WAN koppelingen</v>
      </c>
      <c r="C21" s="38"/>
      <c r="D21" s="39"/>
      <c r="E21" s="40">
        <f>SUM(C22:C25)</f>
        <v>0</v>
      </c>
    </row>
    <row r="22" spans="1:5" ht="19.899999999999999" customHeight="1" x14ac:dyDescent="0.25">
      <c r="A22" s="36"/>
      <c r="B22" s="130" t="s">
        <v>338</v>
      </c>
      <c r="C22" s="190">
        <f>SUM('0 Financiële Waarde'!D13:E13)</f>
        <v>0</v>
      </c>
      <c r="D22" s="39"/>
      <c r="E22" s="125"/>
    </row>
    <row r="23" spans="1:5" ht="19.899999999999999" customHeight="1" x14ac:dyDescent="0.25">
      <c r="A23" s="36"/>
      <c r="B23" s="130" t="s">
        <v>65</v>
      </c>
      <c r="C23" s="190">
        <f>'0 Financiële Waarde'!G16</f>
        <v>0</v>
      </c>
      <c r="D23" s="39"/>
      <c r="E23" s="125"/>
    </row>
    <row r="24" spans="1:5" ht="19.899999999999999" customHeight="1" x14ac:dyDescent="0.25">
      <c r="A24" s="36"/>
      <c r="B24" s="130" t="s">
        <v>339</v>
      </c>
      <c r="C24" s="190">
        <f>'0 Financiële Waarde'!G17</f>
        <v>0</v>
      </c>
      <c r="D24" s="39"/>
      <c r="E24" s="125"/>
    </row>
    <row r="25" spans="1:5" ht="19.899999999999999" customHeight="1" x14ac:dyDescent="0.25">
      <c r="A25" s="36"/>
      <c r="B25" s="130" t="s">
        <v>235</v>
      </c>
      <c r="C25" s="190">
        <f>'0 Financiële Waarde'!F13</f>
        <v>0</v>
      </c>
      <c r="D25" s="39"/>
      <c r="E25" s="125"/>
    </row>
    <row r="26" spans="1:5" ht="20.149999999999999" customHeight="1" x14ac:dyDescent="0.3">
      <c r="B26" s="17"/>
      <c r="C26" s="18"/>
      <c r="D26" s="18"/>
      <c r="E26" s="17"/>
    </row>
    <row r="27" spans="1:5" s="36" customFormat="1" ht="25" customHeight="1" x14ac:dyDescent="0.25">
      <c r="B27" s="37" t="str">
        <f>'B0. Optics'!C4</f>
        <v>B0: Bouwblok Diverse optics</v>
      </c>
      <c r="C27" s="38"/>
      <c r="D27" s="39"/>
      <c r="E27" s="259">
        <f ca="1">SUM(C28:C30)</f>
        <v>0</v>
      </c>
    </row>
    <row r="28" spans="1:5" s="36" customFormat="1" ht="20.149999999999999" customHeight="1" x14ac:dyDescent="0.25">
      <c r="B28" s="130" t="s">
        <v>23</v>
      </c>
      <c r="C28" s="190">
        <f ca="1">'0 Financiële Waarde'!K20</f>
        <v>0</v>
      </c>
      <c r="D28" s="39"/>
      <c r="E28" s="126"/>
    </row>
    <row r="29" spans="1:5" s="36" customFormat="1" ht="20.149999999999999" customHeight="1" x14ac:dyDescent="0.25">
      <c r="B29" s="130" t="s">
        <v>335</v>
      </c>
      <c r="C29" s="190">
        <f ca="1">'0 Financiële Waarde'!L20</f>
        <v>0</v>
      </c>
      <c r="D29" s="39"/>
      <c r="E29" s="126"/>
    </row>
    <row r="30" spans="1:5" s="36" customFormat="1" ht="20.149999999999999" customHeight="1" x14ac:dyDescent="0.25">
      <c r="B30" s="130" t="s">
        <v>235</v>
      </c>
      <c r="C30" s="190">
        <f>'0 Financiële Waarde'!M20</f>
        <v>0</v>
      </c>
      <c r="D30" s="39"/>
      <c r="E30" s="126"/>
    </row>
    <row r="31" spans="1:5" s="36" customFormat="1" ht="20.149999999999999" customHeight="1" x14ac:dyDescent="0.25">
      <c r="B31" s="39"/>
      <c r="C31" s="39"/>
      <c r="D31" s="39"/>
      <c r="E31" s="126"/>
    </row>
    <row r="32" spans="1:5" s="36" customFormat="1" ht="25" customHeight="1" x14ac:dyDescent="0.25">
      <c r="B32" s="37" t="str">
        <f>'B. Bouwblok 2'!C4</f>
        <v>B. Bouwblok 2 Decentrale WAN koppeling</v>
      </c>
      <c r="C32" s="38"/>
      <c r="D32" s="39"/>
      <c r="E32" s="259">
        <f>SUM(C33:C35)</f>
        <v>0</v>
      </c>
    </row>
    <row r="33" spans="2:5" s="36" customFormat="1" ht="20.149999999999999" customHeight="1" x14ac:dyDescent="0.25">
      <c r="B33" s="130" t="s">
        <v>23</v>
      </c>
      <c r="C33" s="190">
        <f>'0 Financiële Waarde'!K44</f>
        <v>0</v>
      </c>
      <c r="D33" s="39"/>
      <c r="E33" s="126"/>
    </row>
    <row r="34" spans="2:5" s="36" customFormat="1" ht="20.149999999999999" customHeight="1" x14ac:dyDescent="0.25">
      <c r="B34" s="130" t="s">
        <v>335</v>
      </c>
      <c r="C34" s="190">
        <f>'0 Financiële Waarde'!L44</f>
        <v>0</v>
      </c>
      <c r="D34" s="39"/>
      <c r="E34" s="126"/>
    </row>
    <row r="35" spans="2:5" s="36" customFormat="1" ht="20.149999999999999" customHeight="1" x14ac:dyDescent="0.25">
      <c r="B35" s="130" t="s">
        <v>235</v>
      </c>
      <c r="C35" s="190">
        <f>'0 Financiële Waarde'!M44</f>
        <v>0</v>
      </c>
      <c r="D35" s="39"/>
      <c r="E35" s="126"/>
    </row>
    <row r="36" spans="2:5" s="36" customFormat="1" ht="20.149999999999999" customHeight="1" x14ac:dyDescent="0.25">
      <c r="B36" s="39"/>
      <c r="C36" s="39"/>
      <c r="D36" s="39"/>
      <c r="E36" s="126"/>
    </row>
    <row r="37" spans="2:5" s="36" customFormat="1" ht="25" customHeight="1" x14ac:dyDescent="0.25">
      <c r="B37" s="37" t="str">
        <f>'C. Bouwblok 3'!C4</f>
        <v>C. Bouwblok 3 Decentrale distributie</v>
      </c>
      <c r="C37" s="38"/>
      <c r="D37" s="39"/>
      <c r="E37" s="259">
        <f>SUM(C38:C40)</f>
        <v>0</v>
      </c>
    </row>
    <row r="38" spans="2:5" s="36" customFormat="1" ht="20.149999999999999" customHeight="1" x14ac:dyDescent="0.25">
      <c r="B38" s="130" t="s">
        <v>23</v>
      </c>
      <c r="C38" s="190">
        <f>'0 Financiële Waarde'!K61</f>
        <v>0</v>
      </c>
      <c r="D38" s="39"/>
      <c r="E38" s="126"/>
    </row>
    <row r="39" spans="2:5" s="36" customFormat="1" ht="20.149999999999999" customHeight="1" x14ac:dyDescent="0.25">
      <c r="B39" s="130" t="s">
        <v>335</v>
      </c>
      <c r="C39" s="190">
        <f>'0 Financiële Waarde'!L61</f>
        <v>0</v>
      </c>
      <c r="D39" s="39"/>
      <c r="E39" s="126"/>
    </row>
    <row r="40" spans="2:5" s="36" customFormat="1" ht="20.149999999999999" customHeight="1" x14ac:dyDescent="0.25">
      <c r="B40" s="130" t="s">
        <v>235</v>
      </c>
      <c r="C40" s="190">
        <f>'0 Financiële Waarde'!M61</f>
        <v>0</v>
      </c>
      <c r="D40" s="39"/>
      <c r="E40" s="126"/>
    </row>
    <row r="41" spans="2:5" s="36" customFormat="1" ht="20.149999999999999" customHeight="1" x14ac:dyDescent="0.25">
      <c r="B41" s="39"/>
      <c r="C41" s="39"/>
      <c r="D41" s="39"/>
      <c r="E41" s="126"/>
    </row>
    <row r="42" spans="2:5" s="36" customFormat="1" ht="25" customHeight="1" x14ac:dyDescent="0.25">
      <c r="B42" s="37" t="str">
        <f>'D. Bouwblok 4'!C4</f>
        <v>D. Bouwblok 4 Decentrale LAN access</v>
      </c>
      <c r="C42" s="38"/>
      <c r="D42" s="39"/>
      <c r="E42" s="259">
        <f>SUM(C43:C45)</f>
        <v>0</v>
      </c>
    </row>
    <row r="43" spans="2:5" s="36" customFormat="1" ht="20.149999999999999" customHeight="1" x14ac:dyDescent="0.25">
      <c r="B43" s="130" t="s">
        <v>23</v>
      </c>
      <c r="C43" s="190">
        <f>'0 Financiële Waarde'!K90</f>
        <v>0</v>
      </c>
      <c r="D43" s="39"/>
      <c r="E43" s="126"/>
    </row>
    <row r="44" spans="2:5" s="36" customFormat="1" ht="20.149999999999999" customHeight="1" x14ac:dyDescent="0.25">
      <c r="B44" s="130" t="s">
        <v>335</v>
      </c>
      <c r="C44" s="190">
        <f>'0 Financiële Waarde'!L90</f>
        <v>0</v>
      </c>
      <c r="D44" s="39"/>
      <c r="E44" s="126"/>
    </row>
    <row r="45" spans="2:5" s="36" customFormat="1" ht="20.149999999999999" customHeight="1" x14ac:dyDescent="0.25">
      <c r="B45" s="130" t="s">
        <v>235</v>
      </c>
      <c r="C45" s="190">
        <f>'0 Financiële Waarde'!M90</f>
        <v>0</v>
      </c>
      <c r="D45" s="39"/>
      <c r="E45" s="126"/>
    </row>
    <row r="46" spans="2:5" s="36" customFormat="1" ht="20.149999999999999" customHeight="1" x14ac:dyDescent="0.25">
      <c r="B46" s="39"/>
      <c r="C46" s="39"/>
      <c r="D46" s="39"/>
      <c r="E46" s="126"/>
    </row>
    <row r="47" spans="2:5" s="36" customFormat="1" ht="25" customHeight="1" x14ac:dyDescent="0.25">
      <c r="B47" s="37" t="str">
        <f>'E. Bouwblok 5 Integratie A'!C4</f>
        <v>E. Bouwblok 5 Integratie A: WAN-koppeling &amp; Decentrale distributie</v>
      </c>
      <c r="C47" s="38"/>
      <c r="D47" s="39"/>
      <c r="E47" s="259">
        <f>SUM(C48:C50)</f>
        <v>0</v>
      </c>
    </row>
    <row r="48" spans="2:5" s="36" customFormat="1" ht="20.149999999999999" customHeight="1" x14ac:dyDescent="0.25">
      <c r="B48" s="130" t="s">
        <v>23</v>
      </c>
      <c r="C48" s="190">
        <f>'0 Financiële Waarde'!K113</f>
        <v>0</v>
      </c>
      <c r="D48" s="39"/>
      <c r="E48" s="126"/>
    </row>
    <row r="49" spans="2:5" s="36" customFormat="1" ht="20.149999999999999" customHeight="1" x14ac:dyDescent="0.25">
      <c r="B49" s="130" t="s">
        <v>335</v>
      </c>
      <c r="C49" s="190">
        <f>'0 Financiële Waarde'!L113</f>
        <v>0</v>
      </c>
      <c r="D49" s="39"/>
      <c r="E49" s="126"/>
    </row>
    <row r="50" spans="2:5" s="36" customFormat="1" ht="20.149999999999999" customHeight="1" x14ac:dyDescent="0.25">
      <c r="B50" s="130" t="s">
        <v>235</v>
      </c>
      <c r="C50" s="190">
        <f>'0 Financiële Waarde'!M113</f>
        <v>0</v>
      </c>
      <c r="D50" s="39"/>
      <c r="E50" s="126"/>
    </row>
    <row r="51" spans="2:5" s="36" customFormat="1" ht="20.149999999999999" customHeight="1" x14ac:dyDescent="0.25">
      <c r="B51" s="39"/>
      <c r="C51" s="39"/>
      <c r="D51" s="39"/>
      <c r="E51" s="126"/>
    </row>
    <row r="52" spans="2:5" s="36" customFormat="1" ht="25" customHeight="1" x14ac:dyDescent="0.25">
      <c r="B52" s="37" t="str">
        <f>'F. Bouwblok 6  Integratie B'!C4</f>
        <v>F. Bouwblok 6 Integratie B: WAN-koppeling &amp; Decentrale distributie / Decentrale LAN Access</v>
      </c>
      <c r="C52" s="38"/>
      <c r="D52" s="39"/>
      <c r="E52" s="259">
        <f>SUM(C53:C55)</f>
        <v>0</v>
      </c>
    </row>
    <row r="53" spans="2:5" s="36" customFormat="1" ht="20.149999999999999" customHeight="1" x14ac:dyDescent="0.25">
      <c r="B53" s="130" t="s">
        <v>23</v>
      </c>
      <c r="C53" s="190">
        <f>'0 Financiële Waarde'!K142</f>
        <v>0</v>
      </c>
      <c r="D53" s="39"/>
      <c r="E53" s="126"/>
    </row>
    <row r="54" spans="2:5" s="36" customFormat="1" ht="20.149999999999999" customHeight="1" x14ac:dyDescent="0.25">
      <c r="B54" s="130" t="s">
        <v>335</v>
      </c>
      <c r="C54" s="190">
        <f>'0 Financiële Waarde'!L142</f>
        <v>0</v>
      </c>
      <c r="D54" s="39"/>
      <c r="E54" s="126"/>
    </row>
    <row r="55" spans="2:5" s="36" customFormat="1" ht="20.149999999999999" customHeight="1" x14ac:dyDescent="0.25">
      <c r="B55" s="130" t="s">
        <v>235</v>
      </c>
      <c r="C55" s="353">
        <f>'0 Financiële Waarde'!M142</f>
        <v>0</v>
      </c>
      <c r="D55" s="39"/>
      <c r="E55" s="126"/>
    </row>
    <row r="56" spans="2:5" s="36" customFormat="1" ht="20.149999999999999" customHeight="1" x14ac:dyDescent="0.25">
      <c r="B56" s="39"/>
      <c r="C56" s="39"/>
      <c r="D56" s="39"/>
      <c r="E56" s="126"/>
    </row>
    <row r="57" spans="2:5" s="36" customFormat="1" ht="25" customHeight="1" x14ac:dyDescent="0.25">
      <c r="B57" s="37" t="str">
        <f>'Additionele diensten'!B10</f>
        <v>Implementatie</v>
      </c>
      <c r="C57" s="38"/>
      <c r="D57" s="39"/>
      <c r="E57" s="259">
        <f>'Additionele diensten'!H16</f>
        <v>0</v>
      </c>
    </row>
    <row r="58" spans="2:5" s="36" customFormat="1" ht="20.149999999999999" customHeight="1" x14ac:dyDescent="0.2">
      <c r="B58" s="159"/>
      <c r="C58" s="160"/>
      <c r="D58" s="41"/>
      <c r="E58" s="126"/>
    </row>
    <row r="59" spans="2:5" s="36" customFormat="1" ht="25" customHeight="1" x14ac:dyDescent="0.25">
      <c r="B59" s="37" t="str">
        <f>'Additionele diensten'!B20</f>
        <v>Consultancy</v>
      </c>
      <c r="C59" s="38"/>
      <c r="D59" s="39"/>
      <c r="E59" s="40">
        <f>'Additionele diensten'!H24</f>
        <v>0</v>
      </c>
    </row>
    <row r="60" spans="2:5" s="36" customFormat="1" ht="20.149999999999999" customHeight="1" x14ac:dyDescent="0.2"/>
    <row r="61" spans="2:5" s="36" customFormat="1" ht="25" customHeight="1" x14ac:dyDescent="0.25">
      <c r="B61" s="37" t="s">
        <v>353</v>
      </c>
      <c r="C61" s="38"/>
      <c r="D61" s="39"/>
      <c r="E61" s="40">
        <f>'Additionele diensten'!I39</f>
        <v>0</v>
      </c>
    </row>
    <row r="62" spans="2:5" s="36" customFormat="1" ht="15" customHeight="1" thickBot="1" x14ac:dyDescent="0.35">
      <c r="B62" s="24"/>
      <c r="C62" s="24"/>
      <c r="D62" s="24"/>
      <c r="E62" s="24"/>
    </row>
    <row r="63" spans="2:5" ht="15" customHeight="1" x14ac:dyDescent="0.3">
      <c r="B63" s="17"/>
      <c r="C63" s="17"/>
      <c r="D63" s="17"/>
      <c r="E63" s="17"/>
    </row>
    <row r="64" spans="2:5" ht="25" customHeight="1" thickBot="1" x14ac:dyDescent="0.25">
      <c r="B64" s="128" t="s">
        <v>349</v>
      </c>
      <c r="C64" s="129"/>
      <c r="D64" s="129"/>
      <c r="E64" s="42">
        <f ca="1">SUM(E21:E61)</f>
        <v>0</v>
      </c>
    </row>
    <row r="65" spans="2:5" ht="15" customHeight="1" thickTop="1" thickBot="1" x14ac:dyDescent="0.35">
      <c r="B65" s="24"/>
      <c r="C65" s="24"/>
      <c r="D65" s="24"/>
      <c r="E65" s="24"/>
    </row>
    <row r="66" spans="2:5" ht="15" customHeight="1" x14ac:dyDescent="0.3">
      <c r="B66" s="17"/>
      <c r="C66" s="17"/>
      <c r="D66" s="17"/>
      <c r="E66" s="17"/>
    </row>
    <row r="67" spans="2:5" ht="25.15" hidden="1" customHeight="1" x14ac:dyDescent="0.3">
      <c r="B67" s="17"/>
      <c r="C67" s="18"/>
      <c r="D67" s="18"/>
      <c r="E67" s="17"/>
    </row>
  </sheetData>
  <sheetProtection algorithmName="SHA-512" hashValue="eiDH6PPUmNWpT6zWgIoSS0oq0Rl8+6tUftI3kLAE1Q219kDH0gNLKfPyIKiNiv00jC3gd4/j44W3w/1z6Gy8dw==" saltValue="jg65nwKvfABk1e9erqBUmw==" spinCount="100000" sheet="1" objects="1" scenarios="1"/>
  <mergeCells count="1">
    <mergeCell ref="B18:D18"/>
  </mergeCells>
  <conditionalFormatting sqref="E27">
    <cfRule type="expression" dxfId="471" priority="14">
      <formula>$E$27=""</formula>
    </cfRule>
  </conditionalFormatting>
  <conditionalFormatting sqref="E32">
    <cfRule type="expression" dxfId="470" priority="7">
      <formula>$E$27=""</formula>
    </cfRule>
  </conditionalFormatting>
  <conditionalFormatting sqref="E37">
    <cfRule type="expression" dxfId="469" priority="6">
      <formula>$E$27=""</formula>
    </cfRule>
  </conditionalFormatting>
  <conditionalFormatting sqref="E42">
    <cfRule type="expression" dxfId="468" priority="5">
      <formula>$E$27=""</formula>
    </cfRule>
  </conditionalFormatting>
  <conditionalFormatting sqref="E47">
    <cfRule type="expression" dxfId="467" priority="4">
      <formula>$E$27=""</formula>
    </cfRule>
  </conditionalFormatting>
  <conditionalFormatting sqref="E52">
    <cfRule type="expression" dxfId="466" priority="3">
      <formula>$E$27=""</formula>
    </cfRule>
  </conditionalFormatting>
  <conditionalFormatting sqref="E57">
    <cfRule type="expression" dxfId="465" priority="2">
      <formula>$E$27=""</formula>
    </cfRule>
  </conditionalFormatting>
  <hyperlinks>
    <hyperlink ref="B14" r:id="rId1" xr:uid="{06D51AD3-4482-4EA8-8A9A-9B3974F01C71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2"/>
  <dimension ref="A1:AF606"/>
  <sheetViews>
    <sheetView showGridLines="0" zoomScale="80" zoomScaleNormal="80" workbookViewId="0">
      <selection activeCell="N27" sqref="N27"/>
    </sheetView>
  </sheetViews>
  <sheetFormatPr defaultColWidth="0" defaultRowHeight="0" customHeight="1" zeroHeight="1" x14ac:dyDescent="0.3"/>
  <cols>
    <col min="1" max="1" width="3.7265625" style="5" customWidth="1"/>
    <col min="2" max="2" width="15.7265625" style="4" customWidth="1"/>
    <col min="3" max="3" width="15.7265625" style="6" customWidth="1"/>
    <col min="4" max="4" width="19.1796875" style="6" customWidth="1"/>
    <col min="5" max="10" width="15.7265625" style="6" customWidth="1"/>
    <col min="11" max="18" width="15.7265625" style="5" customWidth="1"/>
    <col min="19" max="19" width="3.7265625" style="5" customWidth="1"/>
    <col min="20" max="32" width="15.7265625" style="5" hidden="1" customWidth="1"/>
    <col min="33" max="16384" width="8.81640625" style="5" hidden="1"/>
  </cols>
  <sheetData>
    <row r="1" spans="1:18" ht="16.899999999999999" customHeight="1" x14ac:dyDescent="0.3">
      <c r="A1" s="11"/>
    </row>
    <row r="2" spans="1:18" s="44" customFormat="1" ht="23" x14ac:dyDescent="0.45">
      <c r="A2" s="11"/>
      <c r="B2" s="284" t="str">
        <f>+Samenvatting!B2</f>
        <v>Europese openbare aanbesteding</v>
      </c>
      <c r="C2" s="43"/>
      <c r="D2" s="43"/>
      <c r="E2" s="43"/>
      <c r="F2" s="43"/>
      <c r="G2" s="43"/>
      <c r="H2" s="43"/>
      <c r="I2" s="43"/>
      <c r="J2" s="43"/>
      <c r="K2" s="148"/>
      <c r="L2" s="148"/>
      <c r="M2" s="148"/>
      <c r="N2" s="148"/>
      <c r="O2" s="148"/>
      <c r="P2" s="148"/>
      <c r="Q2" s="148"/>
      <c r="R2" s="148"/>
    </row>
    <row r="3" spans="1:18" s="3" customFormat="1" ht="23" x14ac:dyDescent="0.45">
      <c r="B3" s="284" t="str">
        <f>+Samenvatting!B3</f>
        <v>Vervanging LAN omgeving</v>
      </c>
      <c r="C3" s="9"/>
      <c r="D3" s="9"/>
      <c r="E3" s="9"/>
      <c r="F3" s="9"/>
      <c r="G3" s="9"/>
      <c r="H3" s="9"/>
      <c r="I3" s="9"/>
      <c r="J3" s="9"/>
      <c r="K3" s="149"/>
      <c r="L3" s="149"/>
      <c r="M3" s="149"/>
      <c r="N3" s="149"/>
      <c r="O3" s="149"/>
      <c r="P3" s="149"/>
      <c r="Q3" s="149"/>
      <c r="R3" s="149"/>
    </row>
    <row r="4" spans="1:18" s="11" customFormat="1" ht="17.5" x14ac:dyDescent="0.35">
      <c r="B4" s="45" t="s">
        <v>38</v>
      </c>
      <c r="C4" s="13"/>
      <c r="D4" s="13"/>
      <c r="E4" s="13"/>
      <c r="F4" s="13"/>
      <c r="G4" s="13"/>
      <c r="H4" s="13"/>
      <c r="I4" s="13"/>
      <c r="J4" s="13"/>
      <c r="K4" s="60"/>
      <c r="L4" s="60"/>
      <c r="M4" s="60"/>
      <c r="N4" s="60"/>
      <c r="O4" s="60"/>
      <c r="P4" s="60"/>
      <c r="Q4" s="60"/>
      <c r="R4" s="60"/>
    </row>
    <row r="5" spans="1:18" s="11" customFormat="1" ht="13.5" x14ac:dyDescent="0.2">
      <c r="B5" s="15" t="str">
        <f>+Samenvatting!B5</f>
        <v>IUC24-009</v>
      </c>
      <c r="C5" s="13"/>
      <c r="D5" s="13"/>
      <c r="E5" s="13"/>
      <c r="F5" s="13"/>
      <c r="G5" s="13"/>
      <c r="H5" s="13"/>
      <c r="I5" s="13"/>
      <c r="J5" s="13"/>
      <c r="K5" s="60"/>
      <c r="L5" s="60"/>
      <c r="M5" s="60"/>
      <c r="N5" s="60"/>
      <c r="O5" s="60"/>
      <c r="P5" s="60"/>
      <c r="Q5" s="60"/>
      <c r="R5" s="60"/>
    </row>
    <row r="6" spans="1:18" s="11" customFormat="1" ht="13.5" x14ac:dyDescent="0.3">
      <c r="B6" s="46"/>
      <c r="C6" s="13"/>
      <c r="D6" s="13"/>
      <c r="E6" s="13"/>
      <c r="F6" s="13"/>
      <c r="G6" s="13"/>
      <c r="H6" s="13"/>
      <c r="I6" s="13"/>
      <c r="J6" s="13"/>
      <c r="K6" s="60"/>
      <c r="L6" s="60"/>
      <c r="M6" s="60"/>
      <c r="N6" s="60"/>
      <c r="O6" s="60"/>
      <c r="P6" s="60"/>
      <c r="Q6" s="60"/>
      <c r="R6" s="60"/>
    </row>
    <row r="7" spans="1:18" s="11" customFormat="1" ht="14" thickBot="1" x14ac:dyDescent="0.35">
      <c r="B7" s="24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pans="1:18" s="11" customFormat="1" ht="13.5" x14ac:dyDescent="0.3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 s="87" customFormat="1" ht="19.899999999999999" customHeight="1" x14ac:dyDescent="0.35">
      <c r="B9" s="62" t="s">
        <v>311</v>
      </c>
    </row>
    <row r="10" spans="1:18" s="150" customFormat="1" ht="19.899999999999999" customHeight="1" x14ac:dyDescent="0.35"/>
    <row r="11" spans="1:18" s="150" customFormat="1" ht="19.899999999999999" customHeight="1" x14ac:dyDescent="0.35">
      <c r="B11" s="152" t="s">
        <v>68</v>
      </c>
      <c r="C11" s="153"/>
      <c r="D11" s="154"/>
    </row>
    <row r="12" spans="1:18" s="151" customFormat="1" ht="19.899999999999999" customHeight="1" x14ac:dyDescent="0.35">
      <c r="B12" s="155" t="s">
        <v>69</v>
      </c>
      <c r="C12" s="156"/>
      <c r="D12" s="157"/>
      <c r="L12" s="150"/>
      <c r="M12" s="150"/>
      <c r="Q12" s="150"/>
      <c r="R12" s="150"/>
    </row>
    <row r="13" spans="1:18" s="151" customFormat="1" ht="19.899999999999999" customHeight="1" x14ac:dyDescent="0.35">
      <c r="L13" s="150"/>
      <c r="M13" s="150"/>
      <c r="Q13" s="150"/>
      <c r="R13" s="150"/>
    </row>
    <row r="14" spans="1:18" s="151" customFormat="1" ht="19.899999999999999" customHeight="1" x14ac:dyDescent="0.35">
      <c r="G14" s="158" t="s">
        <v>84</v>
      </c>
      <c r="L14" s="150"/>
      <c r="M14" s="150"/>
    </row>
    <row r="15" spans="1:18" s="151" customFormat="1" ht="19.899999999999999" customHeight="1" x14ac:dyDescent="0.35">
      <c r="G15" s="151" t="s">
        <v>87</v>
      </c>
    </row>
    <row r="16" spans="1:18" s="151" customFormat="1" ht="19.899999999999999" customHeight="1" x14ac:dyDescent="0.35">
      <c r="G16" s="151" t="s">
        <v>314</v>
      </c>
      <c r="K16" s="158"/>
    </row>
    <row r="17" spans="2:13" s="151" customFormat="1" ht="19.899999999999999" customHeight="1" x14ac:dyDescent="0.35">
      <c r="G17" s="151" t="s">
        <v>326</v>
      </c>
    </row>
    <row r="18" spans="2:13" s="151" customFormat="1" ht="19.899999999999999" customHeight="1" x14ac:dyDescent="0.35"/>
    <row r="19" spans="2:13" s="151" customFormat="1" ht="19.899999999999999" customHeight="1" x14ac:dyDescent="0.35">
      <c r="B19" s="158" t="s">
        <v>2</v>
      </c>
      <c r="K19" s="158" t="s">
        <v>0</v>
      </c>
    </row>
    <row r="20" spans="2:13" s="151" customFormat="1" ht="19.899999999999999" customHeight="1" x14ac:dyDescent="0.35">
      <c r="B20" s="151" t="s">
        <v>312</v>
      </c>
      <c r="G20" s="158" t="s">
        <v>99</v>
      </c>
      <c r="K20" s="158"/>
    </row>
    <row r="21" spans="2:13" s="151" customFormat="1" ht="19.899999999999999" customHeight="1" x14ac:dyDescent="0.35">
      <c r="B21" s="151" t="s">
        <v>96</v>
      </c>
      <c r="G21" s="151" t="s">
        <v>81</v>
      </c>
      <c r="K21" s="158"/>
    </row>
    <row r="22" spans="2:13" s="151" customFormat="1" ht="19.899999999999999" customHeight="1" x14ac:dyDescent="0.35">
      <c r="B22" s="151" t="s">
        <v>313</v>
      </c>
      <c r="G22" s="151" t="s">
        <v>82</v>
      </c>
      <c r="K22" s="158"/>
    </row>
    <row r="23" spans="2:13" s="151" customFormat="1" ht="19.899999999999999" customHeight="1" x14ac:dyDescent="0.35">
      <c r="G23" s="151" t="s">
        <v>83</v>
      </c>
      <c r="K23" s="158" t="s">
        <v>80</v>
      </c>
    </row>
    <row r="24" spans="2:13" s="151" customFormat="1" ht="19.899999999999999" customHeight="1" x14ac:dyDescent="0.35">
      <c r="G24" s="151" t="s">
        <v>315</v>
      </c>
      <c r="M24" s="158" t="s">
        <v>70</v>
      </c>
    </row>
    <row r="25" spans="2:13" s="151" customFormat="1" ht="19.899999999999999" customHeight="1" x14ac:dyDescent="0.35">
      <c r="M25" s="151" t="s">
        <v>71</v>
      </c>
    </row>
    <row r="26" spans="2:13" s="151" customFormat="1" ht="19.899999999999999" customHeight="1" x14ac:dyDescent="0.35">
      <c r="M26" s="151" t="s">
        <v>72</v>
      </c>
    </row>
    <row r="27" spans="2:13" s="151" customFormat="1" ht="19.899999999999999" customHeight="1" x14ac:dyDescent="0.35">
      <c r="M27" s="151" t="s">
        <v>291</v>
      </c>
    </row>
    <row r="28" spans="2:13" s="151" customFormat="1" ht="19.899999999999999" customHeight="1" x14ac:dyDescent="0.35">
      <c r="M28" s="151" t="s">
        <v>73</v>
      </c>
    </row>
    <row r="29" spans="2:13" s="151" customFormat="1" ht="19.899999999999999" customHeight="1" x14ac:dyDescent="0.35">
      <c r="M29" s="151" t="s">
        <v>76</v>
      </c>
    </row>
    <row r="30" spans="2:13" s="151" customFormat="1" ht="19.899999999999999" customHeight="1" x14ac:dyDescent="0.35"/>
    <row r="31" spans="2:13" s="151" customFormat="1" ht="19.899999999999999" customHeight="1" x14ac:dyDescent="0.35"/>
    <row r="32" spans="2:13" s="151" customFormat="1" ht="19.899999999999999" customHeight="1" x14ac:dyDescent="0.35"/>
    <row r="33" spans="1:13" s="151" customFormat="1" ht="19.899999999999999" customHeight="1" x14ac:dyDescent="0.35">
      <c r="M33" s="158" t="s">
        <v>74</v>
      </c>
    </row>
    <row r="34" spans="1:13" s="151" customFormat="1" ht="19.899999999999999" customHeight="1" x14ac:dyDescent="0.35">
      <c r="M34" s="151" t="s">
        <v>75</v>
      </c>
    </row>
    <row r="35" spans="1:13" s="151" customFormat="1" ht="19.899999999999999" customHeight="1" x14ac:dyDescent="0.35">
      <c r="M35" s="151" t="s">
        <v>72</v>
      </c>
    </row>
    <row r="36" spans="1:13" s="151" customFormat="1" ht="19.899999999999999" customHeight="1" x14ac:dyDescent="0.35">
      <c r="B36" s="158" t="s">
        <v>3</v>
      </c>
      <c r="M36" s="151" t="s">
        <v>291</v>
      </c>
    </row>
    <row r="37" spans="1:13" s="151" customFormat="1" ht="19.899999999999999" customHeight="1" x14ac:dyDescent="0.35">
      <c r="B37" s="62" t="s">
        <v>88</v>
      </c>
      <c r="M37" s="151" t="s">
        <v>73</v>
      </c>
    </row>
    <row r="38" spans="1:13" s="4" customFormat="1" ht="19.899999999999999" customHeight="1" x14ac:dyDescent="0.3">
      <c r="A38" s="151"/>
      <c r="B38" s="62" t="s">
        <v>100</v>
      </c>
      <c r="C38" s="151"/>
      <c r="D38" s="151"/>
      <c r="E38" s="151"/>
      <c r="F38" s="151"/>
      <c r="G38" s="151"/>
      <c r="H38" s="151"/>
      <c r="M38" s="151" t="s">
        <v>76</v>
      </c>
    </row>
    <row r="39" spans="1:13" s="4" customFormat="1" ht="19.899999999999999" customHeight="1" x14ac:dyDescent="0.3">
      <c r="A39" s="151"/>
      <c r="B39" s="151"/>
      <c r="C39" s="151"/>
      <c r="D39" s="151"/>
      <c r="E39" s="151"/>
      <c r="F39" s="151"/>
      <c r="G39" s="151"/>
      <c r="H39" s="151"/>
    </row>
    <row r="40" spans="1:13" s="4" customFormat="1" ht="19.899999999999999" customHeight="1" x14ac:dyDescent="0.3">
      <c r="A40" s="151"/>
      <c r="B40" s="151"/>
      <c r="C40" s="151"/>
      <c r="D40" s="151"/>
      <c r="E40" s="151"/>
      <c r="F40" s="151"/>
      <c r="G40" s="151"/>
      <c r="H40" s="151"/>
      <c r="M40" s="158" t="s">
        <v>77</v>
      </c>
    </row>
    <row r="41" spans="1:13" s="4" customFormat="1" ht="19.899999999999999" customHeight="1" x14ac:dyDescent="0.3">
      <c r="A41" s="151"/>
      <c r="B41" s="151"/>
      <c r="C41" s="151"/>
      <c r="D41" s="151"/>
      <c r="E41" s="151"/>
      <c r="F41" s="151"/>
      <c r="G41" s="151"/>
      <c r="H41" s="151"/>
      <c r="M41" s="151" t="s">
        <v>75</v>
      </c>
    </row>
    <row r="42" spans="1:13" s="4" customFormat="1" ht="19.899999999999999" customHeight="1" x14ac:dyDescent="0.3">
      <c r="A42" s="151"/>
      <c r="B42" s="151"/>
      <c r="C42" s="151"/>
      <c r="D42" s="151"/>
      <c r="E42" s="151"/>
      <c r="F42" s="151"/>
      <c r="G42" s="151"/>
      <c r="H42" s="151"/>
      <c r="M42" s="151" t="s">
        <v>78</v>
      </c>
    </row>
    <row r="43" spans="1:13" s="4" customFormat="1" ht="19.899999999999999" customHeight="1" x14ac:dyDescent="0.3">
      <c r="A43" s="151"/>
      <c r="B43" s="151"/>
      <c r="C43" s="151"/>
      <c r="D43" s="151"/>
      <c r="E43" s="151"/>
      <c r="F43" s="151"/>
      <c r="G43" s="151"/>
      <c r="H43" s="151"/>
      <c r="M43" s="151" t="s">
        <v>291</v>
      </c>
    </row>
    <row r="44" spans="1:13" s="4" customFormat="1" ht="19.899999999999999" customHeight="1" x14ac:dyDescent="0.3">
      <c r="A44" s="151"/>
      <c r="B44" s="151"/>
      <c r="C44" s="151"/>
      <c r="D44" s="151"/>
      <c r="E44" s="151"/>
      <c r="F44" s="151"/>
      <c r="G44" s="151"/>
      <c r="H44" s="151"/>
      <c r="M44" s="151" t="s">
        <v>73</v>
      </c>
    </row>
    <row r="45" spans="1:13" s="4" customFormat="1" ht="19.899999999999999" customHeight="1" x14ac:dyDescent="0.3">
      <c r="A45" s="151"/>
      <c r="B45" s="151"/>
      <c r="C45" s="151"/>
      <c r="D45" s="151"/>
      <c r="E45" s="151"/>
      <c r="F45" s="151"/>
      <c r="G45" s="151"/>
      <c r="H45" s="151"/>
      <c r="M45" s="151" t="s">
        <v>76</v>
      </c>
    </row>
    <row r="46" spans="1:13" s="4" customFormat="1" ht="19.899999999999999" customHeight="1" x14ac:dyDescent="0.3">
      <c r="A46" s="151"/>
      <c r="B46" s="151"/>
      <c r="C46" s="151"/>
      <c r="D46" s="151"/>
      <c r="E46" s="151"/>
      <c r="F46" s="151"/>
      <c r="G46" s="151"/>
      <c r="H46" s="151"/>
    </row>
    <row r="47" spans="1:13" s="151" customFormat="1" ht="19.899999999999999" customHeight="1" x14ac:dyDescent="0.35">
      <c r="M47" s="158" t="s">
        <v>79</v>
      </c>
    </row>
    <row r="48" spans="1:13" s="151" customFormat="1" ht="19.899999999999999" customHeight="1" x14ac:dyDescent="0.35">
      <c r="M48" s="151" t="s">
        <v>75</v>
      </c>
    </row>
    <row r="49" spans="5:13" s="151" customFormat="1" ht="19.899999999999999" customHeight="1" x14ac:dyDescent="0.35">
      <c r="M49" s="151" t="s">
        <v>78</v>
      </c>
    </row>
    <row r="50" spans="5:13" s="151" customFormat="1" ht="19.899999999999999" customHeight="1" x14ac:dyDescent="0.35">
      <c r="M50" s="151" t="s">
        <v>291</v>
      </c>
    </row>
    <row r="51" spans="5:13" s="151" customFormat="1" ht="19.899999999999999" customHeight="1" x14ac:dyDescent="0.35">
      <c r="E51" s="158" t="s">
        <v>303</v>
      </c>
      <c r="M51" s="151" t="s">
        <v>73</v>
      </c>
    </row>
    <row r="52" spans="5:13" s="151" customFormat="1" ht="19.899999999999999" customHeight="1" x14ac:dyDescent="0.35">
      <c r="E52" s="151" t="s">
        <v>304</v>
      </c>
      <c r="M52" s="151" t="s">
        <v>76</v>
      </c>
    </row>
    <row r="53" spans="5:13" s="151" customFormat="1" ht="19.899999999999999" customHeight="1" x14ac:dyDescent="0.35">
      <c r="E53" s="151" t="s">
        <v>305</v>
      </c>
    </row>
    <row r="54" spans="5:13" s="151" customFormat="1" ht="19.899999999999999" customHeight="1" x14ac:dyDescent="0.35">
      <c r="E54" s="151" t="s">
        <v>307</v>
      </c>
    </row>
    <row r="55" spans="5:13" s="151" customFormat="1" ht="19.899999999999999" customHeight="1" x14ac:dyDescent="0.35">
      <c r="E55" s="151" t="s">
        <v>306</v>
      </c>
      <c r="M55" s="158" t="s">
        <v>329</v>
      </c>
    </row>
    <row r="56" spans="5:13" s="151" customFormat="1" ht="19.899999999999999" customHeight="1" x14ac:dyDescent="0.35">
      <c r="M56" s="151" t="s">
        <v>89</v>
      </c>
    </row>
    <row r="57" spans="5:13" s="151" customFormat="1" ht="19.899999999999999" customHeight="1" x14ac:dyDescent="0.35">
      <c r="M57" s="151" t="s">
        <v>90</v>
      </c>
    </row>
    <row r="58" spans="5:13" s="151" customFormat="1" ht="19.899999999999999" customHeight="1" x14ac:dyDescent="0.35">
      <c r="M58" s="151" t="s">
        <v>291</v>
      </c>
    </row>
    <row r="59" spans="5:13" s="151" customFormat="1" ht="19.899999999999999" customHeight="1" x14ac:dyDescent="0.35">
      <c r="M59" s="151" t="s">
        <v>73</v>
      </c>
    </row>
    <row r="60" spans="5:13" s="151" customFormat="1" ht="19.899999999999999" customHeight="1" x14ac:dyDescent="0.35">
      <c r="M60" s="151" t="s">
        <v>76</v>
      </c>
    </row>
    <row r="61" spans="5:13" s="151" customFormat="1" ht="19.899999999999999" customHeight="1" x14ac:dyDescent="0.35"/>
    <row r="62" spans="5:13" s="151" customFormat="1" ht="19.899999999999999" customHeight="1" x14ac:dyDescent="0.35">
      <c r="M62" s="158" t="s">
        <v>330</v>
      </c>
    </row>
    <row r="63" spans="5:13" s="151" customFormat="1" ht="19.899999999999999" customHeight="1" x14ac:dyDescent="0.35">
      <c r="M63" s="151" t="s">
        <v>85</v>
      </c>
    </row>
    <row r="64" spans="5:13" s="151" customFormat="1" ht="19.899999999999999" customHeight="1" x14ac:dyDescent="0.35">
      <c r="M64" s="62" t="s">
        <v>331</v>
      </c>
    </row>
    <row r="65" spans="6:13" s="151" customFormat="1" ht="19.899999999999999" customHeight="1" x14ac:dyDescent="0.35">
      <c r="M65" s="62" t="s">
        <v>332</v>
      </c>
    </row>
    <row r="66" spans="6:13" s="151" customFormat="1" ht="19.899999999999999" customHeight="1" x14ac:dyDescent="0.35">
      <c r="M66" s="151" t="s">
        <v>291</v>
      </c>
    </row>
    <row r="67" spans="6:13" s="151" customFormat="1" ht="19.899999999999999" customHeight="1" x14ac:dyDescent="0.35">
      <c r="M67" s="151" t="s">
        <v>73</v>
      </c>
    </row>
    <row r="68" spans="6:13" s="151" customFormat="1" ht="19.899999999999999" customHeight="1" x14ac:dyDescent="0.35">
      <c r="M68" s="151" t="s">
        <v>327</v>
      </c>
    </row>
    <row r="69" spans="6:13" s="151" customFormat="1" ht="19.899999999999999" customHeight="1" x14ac:dyDescent="0.35"/>
    <row r="70" spans="6:13" s="151" customFormat="1" ht="19.899999999999999" customHeight="1" x14ac:dyDescent="0.35">
      <c r="M70" s="158" t="s">
        <v>8</v>
      </c>
    </row>
    <row r="71" spans="6:13" s="151" customFormat="1" ht="19.899999999999999" customHeight="1" x14ac:dyDescent="0.35">
      <c r="M71" s="151" t="s">
        <v>328</v>
      </c>
    </row>
    <row r="72" spans="6:13" s="151" customFormat="1" ht="19.899999999999999" customHeight="1" x14ac:dyDescent="0.35"/>
    <row r="73" spans="6:13" s="151" customFormat="1" ht="19.899999999999999" customHeight="1" x14ac:dyDescent="0.35"/>
    <row r="74" spans="6:13" s="151" customFormat="1" ht="19.899999999999999" customHeight="1" x14ac:dyDescent="0.35"/>
    <row r="75" spans="6:13" s="151" customFormat="1" ht="19.899999999999999" customHeight="1" x14ac:dyDescent="0.35">
      <c r="F75" s="151" t="s">
        <v>0</v>
      </c>
    </row>
    <row r="76" spans="6:13" s="151" customFormat="1" ht="19.899999999999999" customHeight="1" x14ac:dyDescent="0.35"/>
    <row r="77" spans="6:13" s="151" customFormat="1" ht="19.899999999999999" customHeight="1" x14ac:dyDescent="0.35"/>
    <row r="78" spans="6:13" s="151" customFormat="1" ht="19.899999999999999" customHeight="1" x14ac:dyDescent="0.35"/>
    <row r="79" spans="6:13" s="151" customFormat="1" ht="19.899999999999999" customHeight="1" x14ac:dyDescent="0.35"/>
    <row r="80" spans="6:13" s="151" customFormat="1" ht="19.899999999999999" customHeight="1" x14ac:dyDescent="0.35"/>
    <row r="81" spans="2:18" s="151" customFormat="1" ht="19.899999999999999" customHeight="1" x14ac:dyDescent="0.35"/>
    <row r="82" spans="2:18" s="11" customFormat="1" ht="14" thickBot="1" x14ac:dyDescent="0.35">
      <c r="B82" s="24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</row>
    <row r="83" spans="2:18" s="11" customFormat="1" ht="13.5" x14ac:dyDescent="0.3">
      <c r="B83" s="17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</row>
    <row r="84" spans="2:18" s="11" customFormat="1" ht="13.5" hidden="1" x14ac:dyDescent="0.3">
      <c r="B84" s="47"/>
      <c r="C84" s="47"/>
      <c r="D84" s="47"/>
      <c r="E84" s="47"/>
      <c r="F84" s="47"/>
      <c r="G84" s="47"/>
      <c r="H84" s="47"/>
      <c r="I84" s="47"/>
      <c r="J84" s="47"/>
    </row>
    <row r="85" spans="2:18" s="11" customFormat="1" ht="13.5" hidden="1" x14ac:dyDescent="0.3">
      <c r="B85" s="47"/>
      <c r="C85" s="47"/>
      <c r="D85" s="47"/>
      <c r="E85" s="47"/>
      <c r="F85" s="47"/>
      <c r="G85" s="47"/>
      <c r="H85" s="47"/>
      <c r="I85" s="47"/>
      <c r="J85" s="47"/>
    </row>
    <row r="86" spans="2:18" s="11" customFormat="1" ht="13.5" hidden="1" x14ac:dyDescent="0.3">
      <c r="B86" s="47"/>
      <c r="C86" s="47"/>
      <c r="D86" s="47"/>
      <c r="E86" s="47"/>
      <c r="F86" s="47"/>
      <c r="G86" s="47"/>
      <c r="H86" s="47"/>
      <c r="I86" s="47"/>
      <c r="J86" s="47"/>
    </row>
    <row r="87" spans="2:18" s="11" customFormat="1" ht="13.5" hidden="1" x14ac:dyDescent="0.3">
      <c r="B87" s="47"/>
      <c r="C87" s="47"/>
      <c r="D87" s="47"/>
      <c r="E87" s="47"/>
      <c r="F87" s="47"/>
      <c r="G87" s="47"/>
      <c r="H87" s="47"/>
      <c r="I87" s="47"/>
      <c r="J87" s="47"/>
    </row>
    <row r="88" spans="2:18" s="11" customFormat="1" ht="13.5" hidden="1" x14ac:dyDescent="0.3">
      <c r="B88" s="47"/>
      <c r="C88" s="47"/>
      <c r="D88" s="47"/>
      <c r="E88" s="47"/>
      <c r="F88" s="47"/>
      <c r="G88" s="47"/>
      <c r="H88" s="47"/>
      <c r="I88" s="47"/>
      <c r="J88" s="47"/>
    </row>
    <row r="89" spans="2:18" s="11" customFormat="1" ht="13.5" hidden="1" x14ac:dyDescent="0.3">
      <c r="B89" s="47"/>
      <c r="C89" s="47"/>
      <c r="D89" s="47"/>
      <c r="E89" s="47"/>
      <c r="F89" s="47"/>
      <c r="G89" s="47"/>
      <c r="H89" s="47"/>
      <c r="I89" s="47"/>
      <c r="J89" s="47"/>
    </row>
    <row r="90" spans="2:18" s="11" customFormat="1" ht="13.5" hidden="1" x14ac:dyDescent="0.3">
      <c r="B90" s="47"/>
      <c r="C90" s="47"/>
      <c r="D90" s="47"/>
      <c r="E90" s="47"/>
      <c r="F90" s="47"/>
      <c r="G90" s="47"/>
      <c r="H90" s="47"/>
      <c r="I90" s="47"/>
      <c r="J90" s="47"/>
    </row>
    <row r="91" spans="2:18" s="11" customFormat="1" ht="13.5" hidden="1" x14ac:dyDescent="0.3">
      <c r="B91" s="47"/>
      <c r="C91" s="47"/>
      <c r="D91" s="47"/>
      <c r="E91" s="47"/>
      <c r="F91" s="47"/>
      <c r="G91" s="47"/>
      <c r="H91" s="47"/>
      <c r="I91" s="47"/>
      <c r="J91" s="47"/>
    </row>
    <row r="92" spans="2:18" s="11" customFormat="1" ht="13.5" hidden="1" x14ac:dyDescent="0.3">
      <c r="B92" s="47"/>
      <c r="C92" s="47"/>
      <c r="D92" s="47"/>
      <c r="E92" s="47"/>
      <c r="F92" s="47"/>
      <c r="G92" s="47"/>
      <c r="H92" s="47"/>
      <c r="I92" s="47"/>
      <c r="J92" s="47"/>
    </row>
    <row r="93" spans="2:18" s="11" customFormat="1" ht="13.5" hidden="1" x14ac:dyDescent="0.3">
      <c r="B93" s="47"/>
      <c r="C93" s="47"/>
      <c r="D93" s="47"/>
      <c r="E93" s="47"/>
      <c r="F93" s="47"/>
      <c r="G93" s="47"/>
      <c r="H93" s="47"/>
      <c r="I93" s="47"/>
      <c r="J93" s="47"/>
    </row>
    <row r="94" spans="2:18" s="11" customFormat="1" ht="13.5" hidden="1" x14ac:dyDescent="0.3">
      <c r="B94" s="47"/>
      <c r="C94" s="47"/>
      <c r="D94" s="47"/>
      <c r="E94" s="47"/>
      <c r="F94" s="47"/>
      <c r="G94" s="47"/>
      <c r="H94" s="47"/>
      <c r="I94" s="47"/>
      <c r="J94" s="47"/>
    </row>
    <row r="95" spans="2:18" s="11" customFormat="1" ht="13.5" hidden="1" x14ac:dyDescent="0.3">
      <c r="B95" s="47"/>
      <c r="C95" s="47"/>
      <c r="D95" s="47"/>
      <c r="E95" s="47"/>
      <c r="F95" s="47"/>
      <c r="G95" s="47"/>
      <c r="H95" s="47"/>
      <c r="I95" s="47"/>
      <c r="J95" s="47"/>
    </row>
    <row r="96" spans="2:18" s="11" customFormat="1" ht="13.5" hidden="1" x14ac:dyDescent="0.3">
      <c r="B96" s="47"/>
      <c r="C96" s="47"/>
      <c r="D96" s="47"/>
      <c r="E96" s="47"/>
      <c r="F96" s="47"/>
      <c r="G96" s="47"/>
      <c r="H96" s="47"/>
      <c r="I96" s="47"/>
      <c r="J96" s="47"/>
    </row>
    <row r="97" spans="2:10" s="11" customFormat="1" ht="13.5" hidden="1" x14ac:dyDescent="0.3">
      <c r="B97" s="47"/>
      <c r="C97" s="47"/>
      <c r="D97" s="47"/>
      <c r="E97" s="47"/>
      <c r="F97" s="47"/>
      <c r="G97" s="47"/>
      <c r="H97" s="47"/>
      <c r="I97" s="47"/>
      <c r="J97" s="47"/>
    </row>
    <row r="98" spans="2:10" s="11" customFormat="1" ht="13.5" hidden="1" x14ac:dyDescent="0.3">
      <c r="B98" s="47"/>
      <c r="C98" s="47"/>
      <c r="D98" s="47"/>
      <c r="E98" s="47"/>
      <c r="F98" s="47"/>
      <c r="G98" s="47"/>
      <c r="H98" s="47"/>
      <c r="I98" s="47"/>
      <c r="J98" s="47"/>
    </row>
    <row r="99" spans="2:10" s="11" customFormat="1" ht="13.5" hidden="1" x14ac:dyDescent="0.3">
      <c r="B99" s="47"/>
      <c r="C99" s="47"/>
      <c r="D99" s="47"/>
      <c r="E99" s="47"/>
      <c r="F99" s="47"/>
      <c r="G99" s="47"/>
      <c r="H99" s="47"/>
      <c r="I99" s="47"/>
      <c r="J99" s="47"/>
    </row>
    <row r="100" spans="2:10" s="11" customFormat="1" ht="13.5" hidden="1" x14ac:dyDescent="0.3">
      <c r="B100" s="47"/>
      <c r="C100" s="47"/>
      <c r="D100" s="47"/>
      <c r="E100" s="47"/>
      <c r="F100" s="47"/>
      <c r="G100" s="47"/>
      <c r="H100" s="47"/>
      <c r="I100" s="47"/>
      <c r="J100" s="47"/>
    </row>
    <row r="101" spans="2:10" s="11" customFormat="1" ht="13.5" hidden="1" x14ac:dyDescent="0.3">
      <c r="B101" s="47"/>
      <c r="C101" s="47"/>
      <c r="D101" s="47"/>
      <c r="E101" s="47"/>
      <c r="F101" s="47"/>
      <c r="G101" s="47"/>
      <c r="H101" s="47"/>
      <c r="I101" s="47"/>
      <c r="J101" s="47"/>
    </row>
    <row r="102" spans="2:10" s="11" customFormat="1" ht="13.5" hidden="1" x14ac:dyDescent="0.3">
      <c r="B102" s="47"/>
      <c r="C102" s="47"/>
      <c r="D102" s="47"/>
      <c r="E102" s="47"/>
      <c r="F102" s="47"/>
      <c r="G102" s="47"/>
      <c r="H102" s="47"/>
      <c r="I102" s="47"/>
      <c r="J102" s="47"/>
    </row>
    <row r="103" spans="2:10" s="11" customFormat="1" ht="13.5" hidden="1" x14ac:dyDescent="0.3">
      <c r="B103" s="47"/>
      <c r="C103" s="47"/>
      <c r="D103" s="47"/>
      <c r="E103" s="47"/>
      <c r="F103" s="47"/>
      <c r="G103" s="47"/>
      <c r="H103" s="47"/>
      <c r="I103" s="47"/>
      <c r="J103" s="47"/>
    </row>
    <row r="104" spans="2:10" s="11" customFormat="1" ht="13.5" hidden="1" x14ac:dyDescent="0.3">
      <c r="B104" s="47"/>
      <c r="C104" s="47"/>
      <c r="D104" s="47"/>
      <c r="E104" s="47"/>
      <c r="F104" s="47"/>
      <c r="G104" s="47"/>
      <c r="H104" s="47"/>
      <c r="I104" s="47"/>
      <c r="J104" s="47"/>
    </row>
    <row r="105" spans="2:10" s="11" customFormat="1" ht="13.5" hidden="1" x14ac:dyDescent="0.3">
      <c r="B105" s="47"/>
      <c r="C105" s="47"/>
      <c r="D105" s="47"/>
      <c r="E105" s="47"/>
      <c r="F105" s="47"/>
      <c r="G105" s="47"/>
      <c r="H105" s="47"/>
      <c r="I105" s="47"/>
      <c r="J105" s="47"/>
    </row>
    <row r="106" spans="2:10" s="11" customFormat="1" ht="13.5" hidden="1" x14ac:dyDescent="0.3">
      <c r="B106" s="48"/>
      <c r="C106" s="18"/>
      <c r="D106" s="18"/>
      <c r="E106" s="18"/>
      <c r="F106" s="18"/>
      <c r="G106" s="18"/>
      <c r="H106" s="18"/>
      <c r="I106" s="18"/>
      <c r="J106" s="18"/>
    </row>
    <row r="107" spans="2:10" s="11" customFormat="1" ht="15" hidden="1" x14ac:dyDescent="0.3">
      <c r="B107" s="49" t="s">
        <v>4</v>
      </c>
      <c r="C107" s="50"/>
      <c r="D107" s="50"/>
      <c r="E107" s="50"/>
      <c r="F107" s="50"/>
      <c r="G107" s="50"/>
      <c r="H107" s="50"/>
      <c r="I107" s="50"/>
      <c r="J107" s="50"/>
    </row>
    <row r="108" spans="2:10" s="11" customFormat="1" ht="13.5" hidden="1" x14ac:dyDescent="0.3">
      <c r="B108" s="51" t="s">
        <v>290</v>
      </c>
      <c r="C108" s="52"/>
      <c r="D108" s="52"/>
      <c r="E108" s="52"/>
      <c r="F108" s="52"/>
      <c r="G108" s="52"/>
      <c r="H108" s="52"/>
      <c r="I108" s="52"/>
      <c r="J108" s="52"/>
    </row>
    <row r="109" spans="2:10" s="11" customFormat="1" ht="13.5" hidden="1" x14ac:dyDescent="0.2">
      <c r="B109" s="53"/>
      <c r="C109" s="54"/>
      <c r="D109" s="54"/>
      <c r="E109" s="54"/>
      <c r="F109" s="54"/>
      <c r="G109" s="54"/>
      <c r="H109" s="54"/>
      <c r="I109" s="54"/>
      <c r="J109" s="54"/>
    </row>
    <row r="110" spans="2:10" s="11" customFormat="1" ht="13.5" hidden="1" x14ac:dyDescent="0.2">
      <c r="B110" s="53"/>
      <c r="C110" s="54"/>
      <c r="D110" s="54"/>
      <c r="E110" s="54"/>
      <c r="F110" s="54"/>
      <c r="G110" s="54"/>
      <c r="H110" s="54"/>
      <c r="I110" s="54"/>
      <c r="J110" s="54"/>
    </row>
    <row r="111" spans="2:10" s="11" customFormat="1" ht="13.5" hidden="1" x14ac:dyDescent="0.2">
      <c r="B111" s="53"/>
      <c r="C111" s="54"/>
      <c r="D111" s="54"/>
      <c r="E111" s="54"/>
      <c r="F111" s="54"/>
      <c r="G111" s="54"/>
      <c r="H111" s="54"/>
      <c r="I111" s="54"/>
      <c r="J111" s="54"/>
    </row>
    <row r="112" spans="2:10" s="11" customFormat="1" ht="13.5" hidden="1" x14ac:dyDescent="0.2">
      <c r="B112" s="53"/>
      <c r="C112" s="54"/>
      <c r="D112" s="54"/>
      <c r="E112" s="54"/>
      <c r="F112" s="54"/>
      <c r="G112" s="54"/>
      <c r="H112" s="54"/>
      <c r="I112" s="54"/>
      <c r="J112" s="54"/>
    </row>
    <row r="113" spans="2:10" s="11" customFormat="1" ht="13.5" hidden="1" x14ac:dyDescent="0.2">
      <c r="B113" s="53"/>
      <c r="C113" s="54"/>
      <c r="D113" s="54"/>
      <c r="E113" s="54"/>
      <c r="F113" s="54"/>
      <c r="G113" s="54"/>
      <c r="H113" s="54"/>
      <c r="I113" s="54"/>
      <c r="J113" s="54"/>
    </row>
    <row r="114" spans="2:10" s="11" customFormat="1" ht="13.5" hidden="1" x14ac:dyDescent="0.2">
      <c r="B114" s="53"/>
      <c r="C114" s="54"/>
      <c r="D114" s="54"/>
      <c r="E114" s="54"/>
      <c r="F114" s="54"/>
      <c r="G114" s="54"/>
      <c r="H114" s="54"/>
      <c r="I114" s="54"/>
      <c r="J114" s="54"/>
    </row>
    <row r="115" spans="2:10" s="11" customFormat="1" ht="13.5" hidden="1" x14ac:dyDescent="0.2">
      <c r="B115" s="53"/>
      <c r="C115" s="54"/>
      <c r="D115" s="54"/>
      <c r="E115" s="54"/>
      <c r="F115" s="54"/>
      <c r="G115" s="54"/>
      <c r="H115" s="54"/>
      <c r="I115" s="54"/>
      <c r="J115" s="54"/>
    </row>
    <row r="116" spans="2:10" s="11" customFormat="1" ht="13.5" hidden="1" x14ac:dyDescent="0.2">
      <c r="B116" s="53"/>
      <c r="C116" s="54"/>
      <c r="D116" s="54"/>
      <c r="E116" s="54"/>
      <c r="F116" s="54"/>
      <c r="G116" s="54"/>
      <c r="H116" s="54"/>
      <c r="I116" s="54"/>
      <c r="J116" s="54"/>
    </row>
    <row r="117" spans="2:10" s="11" customFormat="1" ht="13.5" hidden="1" x14ac:dyDescent="0.2">
      <c r="B117" s="53"/>
      <c r="C117" s="54"/>
      <c r="D117" s="54"/>
      <c r="E117" s="54"/>
      <c r="F117" s="54"/>
      <c r="G117" s="54"/>
      <c r="H117" s="54"/>
      <c r="I117" s="54"/>
      <c r="J117" s="54"/>
    </row>
    <row r="118" spans="2:10" s="11" customFormat="1" ht="13.5" hidden="1" x14ac:dyDescent="0.2">
      <c r="B118" s="53"/>
      <c r="C118" s="54"/>
      <c r="D118" s="54"/>
      <c r="E118" s="54"/>
      <c r="F118" s="54"/>
      <c r="G118" s="54"/>
      <c r="H118" s="54"/>
      <c r="I118" s="54"/>
      <c r="J118" s="54"/>
    </row>
    <row r="119" spans="2:10" s="11" customFormat="1" ht="13.5" hidden="1" x14ac:dyDescent="0.2">
      <c r="B119" s="53"/>
      <c r="C119" s="54"/>
      <c r="D119" s="54"/>
      <c r="E119" s="54"/>
      <c r="F119" s="54"/>
      <c r="G119" s="54"/>
      <c r="H119" s="54"/>
      <c r="I119" s="54"/>
      <c r="J119" s="54"/>
    </row>
    <row r="120" spans="2:10" s="11" customFormat="1" ht="13.5" hidden="1" x14ac:dyDescent="0.2">
      <c r="B120" s="53"/>
      <c r="C120" s="54"/>
      <c r="D120" s="54"/>
      <c r="E120" s="54"/>
      <c r="F120" s="54"/>
      <c r="G120" s="54"/>
      <c r="H120" s="54"/>
      <c r="I120" s="54"/>
      <c r="J120" s="54"/>
    </row>
    <row r="121" spans="2:10" s="11" customFormat="1" ht="13.5" hidden="1" x14ac:dyDescent="0.2">
      <c r="B121" s="53"/>
      <c r="C121" s="54"/>
      <c r="D121" s="54"/>
      <c r="E121" s="54"/>
      <c r="F121" s="54"/>
      <c r="G121" s="54"/>
      <c r="H121" s="54"/>
      <c r="I121" s="54"/>
      <c r="J121" s="54"/>
    </row>
    <row r="122" spans="2:10" s="11" customFormat="1" ht="13.5" hidden="1" x14ac:dyDescent="0.2">
      <c r="B122" s="53"/>
      <c r="C122" s="54"/>
      <c r="D122" s="54"/>
      <c r="E122" s="54"/>
      <c r="F122" s="54"/>
      <c r="G122" s="54"/>
      <c r="H122" s="54"/>
      <c r="I122" s="54"/>
      <c r="J122" s="54"/>
    </row>
    <row r="123" spans="2:10" s="11" customFormat="1" ht="13.5" hidden="1" x14ac:dyDescent="0.2">
      <c r="B123" s="53"/>
      <c r="C123" s="54"/>
      <c r="D123" s="54"/>
      <c r="E123" s="54"/>
      <c r="F123" s="54"/>
      <c r="G123" s="54"/>
      <c r="H123" s="54"/>
      <c r="I123" s="54"/>
      <c r="J123" s="54"/>
    </row>
    <row r="124" spans="2:10" s="11" customFormat="1" ht="13.5" hidden="1" x14ac:dyDescent="0.2">
      <c r="B124" s="53"/>
      <c r="C124" s="54"/>
      <c r="D124" s="54"/>
      <c r="E124" s="54"/>
      <c r="F124" s="54"/>
      <c r="G124" s="54"/>
      <c r="H124" s="54"/>
      <c r="I124" s="54"/>
      <c r="J124" s="54"/>
    </row>
    <row r="125" spans="2:10" s="11" customFormat="1" ht="13.5" hidden="1" x14ac:dyDescent="0.2">
      <c r="B125" s="53"/>
      <c r="C125" s="54"/>
      <c r="D125" s="54"/>
      <c r="E125" s="54"/>
      <c r="F125" s="54"/>
      <c r="G125" s="54"/>
      <c r="H125" s="54"/>
      <c r="I125" s="54"/>
      <c r="J125" s="54"/>
    </row>
    <row r="126" spans="2:10" s="11" customFormat="1" ht="13.5" hidden="1" x14ac:dyDescent="0.2">
      <c r="B126" s="53"/>
      <c r="C126" s="54"/>
      <c r="D126" s="54"/>
      <c r="E126" s="54"/>
      <c r="F126" s="54"/>
      <c r="G126" s="54"/>
      <c r="H126" s="54"/>
      <c r="I126" s="54"/>
      <c r="J126" s="54"/>
    </row>
    <row r="127" spans="2:10" s="11" customFormat="1" ht="13.5" hidden="1" x14ac:dyDescent="0.2">
      <c r="B127" s="53"/>
      <c r="C127" s="54"/>
      <c r="D127" s="54"/>
      <c r="E127" s="54"/>
      <c r="F127" s="54"/>
      <c r="G127" s="54"/>
      <c r="H127" s="54"/>
      <c r="I127" s="54"/>
      <c r="J127" s="54"/>
    </row>
    <row r="128" spans="2:10" s="11" customFormat="1" ht="13.5" hidden="1" x14ac:dyDescent="0.2">
      <c r="B128" s="53"/>
      <c r="C128" s="54"/>
      <c r="D128" s="54"/>
      <c r="E128" s="54"/>
      <c r="F128" s="54"/>
      <c r="G128" s="54"/>
      <c r="H128" s="54"/>
      <c r="I128" s="54"/>
      <c r="J128" s="54"/>
    </row>
    <row r="129" spans="1:10" s="11" customFormat="1" ht="13.5" hidden="1" x14ac:dyDescent="0.2">
      <c r="B129" s="53"/>
      <c r="C129" s="54"/>
      <c r="D129" s="54"/>
      <c r="E129" s="54"/>
      <c r="F129" s="54"/>
      <c r="G129" s="54"/>
      <c r="H129" s="54"/>
      <c r="I129" s="54"/>
      <c r="J129" s="54"/>
    </row>
    <row r="130" spans="1:10" s="11" customFormat="1" ht="13.5" hidden="1" x14ac:dyDescent="0.2">
      <c r="B130" s="55"/>
      <c r="C130" s="56"/>
      <c r="D130" s="56"/>
      <c r="E130" s="56"/>
      <c r="F130" s="56"/>
      <c r="G130" s="56"/>
      <c r="H130" s="56"/>
      <c r="I130" s="56"/>
      <c r="J130" s="56"/>
    </row>
    <row r="131" spans="1:10" s="11" customFormat="1" ht="14" hidden="1" thickBot="1" x14ac:dyDescent="0.35">
      <c r="B131" s="24"/>
      <c r="C131" s="20"/>
      <c r="D131" s="20"/>
      <c r="E131" s="20"/>
      <c r="F131" s="20"/>
      <c r="G131" s="20"/>
      <c r="H131" s="20"/>
      <c r="I131" s="20"/>
      <c r="J131" s="20"/>
    </row>
    <row r="132" spans="1:10" ht="14" hidden="1" x14ac:dyDescent="0.3">
      <c r="A132" s="11"/>
      <c r="B132" s="17"/>
      <c r="C132" s="18"/>
      <c r="D132" s="18"/>
      <c r="E132" s="18"/>
      <c r="F132" s="18"/>
      <c r="G132" s="18"/>
      <c r="H132" s="18"/>
      <c r="I132" s="18"/>
      <c r="J132" s="18"/>
    </row>
    <row r="133" spans="1:10" ht="14" hidden="1" x14ac:dyDescent="0.3"/>
    <row r="134" spans="1:10" ht="14" hidden="1" x14ac:dyDescent="0.3"/>
    <row r="135" spans="1:10" ht="14" hidden="1" x14ac:dyDescent="0.3"/>
    <row r="136" spans="1:10" ht="14" hidden="1" x14ac:dyDescent="0.3"/>
    <row r="137" spans="1:10" ht="14" hidden="1" x14ac:dyDescent="0.3"/>
    <row r="138" spans="1:10" ht="14" hidden="1" x14ac:dyDescent="0.3"/>
    <row r="139" spans="1:10" ht="14" hidden="1" x14ac:dyDescent="0.3"/>
    <row r="140" spans="1:10" ht="14" hidden="1" x14ac:dyDescent="0.3"/>
    <row r="141" spans="1:10" ht="14" hidden="1" x14ac:dyDescent="0.3"/>
    <row r="142" spans="1:10" ht="14" hidden="1" x14ac:dyDescent="0.3"/>
    <row r="143" spans="1:10" ht="14" hidden="1" x14ac:dyDescent="0.3"/>
    <row r="144" spans="1:10" ht="14" hidden="1" x14ac:dyDescent="0.3"/>
    <row r="145" ht="14" hidden="1" x14ac:dyDescent="0.3"/>
    <row r="146" ht="14" hidden="1" x14ac:dyDescent="0.3"/>
    <row r="147" ht="14" hidden="1" x14ac:dyDescent="0.3"/>
    <row r="148" ht="14" hidden="1" x14ac:dyDescent="0.3"/>
    <row r="149" ht="14" hidden="1" x14ac:dyDescent="0.3"/>
    <row r="150" ht="14" hidden="1" x14ac:dyDescent="0.3"/>
    <row r="151" ht="14" hidden="1" x14ac:dyDescent="0.3"/>
    <row r="152" ht="14" hidden="1" x14ac:dyDescent="0.3"/>
    <row r="153" ht="14" hidden="1" x14ac:dyDescent="0.3"/>
    <row r="154" ht="14" hidden="1" x14ac:dyDescent="0.3"/>
    <row r="155" ht="14" hidden="1" x14ac:dyDescent="0.3"/>
    <row r="156" ht="14" hidden="1" x14ac:dyDescent="0.3"/>
    <row r="157" ht="14" hidden="1" x14ac:dyDescent="0.3"/>
    <row r="158" ht="14" hidden="1" x14ac:dyDescent="0.3"/>
    <row r="159" ht="14" hidden="1" x14ac:dyDescent="0.3"/>
    <row r="160" ht="14" hidden="1" x14ac:dyDescent="0.3"/>
    <row r="161" ht="14" hidden="1" x14ac:dyDescent="0.3"/>
    <row r="162" ht="14" hidden="1" x14ac:dyDescent="0.3"/>
    <row r="163" ht="14" hidden="1" x14ac:dyDescent="0.3"/>
    <row r="164" ht="14" hidden="1" x14ac:dyDescent="0.3"/>
    <row r="165" ht="14" hidden="1" x14ac:dyDescent="0.3"/>
    <row r="166" ht="14" hidden="1" x14ac:dyDescent="0.3"/>
    <row r="167" ht="14" hidden="1" x14ac:dyDescent="0.3"/>
    <row r="168" ht="14" hidden="1" x14ac:dyDescent="0.3"/>
    <row r="169" ht="14" hidden="1" x14ac:dyDescent="0.3"/>
    <row r="170" ht="14" hidden="1" x14ac:dyDescent="0.3"/>
    <row r="171" ht="14" hidden="1" x14ac:dyDescent="0.3"/>
    <row r="172" ht="14" hidden="1" x14ac:dyDescent="0.3"/>
    <row r="173" ht="14" hidden="1" x14ac:dyDescent="0.3"/>
    <row r="174" ht="14" hidden="1" x14ac:dyDescent="0.3"/>
    <row r="175" ht="14" hidden="1" x14ac:dyDescent="0.3"/>
    <row r="176" ht="14" hidden="1" x14ac:dyDescent="0.3"/>
    <row r="177" ht="14" hidden="1" x14ac:dyDescent="0.3"/>
    <row r="178" ht="14" hidden="1" x14ac:dyDescent="0.3"/>
    <row r="179" ht="14" hidden="1" x14ac:dyDescent="0.3"/>
    <row r="180" ht="14" hidden="1" x14ac:dyDescent="0.3"/>
    <row r="181" ht="14" hidden="1" x14ac:dyDescent="0.3"/>
    <row r="182" ht="14" hidden="1" x14ac:dyDescent="0.3"/>
    <row r="183" ht="14" hidden="1" x14ac:dyDescent="0.3"/>
    <row r="184" ht="14" hidden="1" x14ac:dyDescent="0.3"/>
    <row r="185" ht="14" hidden="1" x14ac:dyDescent="0.3"/>
    <row r="186" ht="14" hidden="1" x14ac:dyDescent="0.3"/>
    <row r="187" ht="14" hidden="1" x14ac:dyDescent="0.3"/>
    <row r="188" ht="14" hidden="1" x14ac:dyDescent="0.3"/>
    <row r="189" ht="14" hidden="1" x14ac:dyDescent="0.3"/>
    <row r="190" ht="14" hidden="1" x14ac:dyDescent="0.3"/>
    <row r="191" ht="14" hidden="1" x14ac:dyDescent="0.3"/>
    <row r="192" ht="14" hidden="1" x14ac:dyDescent="0.3"/>
    <row r="193" ht="14" hidden="1" x14ac:dyDescent="0.3"/>
    <row r="194" ht="14" hidden="1" x14ac:dyDescent="0.3"/>
    <row r="195" ht="14" hidden="1" x14ac:dyDescent="0.3"/>
    <row r="196" ht="14" hidden="1" x14ac:dyDescent="0.3"/>
    <row r="197" ht="14" hidden="1" x14ac:dyDescent="0.3"/>
    <row r="198" ht="14" hidden="1" x14ac:dyDescent="0.3"/>
    <row r="199" ht="14" hidden="1" x14ac:dyDescent="0.3"/>
    <row r="200" ht="14" hidden="1" x14ac:dyDescent="0.3"/>
    <row r="201" ht="14" hidden="1" x14ac:dyDescent="0.3"/>
    <row r="202" ht="14" hidden="1" x14ac:dyDescent="0.3"/>
    <row r="203" ht="14" hidden="1" x14ac:dyDescent="0.3"/>
    <row r="204" ht="14" hidden="1" x14ac:dyDescent="0.3"/>
    <row r="205" ht="14" hidden="1" x14ac:dyDescent="0.3"/>
    <row r="206" ht="14" hidden="1" x14ac:dyDescent="0.3"/>
    <row r="207" ht="14" hidden="1" x14ac:dyDescent="0.3"/>
    <row r="208" ht="14" hidden="1" x14ac:dyDescent="0.3"/>
    <row r="209" ht="14" hidden="1" x14ac:dyDescent="0.3"/>
    <row r="210" ht="14" hidden="1" x14ac:dyDescent="0.3"/>
    <row r="211" ht="14" hidden="1" x14ac:dyDescent="0.3"/>
    <row r="212" ht="14" hidden="1" x14ac:dyDescent="0.3"/>
    <row r="213" ht="14" hidden="1" x14ac:dyDescent="0.3"/>
    <row r="214" ht="14" hidden="1" x14ac:dyDescent="0.3"/>
    <row r="215" ht="14" hidden="1" x14ac:dyDescent="0.3"/>
    <row r="216" ht="14" hidden="1" x14ac:dyDescent="0.3"/>
    <row r="217" ht="14" hidden="1" x14ac:dyDescent="0.3"/>
    <row r="218" ht="14" hidden="1" x14ac:dyDescent="0.3"/>
    <row r="219" ht="14" hidden="1" x14ac:dyDescent="0.3"/>
    <row r="220" ht="14" hidden="1" x14ac:dyDescent="0.3"/>
    <row r="221" ht="14" hidden="1" x14ac:dyDescent="0.3"/>
    <row r="222" ht="14" hidden="1" x14ac:dyDescent="0.3"/>
    <row r="223" ht="14" hidden="1" x14ac:dyDescent="0.3"/>
    <row r="224" ht="14" hidden="1" x14ac:dyDescent="0.3"/>
    <row r="225" ht="14" hidden="1" x14ac:dyDescent="0.3"/>
    <row r="226" ht="14" hidden="1" x14ac:dyDescent="0.3"/>
    <row r="227" ht="14" hidden="1" x14ac:dyDescent="0.3"/>
    <row r="228" ht="14" hidden="1" x14ac:dyDescent="0.3"/>
    <row r="229" ht="14" hidden="1" x14ac:dyDescent="0.3"/>
    <row r="230" ht="14" hidden="1" x14ac:dyDescent="0.3"/>
    <row r="231" ht="14" hidden="1" x14ac:dyDescent="0.3"/>
    <row r="232" ht="14" hidden="1" x14ac:dyDescent="0.3"/>
    <row r="233" ht="14" hidden="1" x14ac:dyDescent="0.3"/>
    <row r="234" ht="14" hidden="1" x14ac:dyDescent="0.3"/>
    <row r="235" ht="14" hidden="1" x14ac:dyDescent="0.3"/>
    <row r="236" ht="14" hidden="1" x14ac:dyDescent="0.3"/>
    <row r="237" ht="14" hidden="1" x14ac:dyDescent="0.3"/>
    <row r="238" ht="14" hidden="1" x14ac:dyDescent="0.3"/>
    <row r="239" ht="14" hidden="1" x14ac:dyDescent="0.3"/>
    <row r="240" ht="14" hidden="1" x14ac:dyDescent="0.3"/>
    <row r="241" ht="14" hidden="1" x14ac:dyDescent="0.3"/>
    <row r="242" ht="14" hidden="1" x14ac:dyDescent="0.3"/>
    <row r="243" ht="14" hidden="1" x14ac:dyDescent="0.3"/>
    <row r="244" ht="14" hidden="1" x14ac:dyDescent="0.3"/>
    <row r="245" ht="14" hidden="1" x14ac:dyDescent="0.3"/>
    <row r="246" ht="14" hidden="1" x14ac:dyDescent="0.3"/>
    <row r="247" ht="14" hidden="1" x14ac:dyDescent="0.3"/>
    <row r="248" ht="14" hidden="1" x14ac:dyDescent="0.3"/>
    <row r="249" ht="14" hidden="1" x14ac:dyDescent="0.3"/>
    <row r="250" ht="14" hidden="1" x14ac:dyDescent="0.3"/>
    <row r="251" ht="14" hidden="1" x14ac:dyDescent="0.3"/>
    <row r="252" ht="14" hidden="1" x14ac:dyDescent="0.3"/>
    <row r="253" ht="14" hidden="1" x14ac:dyDescent="0.3"/>
    <row r="254" ht="14" hidden="1" x14ac:dyDescent="0.3"/>
    <row r="255" ht="14" hidden="1" x14ac:dyDescent="0.3"/>
    <row r="256" ht="14" hidden="1" x14ac:dyDescent="0.3"/>
    <row r="257" ht="14" hidden="1" x14ac:dyDescent="0.3"/>
    <row r="258" ht="14" hidden="1" x14ac:dyDescent="0.3"/>
    <row r="259" ht="14" hidden="1" x14ac:dyDescent="0.3"/>
    <row r="260" ht="14" hidden="1" x14ac:dyDescent="0.3"/>
    <row r="261" ht="14" hidden="1" x14ac:dyDescent="0.3"/>
    <row r="262" ht="14" hidden="1" x14ac:dyDescent="0.3"/>
    <row r="263" ht="14" hidden="1" x14ac:dyDescent="0.3"/>
    <row r="264" ht="14" hidden="1" x14ac:dyDescent="0.3"/>
    <row r="265" ht="14" hidden="1" x14ac:dyDescent="0.3"/>
    <row r="266" ht="14" hidden="1" x14ac:dyDescent="0.3"/>
    <row r="267" ht="14" hidden="1" x14ac:dyDescent="0.3"/>
    <row r="268" ht="14" hidden="1" x14ac:dyDescent="0.3"/>
    <row r="269" ht="14" hidden="1" x14ac:dyDescent="0.3"/>
    <row r="270" ht="14" hidden="1" x14ac:dyDescent="0.3"/>
    <row r="271" ht="14" hidden="1" x14ac:dyDescent="0.3"/>
    <row r="272" ht="14" hidden="1" x14ac:dyDescent="0.3"/>
    <row r="273" ht="14" hidden="1" x14ac:dyDescent="0.3"/>
    <row r="274" ht="14" hidden="1" x14ac:dyDescent="0.3"/>
    <row r="275" ht="14" hidden="1" x14ac:dyDescent="0.3"/>
    <row r="276" ht="14" hidden="1" x14ac:dyDescent="0.3"/>
    <row r="277" ht="14" hidden="1" x14ac:dyDescent="0.3"/>
    <row r="278" ht="14" hidden="1" x14ac:dyDescent="0.3"/>
    <row r="279" ht="14" hidden="1" x14ac:dyDescent="0.3"/>
    <row r="280" ht="14" hidden="1" x14ac:dyDescent="0.3"/>
    <row r="281" ht="14" hidden="1" x14ac:dyDescent="0.3"/>
    <row r="282" ht="14" hidden="1" x14ac:dyDescent="0.3"/>
    <row r="283" ht="14" hidden="1" x14ac:dyDescent="0.3"/>
    <row r="284" ht="14" hidden="1" x14ac:dyDescent="0.3"/>
    <row r="285" ht="14" hidden="1" x14ac:dyDescent="0.3"/>
    <row r="286" ht="14" hidden="1" x14ac:dyDescent="0.3"/>
    <row r="287" ht="14" hidden="1" x14ac:dyDescent="0.3"/>
    <row r="288" ht="14" hidden="1" x14ac:dyDescent="0.3"/>
    <row r="289" ht="14" hidden="1" x14ac:dyDescent="0.3"/>
    <row r="290" ht="14" hidden="1" x14ac:dyDescent="0.3"/>
    <row r="291" ht="14" hidden="1" x14ac:dyDescent="0.3"/>
    <row r="292" ht="14" hidden="1" x14ac:dyDescent="0.3"/>
    <row r="293" ht="14" hidden="1" x14ac:dyDescent="0.3"/>
    <row r="294" ht="14" hidden="1" x14ac:dyDescent="0.3"/>
    <row r="295" ht="14" hidden="1" x14ac:dyDescent="0.3"/>
    <row r="296" ht="14" hidden="1" x14ac:dyDescent="0.3"/>
    <row r="297" ht="14" hidden="1" x14ac:dyDescent="0.3"/>
    <row r="298" ht="14" hidden="1" x14ac:dyDescent="0.3"/>
    <row r="299" ht="14" hidden="1" x14ac:dyDescent="0.3"/>
    <row r="300" ht="14" hidden="1" x14ac:dyDescent="0.3"/>
    <row r="301" ht="14" hidden="1" x14ac:dyDescent="0.3"/>
    <row r="302" ht="14" hidden="1" x14ac:dyDescent="0.3"/>
    <row r="303" ht="14" hidden="1" x14ac:dyDescent="0.3"/>
    <row r="304" ht="14" hidden="1" x14ac:dyDescent="0.3"/>
    <row r="305" ht="14" hidden="1" x14ac:dyDescent="0.3"/>
    <row r="306" ht="14" hidden="1" x14ac:dyDescent="0.3"/>
    <row r="307" ht="14" hidden="1" x14ac:dyDescent="0.3"/>
    <row r="308" ht="14" hidden="1" x14ac:dyDescent="0.3"/>
    <row r="309" ht="14" hidden="1" x14ac:dyDescent="0.3"/>
    <row r="310" ht="14" hidden="1" x14ac:dyDescent="0.3"/>
    <row r="311" ht="14" hidden="1" x14ac:dyDescent="0.3"/>
    <row r="312" ht="14" hidden="1" x14ac:dyDescent="0.3"/>
    <row r="313" ht="14" hidden="1" x14ac:dyDescent="0.3"/>
    <row r="314" ht="14" hidden="1" x14ac:dyDescent="0.3"/>
    <row r="315" ht="14" hidden="1" x14ac:dyDescent="0.3"/>
    <row r="316" ht="14" hidden="1" x14ac:dyDescent="0.3"/>
    <row r="317" ht="14" hidden="1" x14ac:dyDescent="0.3"/>
    <row r="318" ht="14" hidden="1" x14ac:dyDescent="0.3"/>
    <row r="319" ht="14" hidden="1" x14ac:dyDescent="0.3"/>
    <row r="320" ht="14" hidden="1" x14ac:dyDescent="0.3"/>
    <row r="321" ht="14" hidden="1" x14ac:dyDescent="0.3"/>
    <row r="322" ht="14" hidden="1" x14ac:dyDescent="0.3"/>
    <row r="323" ht="14" hidden="1" x14ac:dyDescent="0.3"/>
    <row r="324" ht="14" hidden="1" x14ac:dyDescent="0.3"/>
    <row r="325" ht="14" hidden="1" x14ac:dyDescent="0.3"/>
    <row r="326" ht="14" hidden="1" x14ac:dyDescent="0.3"/>
    <row r="327" ht="14" hidden="1" x14ac:dyDescent="0.3"/>
    <row r="328" ht="14" hidden="1" x14ac:dyDescent="0.3"/>
    <row r="329" ht="14" hidden="1" x14ac:dyDescent="0.3"/>
    <row r="330" ht="14" hidden="1" x14ac:dyDescent="0.3"/>
    <row r="331" ht="14" hidden="1" x14ac:dyDescent="0.3"/>
    <row r="332" ht="14" hidden="1" x14ac:dyDescent="0.3"/>
    <row r="333" ht="14" hidden="1" x14ac:dyDescent="0.3"/>
    <row r="334" ht="14" hidden="1" x14ac:dyDescent="0.3"/>
    <row r="335" ht="14" hidden="1" x14ac:dyDescent="0.3"/>
    <row r="336" ht="14" hidden="1" x14ac:dyDescent="0.3"/>
    <row r="337" ht="14" hidden="1" x14ac:dyDescent="0.3"/>
    <row r="338" ht="14" hidden="1" x14ac:dyDescent="0.3"/>
    <row r="339" ht="14" hidden="1" x14ac:dyDescent="0.3"/>
    <row r="340" ht="14" hidden="1" x14ac:dyDescent="0.3"/>
    <row r="341" ht="14" hidden="1" x14ac:dyDescent="0.3"/>
    <row r="342" ht="14" hidden="1" x14ac:dyDescent="0.3"/>
    <row r="343" ht="14" hidden="1" x14ac:dyDescent="0.3"/>
    <row r="344" ht="14" hidden="1" x14ac:dyDescent="0.3"/>
    <row r="345" ht="14" hidden="1" x14ac:dyDescent="0.3"/>
    <row r="346" ht="14" hidden="1" x14ac:dyDescent="0.3"/>
    <row r="347" ht="14" hidden="1" x14ac:dyDescent="0.3"/>
    <row r="348" ht="14" hidden="1" x14ac:dyDescent="0.3"/>
    <row r="349" ht="14" hidden="1" x14ac:dyDescent="0.3"/>
    <row r="350" ht="14" hidden="1" x14ac:dyDescent="0.3"/>
    <row r="351" ht="14" hidden="1" x14ac:dyDescent="0.3"/>
    <row r="352" ht="14" hidden="1" x14ac:dyDescent="0.3"/>
    <row r="353" ht="14" hidden="1" x14ac:dyDescent="0.3"/>
    <row r="354" ht="14" hidden="1" x14ac:dyDescent="0.3"/>
    <row r="355" ht="14" hidden="1" x14ac:dyDescent="0.3"/>
    <row r="356" ht="14" hidden="1" x14ac:dyDescent="0.3"/>
    <row r="357" ht="14" hidden="1" x14ac:dyDescent="0.3"/>
    <row r="358" ht="14" hidden="1" x14ac:dyDescent="0.3"/>
    <row r="359" ht="14" hidden="1" x14ac:dyDescent="0.3"/>
    <row r="360" ht="14" hidden="1" x14ac:dyDescent="0.3"/>
    <row r="361" ht="14" hidden="1" x14ac:dyDescent="0.3"/>
    <row r="362" ht="14" hidden="1" x14ac:dyDescent="0.3"/>
    <row r="363" ht="14" hidden="1" x14ac:dyDescent="0.3"/>
    <row r="364" ht="14" hidden="1" x14ac:dyDescent="0.3"/>
    <row r="365" ht="14" hidden="1" x14ac:dyDescent="0.3"/>
    <row r="366" ht="14" hidden="1" x14ac:dyDescent="0.3"/>
    <row r="367" ht="14" hidden="1" x14ac:dyDescent="0.3"/>
    <row r="368" ht="14" hidden="1" x14ac:dyDescent="0.3"/>
    <row r="369" ht="14" hidden="1" x14ac:dyDescent="0.3"/>
    <row r="370" ht="14" hidden="1" x14ac:dyDescent="0.3"/>
    <row r="371" ht="14" hidden="1" x14ac:dyDescent="0.3"/>
    <row r="372" ht="14" hidden="1" x14ac:dyDescent="0.3"/>
    <row r="373" ht="14" hidden="1" x14ac:dyDescent="0.3"/>
    <row r="374" ht="14" hidden="1" x14ac:dyDescent="0.3"/>
    <row r="375" ht="14" hidden="1" x14ac:dyDescent="0.3"/>
    <row r="376" ht="14" hidden="1" x14ac:dyDescent="0.3"/>
    <row r="377" ht="14" hidden="1" x14ac:dyDescent="0.3"/>
    <row r="378" ht="14" hidden="1" x14ac:dyDescent="0.3"/>
    <row r="379" ht="14" hidden="1" x14ac:dyDescent="0.3"/>
    <row r="380" ht="14" hidden="1" x14ac:dyDescent="0.3"/>
    <row r="381" ht="14" hidden="1" x14ac:dyDescent="0.3"/>
    <row r="382" ht="14" hidden="1" x14ac:dyDescent="0.3"/>
    <row r="383" ht="14" hidden="1" x14ac:dyDescent="0.3"/>
    <row r="384" ht="14" hidden="1" x14ac:dyDescent="0.3"/>
    <row r="385" ht="14" hidden="1" x14ac:dyDescent="0.3"/>
    <row r="386" ht="14" hidden="1" x14ac:dyDescent="0.3"/>
    <row r="387" ht="14" hidden="1" x14ac:dyDescent="0.3"/>
    <row r="388" ht="14" hidden="1" x14ac:dyDescent="0.3"/>
    <row r="389" ht="14" hidden="1" x14ac:dyDescent="0.3"/>
    <row r="390" ht="14" hidden="1" x14ac:dyDescent="0.3"/>
    <row r="391" ht="14" hidden="1" x14ac:dyDescent="0.3"/>
    <row r="392" ht="14" hidden="1" x14ac:dyDescent="0.3"/>
    <row r="393" ht="14" hidden="1" x14ac:dyDescent="0.3"/>
    <row r="394" ht="14" hidden="1" x14ac:dyDescent="0.3"/>
    <row r="395" ht="14" hidden="1" x14ac:dyDescent="0.3"/>
    <row r="396" ht="14" hidden="1" x14ac:dyDescent="0.3"/>
    <row r="397" ht="14" hidden="1" x14ac:dyDescent="0.3"/>
    <row r="398" ht="14" hidden="1" x14ac:dyDescent="0.3"/>
    <row r="399" ht="14" hidden="1" x14ac:dyDescent="0.3"/>
    <row r="400" ht="14" hidden="1" x14ac:dyDescent="0.3"/>
    <row r="401" ht="14" hidden="1" x14ac:dyDescent="0.3"/>
    <row r="402" ht="14" hidden="1" x14ac:dyDescent="0.3"/>
    <row r="403" ht="14" hidden="1" x14ac:dyDescent="0.3"/>
    <row r="404" ht="14" hidden="1" x14ac:dyDescent="0.3"/>
    <row r="405" ht="14" hidden="1" x14ac:dyDescent="0.3"/>
    <row r="406" ht="14" hidden="1" x14ac:dyDescent="0.3"/>
    <row r="407" ht="14" hidden="1" x14ac:dyDescent="0.3"/>
    <row r="408" ht="14" hidden="1" x14ac:dyDescent="0.3"/>
    <row r="409" ht="14" hidden="1" x14ac:dyDescent="0.3"/>
    <row r="410" ht="14" hidden="1" x14ac:dyDescent="0.3"/>
    <row r="411" ht="14" hidden="1" x14ac:dyDescent="0.3"/>
    <row r="412" ht="14" hidden="1" x14ac:dyDescent="0.3"/>
    <row r="413" ht="14" hidden="1" x14ac:dyDescent="0.3"/>
    <row r="414" ht="14" hidden="1" x14ac:dyDescent="0.3"/>
    <row r="415" ht="14" hidden="1" x14ac:dyDescent="0.3"/>
    <row r="416" ht="14" hidden="1" x14ac:dyDescent="0.3"/>
    <row r="417" ht="14" hidden="1" x14ac:dyDescent="0.3"/>
    <row r="418" ht="14" hidden="1" x14ac:dyDescent="0.3"/>
    <row r="419" ht="14" hidden="1" x14ac:dyDescent="0.3"/>
    <row r="420" ht="14" hidden="1" x14ac:dyDescent="0.3"/>
    <row r="421" ht="14" hidden="1" x14ac:dyDescent="0.3"/>
    <row r="422" ht="14" hidden="1" x14ac:dyDescent="0.3"/>
    <row r="423" ht="14" hidden="1" x14ac:dyDescent="0.3"/>
    <row r="424" ht="14" hidden="1" x14ac:dyDescent="0.3"/>
    <row r="425" ht="14" hidden="1" x14ac:dyDescent="0.3"/>
    <row r="426" ht="14" hidden="1" x14ac:dyDescent="0.3"/>
    <row r="427" ht="14" hidden="1" x14ac:dyDescent="0.3"/>
    <row r="428" ht="14" hidden="1" x14ac:dyDescent="0.3"/>
    <row r="429" ht="14" hidden="1" x14ac:dyDescent="0.3"/>
    <row r="430" ht="14" hidden="1" x14ac:dyDescent="0.3"/>
    <row r="431" ht="14" hidden="1" x14ac:dyDescent="0.3"/>
    <row r="432" ht="14" hidden="1" x14ac:dyDescent="0.3"/>
    <row r="433" ht="14" hidden="1" x14ac:dyDescent="0.3"/>
    <row r="434" ht="14" hidden="1" x14ac:dyDescent="0.3"/>
    <row r="435" ht="14" hidden="1" x14ac:dyDescent="0.3"/>
    <row r="436" ht="14" hidden="1" x14ac:dyDescent="0.3"/>
    <row r="437" ht="14" hidden="1" x14ac:dyDescent="0.3"/>
    <row r="438" ht="14" hidden="1" x14ac:dyDescent="0.3"/>
    <row r="439" ht="14" hidden="1" x14ac:dyDescent="0.3"/>
    <row r="440" ht="14" hidden="1" x14ac:dyDescent="0.3"/>
    <row r="441" ht="14" hidden="1" x14ac:dyDescent="0.3"/>
    <row r="442" ht="14" hidden="1" x14ac:dyDescent="0.3"/>
    <row r="443" ht="14" hidden="1" x14ac:dyDescent="0.3"/>
    <row r="444" ht="14" hidden="1" x14ac:dyDescent="0.3"/>
    <row r="445" ht="14" hidden="1" x14ac:dyDescent="0.3"/>
    <row r="446" ht="14" hidden="1" x14ac:dyDescent="0.3"/>
    <row r="447" ht="14" hidden="1" x14ac:dyDescent="0.3"/>
    <row r="448" ht="14" hidden="1" x14ac:dyDescent="0.3"/>
    <row r="449" ht="14" hidden="1" x14ac:dyDescent="0.3"/>
    <row r="450" ht="14" hidden="1" x14ac:dyDescent="0.3"/>
    <row r="451" ht="14" hidden="1" x14ac:dyDescent="0.3"/>
    <row r="452" ht="14" hidden="1" x14ac:dyDescent="0.3"/>
    <row r="453" ht="14" hidden="1" x14ac:dyDescent="0.3"/>
    <row r="454" ht="14" hidden="1" x14ac:dyDescent="0.3"/>
    <row r="455" ht="14" hidden="1" x14ac:dyDescent="0.3"/>
    <row r="456" ht="14" hidden="1" x14ac:dyDescent="0.3"/>
    <row r="457" ht="14" hidden="1" x14ac:dyDescent="0.3"/>
    <row r="458" ht="14" hidden="1" x14ac:dyDescent="0.3"/>
    <row r="459" ht="14" hidden="1" x14ac:dyDescent="0.3"/>
    <row r="460" ht="14" hidden="1" x14ac:dyDescent="0.3"/>
    <row r="461" ht="14" hidden="1" x14ac:dyDescent="0.3"/>
    <row r="462" ht="14" hidden="1" x14ac:dyDescent="0.3"/>
    <row r="463" ht="14" hidden="1" x14ac:dyDescent="0.3"/>
    <row r="464" ht="14" hidden="1" x14ac:dyDescent="0.3"/>
    <row r="465" spans="1:32" ht="14" hidden="1" x14ac:dyDescent="0.3"/>
    <row r="466" spans="1:32" ht="14" hidden="1" x14ac:dyDescent="0.3"/>
    <row r="467" spans="1:32" ht="14" hidden="1" x14ac:dyDescent="0.3"/>
    <row r="468" spans="1:32" ht="14" hidden="1" x14ac:dyDescent="0.3"/>
    <row r="469" spans="1:32" ht="14" hidden="1" x14ac:dyDescent="0.3"/>
    <row r="470" spans="1:32" s="6" customFormat="1" ht="14" hidden="1" x14ac:dyDescent="0.3">
      <c r="A470" s="5"/>
      <c r="B470" s="4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</row>
    <row r="471" spans="1:32" s="6" customFormat="1" ht="14" hidden="1" x14ac:dyDescent="0.3">
      <c r="A471" s="5"/>
      <c r="B471" s="4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</row>
    <row r="472" spans="1:32" s="6" customFormat="1" ht="14" hidden="1" x14ac:dyDescent="0.3">
      <c r="A472" s="5"/>
      <c r="B472" s="4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</row>
    <row r="473" spans="1:32" s="6" customFormat="1" ht="14" hidden="1" x14ac:dyDescent="0.3">
      <c r="A473" s="5"/>
      <c r="B473" s="4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</row>
    <row r="474" spans="1:32" s="6" customFormat="1" ht="14" hidden="1" x14ac:dyDescent="0.3">
      <c r="A474" s="5"/>
      <c r="B474" s="4"/>
    </row>
    <row r="475" spans="1:32" s="6" customFormat="1" ht="14" hidden="1" x14ac:dyDescent="0.3">
      <c r="A475" s="5"/>
      <c r="B475" s="4"/>
    </row>
    <row r="476" spans="1:32" s="6" customFormat="1" ht="14" hidden="1" x14ac:dyDescent="0.3">
      <c r="A476" s="5"/>
      <c r="B476" s="4"/>
    </row>
    <row r="477" spans="1:32" s="6" customFormat="1" ht="14" hidden="1" x14ac:dyDescent="0.3">
      <c r="A477" s="5"/>
      <c r="B477" s="4"/>
    </row>
    <row r="478" spans="1:32" s="6" customFormat="1" ht="14" hidden="1" x14ac:dyDescent="0.3">
      <c r="A478" s="5"/>
      <c r="B478" s="4"/>
    </row>
    <row r="479" spans="1:32" s="6" customFormat="1" ht="14" hidden="1" x14ac:dyDescent="0.3">
      <c r="A479" s="5"/>
      <c r="B479" s="4"/>
    </row>
    <row r="480" spans="1:32" s="6" customFormat="1" ht="14" hidden="1" x14ac:dyDescent="0.3">
      <c r="A480" s="5"/>
      <c r="B480" s="4"/>
    </row>
    <row r="481" spans="1:2" s="6" customFormat="1" ht="14" hidden="1" x14ac:dyDescent="0.3">
      <c r="A481" s="5"/>
      <c r="B481" s="4"/>
    </row>
    <row r="482" spans="1:2" s="6" customFormat="1" ht="14" hidden="1" x14ac:dyDescent="0.3">
      <c r="A482" s="5"/>
      <c r="B482" s="4"/>
    </row>
    <row r="483" spans="1:2" s="6" customFormat="1" ht="14" hidden="1" x14ac:dyDescent="0.3">
      <c r="A483" s="5"/>
      <c r="B483" s="4"/>
    </row>
    <row r="484" spans="1:2" s="6" customFormat="1" ht="14" hidden="1" x14ac:dyDescent="0.3">
      <c r="A484" s="5"/>
      <c r="B484" s="4"/>
    </row>
    <row r="485" spans="1:2" s="6" customFormat="1" ht="14" hidden="1" x14ac:dyDescent="0.3">
      <c r="A485" s="5"/>
      <c r="B485" s="4"/>
    </row>
    <row r="486" spans="1:2" s="6" customFormat="1" ht="14" hidden="1" x14ac:dyDescent="0.3">
      <c r="A486" s="5"/>
      <c r="B486" s="4"/>
    </row>
    <row r="487" spans="1:2" s="6" customFormat="1" ht="14" hidden="1" x14ac:dyDescent="0.3">
      <c r="A487" s="5"/>
      <c r="B487" s="4"/>
    </row>
    <row r="488" spans="1:2" s="6" customFormat="1" ht="14" hidden="1" x14ac:dyDescent="0.3">
      <c r="A488" s="5"/>
      <c r="B488" s="4"/>
    </row>
    <row r="489" spans="1:2" s="6" customFormat="1" ht="14" hidden="1" x14ac:dyDescent="0.3">
      <c r="A489" s="5"/>
      <c r="B489" s="4"/>
    </row>
    <row r="490" spans="1:2" s="6" customFormat="1" ht="14" hidden="1" x14ac:dyDescent="0.3">
      <c r="A490" s="5"/>
      <c r="B490" s="4"/>
    </row>
    <row r="491" spans="1:2" s="6" customFormat="1" ht="14.15" hidden="1" customHeight="1" x14ac:dyDescent="0.3">
      <c r="A491" s="5"/>
      <c r="B491" s="4"/>
    </row>
    <row r="492" spans="1:2" s="6" customFormat="1" ht="14.15" hidden="1" customHeight="1" x14ac:dyDescent="0.3">
      <c r="A492" s="5"/>
      <c r="B492" s="4"/>
    </row>
    <row r="493" spans="1:2" s="6" customFormat="1" ht="14.15" hidden="1" customHeight="1" x14ac:dyDescent="0.3">
      <c r="A493" s="5"/>
      <c r="B493" s="4"/>
    </row>
    <row r="494" spans="1:2" s="6" customFormat="1" ht="14.15" hidden="1" customHeight="1" x14ac:dyDescent="0.3">
      <c r="A494" s="5"/>
      <c r="B494" s="4"/>
    </row>
    <row r="495" spans="1:2" s="6" customFormat="1" ht="14.15" hidden="1" customHeight="1" x14ac:dyDescent="0.3">
      <c r="A495" s="5"/>
      <c r="B495" s="4"/>
    </row>
    <row r="496" spans="1:2" s="6" customFormat="1" ht="14.15" hidden="1" customHeight="1" x14ac:dyDescent="0.3">
      <c r="A496" s="5"/>
      <c r="B496" s="4"/>
    </row>
    <row r="497" spans="1:32" s="6" customFormat="1" ht="14.15" hidden="1" customHeight="1" x14ac:dyDescent="0.3">
      <c r="A497" s="5"/>
      <c r="B497" s="4"/>
    </row>
    <row r="498" spans="1:32" s="6" customFormat="1" ht="14.15" hidden="1" customHeight="1" x14ac:dyDescent="0.3">
      <c r="A498" s="5"/>
      <c r="B498" s="4"/>
    </row>
    <row r="499" spans="1:32" s="6" customFormat="1" ht="14.15" hidden="1" customHeight="1" x14ac:dyDescent="0.3">
      <c r="A499" s="5"/>
      <c r="B499" s="4"/>
    </row>
    <row r="500" spans="1:32" s="6" customFormat="1" ht="14.15" hidden="1" customHeight="1" x14ac:dyDescent="0.3">
      <c r="A500" s="5"/>
      <c r="B500" s="4"/>
    </row>
    <row r="501" spans="1:32" s="6" customFormat="1" ht="14.15" hidden="1" customHeight="1" x14ac:dyDescent="0.3">
      <c r="A501" s="5"/>
      <c r="B501" s="4"/>
    </row>
    <row r="502" spans="1:32" s="6" customFormat="1" ht="14.15" hidden="1" customHeight="1" x14ac:dyDescent="0.3">
      <c r="A502" s="5"/>
      <c r="B502" s="4"/>
    </row>
    <row r="503" spans="1:32" s="6" customFormat="1" ht="14.15" hidden="1" customHeight="1" x14ac:dyDescent="0.3">
      <c r="A503" s="5"/>
      <c r="B503" s="4"/>
    </row>
    <row r="504" spans="1:32" s="6" customFormat="1" ht="14.15" hidden="1" customHeight="1" x14ac:dyDescent="0.3">
      <c r="A504" s="5"/>
      <c r="B504" s="4"/>
    </row>
    <row r="505" spans="1:32" s="6" customFormat="1" ht="14.15" hidden="1" customHeight="1" x14ac:dyDescent="0.3">
      <c r="A505" s="5"/>
      <c r="B505" s="4"/>
    </row>
    <row r="506" spans="1:32" s="6" customFormat="1" ht="14.15" hidden="1" customHeight="1" x14ac:dyDescent="0.3">
      <c r="A506" s="5"/>
      <c r="B506" s="4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</row>
    <row r="507" spans="1:32" s="6" customFormat="1" ht="14.15" hidden="1" customHeight="1" x14ac:dyDescent="0.3">
      <c r="A507" s="5"/>
      <c r="B507" s="4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</row>
    <row r="508" spans="1:32" s="6" customFormat="1" ht="14.15" hidden="1" customHeight="1" x14ac:dyDescent="0.3">
      <c r="A508" s="5"/>
      <c r="B508" s="4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</row>
    <row r="509" spans="1:32" s="6" customFormat="1" ht="14.15" hidden="1" customHeight="1" x14ac:dyDescent="0.3">
      <c r="A509" s="5"/>
      <c r="B509" s="4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</row>
    <row r="510" spans="1:32" s="6" customFormat="1" ht="14.15" hidden="1" customHeight="1" x14ac:dyDescent="0.3">
      <c r="A510" s="5"/>
      <c r="B510" s="4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</row>
    <row r="511" spans="1:32" s="6" customFormat="1" ht="14.15" hidden="1" customHeight="1" x14ac:dyDescent="0.3">
      <c r="A511" s="5"/>
      <c r="B511" s="4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</row>
    <row r="512" spans="1:32" s="6" customFormat="1" ht="14.15" hidden="1" customHeight="1" x14ac:dyDescent="0.3">
      <c r="A512" s="5"/>
      <c r="B512" s="4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</row>
    <row r="513" spans="1:32" s="6" customFormat="1" ht="14.15" hidden="1" customHeight="1" x14ac:dyDescent="0.3">
      <c r="A513" s="5"/>
      <c r="B513" s="4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</row>
    <row r="514" spans="1:32" s="6" customFormat="1" ht="14.15" hidden="1" customHeight="1" x14ac:dyDescent="0.3">
      <c r="A514" s="5"/>
      <c r="B514" s="4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</row>
    <row r="515" spans="1:32" s="6" customFormat="1" ht="14.15" hidden="1" customHeight="1" x14ac:dyDescent="0.3">
      <c r="A515" s="5"/>
      <c r="B515" s="4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</row>
    <row r="516" spans="1:32" s="6" customFormat="1" ht="14.15" hidden="1" customHeight="1" x14ac:dyDescent="0.3">
      <c r="A516" s="5"/>
      <c r="B516" s="4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</row>
    <row r="517" spans="1:32" s="6" customFormat="1" ht="14.15" hidden="1" customHeight="1" x14ac:dyDescent="0.3">
      <c r="A517" s="5"/>
      <c r="B517" s="4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</row>
    <row r="518" spans="1:32" ht="14.15" hidden="1" customHeight="1" x14ac:dyDescent="0.3"/>
    <row r="519" spans="1:32" ht="14.15" hidden="1" customHeight="1" x14ac:dyDescent="0.3"/>
    <row r="520" spans="1:32" ht="14.15" hidden="1" customHeight="1" x14ac:dyDescent="0.3"/>
    <row r="521" spans="1:32" ht="14.15" hidden="1" customHeight="1" x14ac:dyDescent="0.3"/>
    <row r="522" spans="1:32" ht="14.15" hidden="1" customHeight="1" x14ac:dyDescent="0.3"/>
    <row r="523" spans="1:32" ht="14.15" hidden="1" customHeight="1" x14ac:dyDescent="0.3"/>
    <row r="524" spans="1:32" ht="14.15" hidden="1" customHeight="1" x14ac:dyDescent="0.3"/>
    <row r="525" spans="1:32" ht="14.15" hidden="1" customHeight="1" x14ac:dyDescent="0.3"/>
    <row r="526" spans="1:32" ht="14.15" hidden="1" customHeight="1" x14ac:dyDescent="0.3"/>
    <row r="527" spans="1:32" ht="14.15" hidden="1" customHeight="1" x14ac:dyDescent="0.3"/>
    <row r="528" spans="1:32" ht="14.15" hidden="1" customHeight="1" x14ac:dyDescent="0.3"/>
    <row r="529" ht="14.15" hidden="1" customHeight="1" x14ac:dyDescent="0.3"/>
    <row r="530" ht="14.15" hidden="1" customHeight="1" x14ac:dyDescent="0.3"/>
    <row r="531" ht="14.15" hidden="1" customHeight="1" x14ac:dyDescent="0.3"/>
    <row r="532" ht="14.15" hidden="1" customHeight="1" x14ac:dyDescent="0.3"/>
    <row r="533" ht="14.15" hidden="1" customHeight="1" x14ac:dyDescent="0.3"/>
    <row r="534" ht="14.15" hidden="1" customHeight="1" x14ac:dyDescent="0.3"/>
    <row r="535" ht="14.15" hidden="1" customHeight="1" x14ac:dyDescent="0.3"/>
    <row r="536" ht="14.15" hidden="1" customHeight="1" x14ac:dyDescent="0.3"/>
    <row r="537" ht="14.15" hidden="1" customHeight="1" x14ac:dyDescent="0.3"/>
    <row r="538" ht="14.15" hidden="1" customHeight="1" x14ac:dyDescent="0.3"/>
    <row r="539" ht="14.15" hidden="1" customHeight="1" x14ac:dyDescent="0.3"/>
    <row r="540" ht="14.15" hidden="1" customHeight="1" x14ac:dyDescent="0.3"/>
    <row r="541" ht="14.15" hidden="1" customHeight="1" x14ac:dyDescent="0.3"/>
    <row r="542" ht="14.15" hidden="1" customHeight="1" x14ac:dyDescent="0.3"/>
    <row r="543" ht="14.15" hidden="1" customHeight="1" x14ac:dyDescent="0.3"/>
    <row r="544" ht="14.15" hidden="1" customHeight="1" x14ac:dyDescent="0.3"/>
    <row r="545" ht="14.15" hidden="1" customHeight="1" x14ac:dyDescent="0.3"/>
    <row r="546" ht="14.15" hidden="1" customHeight="1" x14ac:dyDescent="0.3"/>
    <row r="547" ht="14.15" hidden="1" customHeight="1" x14ac:dyDescent="0.3"/>
    <row r="548" ht="14.15" hidden="1" customHeight="1" x14ac:dyDescent="0.3"/>
    <row r="549" ht="14.15" hidden="1" customHeight="1" x14ac:dyDescent="0.3"/>
    <row r="550" ht="14.15" hidden="1" customHeight="1" x14ac:dyDescent="0.3"/>
    <row r="551" ht="14.15" hidden="1" customHeight="1" x14ac:dyDescent="0.3"/>
    <row r="552" ht="14.15" hidden="1" customHeight="1" x14ac:dyDescent="0.3"/>
    <row r="553" ht="14.15" hidden="1" customHeight="1" x14ac:dyDescent="0.3"/>
    <row r="554" ht="14.15" hidden="1" customHeight="1" x14ac:dyDescent="0.3"/>
    <row r="555" ht="14.15" hidden="1" customHeight="1" x14ac:dyDescent="0.3"/>
    <row r="556" ht="14.15" hidden="1" customHeight="1" x14ac:dyDescent="0.3"/>
    <row r="557" ht="14.15" hidden="1" customHeight="1" x14ac:dyDescent="0.3"/>
    <row r="558" ht="14.15" hidden="1" customHeight="1" x14ac:dyDescent="0.3"/>
    <row r="559" ht="14.15" hidden="1" customHeight="1" x14ac:dyDescent="0.3"/>
    <row r="560" ht="14.15" hidden="1" customHeight="1" x14ac:dyDescent="0.3"/>
    <row r="561" ht="14.15" hidden="1" customHeight="1" x14ac:dyDescent="0.3"/>
    <row r="562" ht="14.15" hidden="1" customHeight="1" x14ac:dyDescent="0.3"/>
    <row r="563" ht="14.15" hidden="1" customHeight="1" x14ac:dyDescent="0.3"/>
    <row r="564" ht="14.15" hidden="1" customHeight="1" x14ac:dyDescent="0.3"/>
    <row r="565" ht="14.15" hidden="1" customHeight="1" x14ac:dyDescent="0.3"/>
    <row r="566" ht="14.15" hidden="1" customHeight="1" x14ac:dyDescent="0.3"/>
    <row r="567" ht="14.15" hidden="1" customHeight="1" x14ac:dyDescent="0.3"/>
    <row r="568" ht="14.15" hidden="1" customHeight="1" x14ac:dyDescent="0.3"/>
    <row r="569" ht="14.15" hidden="1" customHeight="1" x14ac:dyDescent="0.3"/>
    <row r="570" ht="14.15" hidden="1" customHeight="1" x14ac:dyDescent="0.3"/>
    <row r="571" ht="14.15" hidden="1" customHeight="1" x14ac:dyDescent="0.3"/>
    <row r="572" ht="14.15" hidden="1" customHeight="1" x14ac:dyDescent="0.3"/>
    <row r="573" ht="14.15" hidden="1" customHeight="1" x14ac:dyDescent="0.3"/>
    <row r="574" ht="14.15" hidden="1" customHeight="1" x14ac:dyDescent="0.3"/>
    <row r="575" ht="14.15" hidden="1" customHeight="1" x14ac:dyDescent="0.3"/>
    <row r="576" ht="14.15" hidden="1" customHeight="1" x14ac:dyDescent="0.3"/>
    <row r="577" spans="1:10" ht="14.15" hidden="1" customHeight="1" x14ac:dyDescent="0.3"/>
    <row r="578" spans="1:10" ht="14.15" hidden="1" customHeight="1" x14ac:dyDescent="0.3"/>
    <row r="579" spans="1:10" ht="14.15" hidden="1" customHeight="1" x14ac:dyDescent="0.3"/>
    <row r="580" spans="1:10" ht="14.15" hidden="1" customHeight="1" x14ac:dyDescent="0.3"/>
    <row r="581" spans="1:10" ht="14.15" hidden="1" customHeight="1" x14ac:dyDescent="0.3"/>
    <row r="582" spans="1:10" ht="14.15" hidden="1" customHeight="1" x14ac:dyDescent="0.3"/>
    <row r="583" spans="1:10" ht="14.15" hidden="1" customHeight="1" x14ac:dyDescent="0.3"/>
    <row r="584" spans="1:10" ht="14.15" hidden="1" customHeight="1" x14ac:dyDescent="0.3"/>
    <row r="585" spans="1:10" ht="14.15" hidden="1" customHeight="1" x14ac:dyDescent="0.3"/>
    <row r="586" spans="1:10" ht="14.15" hidden="1" customHeight="1" x14ac:dyDescent="0.3"/>
    <row r="587" spans="1:10" ht="14.15" hidden="1" customHeight="1" x14ac:dyDescent="0.3"/>
    <row r="588" spans="1:10" ht="14.15" hidden="1" customHeight="1" x14ac:dyDescent="0.3"/>
    <row r="589" spans="1:10" ht="14.15" hidden="1" customHeight="1" x14ac:dyDescent="0.3"/>
    <row r="590" spans="1:10" ht="14.15" hidden="1" customHeight="1" x14ac:dyDescent="0.3"/>
    <row r="591" spans="1:10" s="57" customFormat="1" ht="14.15" hidden="1" customHeight="1" x14ac:dyDescent="0.3">
      <c r="A591" s="5"/>
      <c r="B591" s="4"/>
      <c r="C591" s="6"/>
      <c r="D591" s="6"/>
      <c r="E591" s="6"/>
      <c r="F591" s="6"/>
      <c r="G591" s="6"/>
      <c r="H591" s="6"/>
      <c r="I591" s="6"/>
      <c r="J591" s="6"/>
    </row>
    <row r="592" spans="1:10" s="57" customFormat="1" ht="14.15" hidden="1" customHeight="1" x14ac:dyDescent="0.3">
      <c r="A592" s="5"/>
      <c r="B592" s="4"/>
      <c r="C592" s="6"/>
      <c r="D592" s="6"/>
      <c r="E592" s="6"/>
      <c r="F592" s="6"/>
      <c r="G592" s="6"/>
      <c r="H592" s="6"/>
      <c r="I592" s="6"/>
      <c r="J592" s="6"/>
    </row>
    <row r="593" spans="1:10" s="57" customFormat="1" ht="14.15" hidden="1" customHeight="1" x14ac:dyDescent="0.3">
      <c r="A593" s="5"/>
      <c r="B593" s="4"/>
      <c r="C593" s="6"/>
      <c r="D593" s="6"/>
      <c r="E593" s="6"/>
      <c r="F593" s="6"/>
      <c r="G593" s="6"/>
      <c r="H593" s="6"/>
      <c r="I593" s="6"/>
      <c r="J593" s="6"/>
    </row>
    <row r="594" spans="1:10" s="57" customFormat="1" ht="14.15" hidden="1" customHeight="1" x14ac:dyDescent="0.3">
      <c r="A594" s="5"/>
      <c r="B594" s="4"/>
      <c r="C594" s="6"/>
      <c r="D594" s="6"/>
      <c r="E594" s="6"/>
      <c r="F594" s="6"/>
      <c r="G594" s="6"/>
      <c r="H594" s="6"/>
      <c r="I594" s="6"/>
      <c r="J594" s="6"/>
    </row>
    <row r="595" spans="1:10" s="57" customFormat="1" ht="14.15" hidden="1" customHeight="1" x14ac:dyDescent="0.3">
      <c r="A595" s="5"/>
      <c r="B595" s="4"/>
      <c r="C595" s="6"/>
      <c r="D595" s="6"/>
      <c r="E595" s="6"/>
      <c r="F595" s="6"/>
      <c r="G595" s="6"/>
      <c r="H595" s="6"/>
      <c r="I595" s="6"/>
      <c r="J595" s="6"/>
    </row>
    <row r="596" spans="1:10" s="57" customFormat="1" ht="14.15" hidden="1" customHeight="1" x14ac:dyDescent="0.3">
      <c r="A596" s="5"/>
      <c r="B596" s="4"/>
      <c r="C596" s="6"/>
      <c r="D596" s="6"/>
      <c r="E596" s="6"/>
      <c r="F596" s="6"/>
      <c r="G596" s="6"/>
      <c r="H596" s="6"/>
      <c r="I596" s="6"/>
      <c r="J596" s="6"/>
    </row>
    <row r="597" spans="1:10" s="57" customFormat="1" ht="14.15" hidden="1" customHeight="1" x14ac:dyDescent="0.3">
      <c r="A597" s="5"/>
      <c r="B597" s="4"/>
      <c r="C597" s="6"/>
      <c r="D597" s="6"/>
      <c r="E597" s="6"/>
      <c r="F597" s="6"/>
      <c r="G597" s="6"/>
      <c r="H597" s="6"/>
      <c r="I597" s="6"/>
      <c r="J597" s="6"/>
    </row>
    <row r="598" spans="1:10" s="57" customFormat="1" ht="14.15" hidden="1" customHeight="1" x14ac:dyDescent="0.3">
      <c r="A598" s="5"/>
      <c r="B598" s="4"/>
      <c r="C598" s="6"/>
      <c r="D598" s="6"/>
      <c r="E598" s="6"/>
      <c r="F598" s="6"/>
      <c r="G598" s="6"/>
      <c r="H598" s="6"/>
      <c r="I598" s="6"/>
      <c r="J598" s="6"/>
    </row>
    <row r="599" spans="1:10" s="57" customFormat="1" ht="14.15" hidden="1" customHeight="1" x14ac:dyDescent="0.3">
      <c r="A599" s="5"/>
      <c r="B599" s="4"/>
      <c r="C599" s="6"/>
      <c r="D599" s="6"/>
      <c r="E599" s="6"/>
      <c r="F599" s="6"/>
      <c r="G599" s="6"/>
      <c r="H599" s="6"/>
      <c r="I599" s="6"/>
      <c r="J599" s="6"/>
    </row>
    <row r="600" spans="1:10" s="57" customFormat="1" ht="14.15" hidden="1" customHeight="1" x14ac:dyDescent="0.3">
      <c r="A600" s="5"/>
      <c r="B600" s="4"/>
      <c r="C600" s="6"/>
      <c r="D600" s="6"/>
      <c r="E600" s="6"/>
      <c r="F600" s="6"/>
      <c r="G600" s="6"/>
      <c r="H600" s="6"/>
      <c r="I600" s="6"/>
      <c r="J600" s="6"/>
    </row>
    <row r="601" spans="1:10" s="57" customFormat="1" ht="14.15" hidden="1" customHeight="1" x14ac:dyDescent="0.3">
      <c r="A601" s="5"/>
      <c r="B601" s="4"/>
      <c r="C601" s="6"/>
      <c r="D601" s="6"/>
      <c r="E601" s="6"/>
      <c r="F601" s="6"/>
      <c r="G601" s="6"/>
      <c r="H601" s="6"/>
      <c r="I601" s="6"/>
      <c r="J601" s="6"/>
    </row>
    <row r="602" spans="1:10" s="57" customFormat="1" ht="14.15" hidden="1" customHeight="1" x14ac:dyDescent="0.3">
      <c r="A602" s="5"/>
      <c r="B602" s="4"/>
      <c r="C602" s="6"/>
      <c r="D602" s="6"/>
      <c r="E602" s="6"/>
      <c r="F602" s="6"/>
      <c r="G602" s="6"/>
      <c r="H602" s="6"/>
      <c r="I602" s="6"/>
      <c r="J602" s="6"/>
    </row>
    <row r="603" spans="1:10" s="57" customFormat="1" ht="14.15" hidden="1" customHeight="1" x14ac:dyDescent="0.3">
      <c r="A603" s="5"/>
      <c r="B603" s="4"/>
      <c r="C603" s="6"/>
      <c r="D603" s="6"/>
      <c r="E603" s="6"/>
      <c r="F603" s="6"/>
      <c r="G603" s="6"/>
      <c r="H603" s="6"/>
      <c r="I603" s="6"/>
      <c r="J603" s="6"/>
    </row>
    <row r="604" spans="1:10" s="57" customFormat="1" ht="14.15" hidden="1" customHeight="1" x14ac:dyDescent="0.3">
      <c r="A604" s="5"/>
      <c r="B604" s="4"/>
      <c r="C604" s="6"/>
      <c r="D604" s="6"/>
      <c r="E604" s="6"/>
      <c r="F604" s="6"/>
      <c r="G604" s="6"/>
      <c r="H604" s="6"/>
      <c r="I604" s="6"/>
      <c r="J604" s="6"/>
    </row>
    <row r="605" spans="1:10" s="57" customFormat="1" ht="14.15" hidden="1" customHeight="1" x14ac:dyDescent="0.3">
      <c r="A605" s="5"/>
      <c r="B605" s="4"/>
      <c r="C605" s="6"/>
      <c r="D605" s="6"/>
      <c r="E605" s="6"/>
      <c r="F605" s="6"/>
      <c r="G605" s="6"/>
      <c r="H605" s="6"/>
      <c r="I605" s="6"/>
      <c r="J605" s="6"/>
    </row>
    <row r="606" spans="1:10" s="57" customFormat="1" ht="0" hidden="1" customHeight="1" x14ac:dyDescent="0.3">
      <c r="A606" s="5"/>
      <c r="B606" s="4"/>
      <c r="C606" s="6"/>
      <c r="D606" s="6"/>
      <c r="E606" s="6"/>
      <c r="F606" s="6"/>
      <c r="G606" s="6"/>
      <c r="H606" s="6"/>
      <c r="I606" s="6"/>
      <c r="J606" s="6"/>
    </row>
  </sheetData>
  <sheetProtection algorithmName="SHA-512" hashValue="BPoB0GviCvKrByLlC4g2hv5K6A/tbcR1pybKGTqS3Ac/vGr7k5LKwPh5eORsLhu4fyz7P28hgWLFxHyQSXShtQ==" saltValue="hoKvclMJ481cPwPO91qFn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4"/>
  <dimension ref="A1:AC534"/>
  <sheetViews>
    <sheetView showGridLines="0" zoomScaleNormal="100" workbookViewId="0">
      <selection activeCell="B5" sqref="B5"/>
    </sheetView>
  </sheetViews>
  <sheetFormatPr defaultColWidth="0" defaultRowHeight="0" customHeight="1" zeroHeight="1" x14ac:dyDescent="0.3"/>
  <cols>
    <col min="1" max="1" width="3.7265625" style="5" customWidth="1"/>
    <col min="2" max="2" width="44.7265625" style="4" customWidth="1"/>
    <col min="3" max="7" width="15.7265625" style="6" customWidth="1"/>
    <col min="8" max="8" width="3.7265625" style="5" customWidth="1"/>
    <col min="9" max="29" width="15.7265625" style="5" hidden="1" customWidth="1"/>
    <col min="30" max="16384" width="8.81640625" style="5" hidden="1"/>
  </cols>
  <sheetData>
    <row r="1" spans="1:7" ht="16.899999999999999" customHeight="1" x14ac:dyDescent="0.3">
      <c r="A1" s="11"/>
    </row>
    <row r="2" spans="1:7" s="44" customFormat="1" ht="23" x14ac:dyDescent="0.45">
      <c r="A2" s="11"/>
      <c r="B2" s="8" t="str">
        <f>+Samenvatting!B2</f>
        <v>Europese openbare aanbesteding</v>
      </c>
      <c r="C2" s="43"/>
      <c r="D2" s="43"/>
      <c r="E2" s="43"/>
      <c r="F2" s="43"/>
      <c r="G2" s="43"/>
    </row>
    <row r="3" spans="1:7" s="3" customFormat="1" ht="23" x14ac:dyDescent="0.45">
      <c r="B3" s="12" t="str">
        <f>+Samenvatting!B3</f>
        <v>Vervanging LAN omgeving</v>
      </c>
      <c r="C3" s="9"/>
      <c r="D3" s="9"/>
      <c r="E3" s="9"/>
      <c r="F3" s="9"/>
      <c r="G3" s="9"/>
    </row>
    <row r="4" spans="1:7" s="11" customFormat="1" ht="17.5" x14ac:dyDescent="0.35">
      <c r="B4" s="45" t="s">
        <v>3</v>
      </c>
      <c r="C4" s="13"/>
      <c r="D4" s="13"/>
      <c r="E4" s="13"/>
      <c r="F4" s="13"/>
      <c r="G4" s="13"/>
    </row>
    <row r="5" spans="1:7" s="11" customFormat="1" ht="13.5" x14ac:dyDescent="0.2">
      <c r="B5" s="15" t="s">
        <v>189</v>
      </c>
      <c r="C5" s="13"/>
      <c r="D5" s="13"/>
      <c r="E5" s="13"/>
      <c r="F5" s="13"/>
      <c r="G5" s="13"/>
    </row>
    <row r="6" spans="1:7" s="11" customFormat="1" ht="13.5" x14ac:dyDescent="0.3">
      <c r="B6" s="46"/>
      <c r="C6" s="13"/>
      <c r="D6" s="13"/>
      <c r="E6" s="13"/>
      <c r="F6" s="13"/>
      <c r="G6" s="13"/>
    </row>
    <row r="7" spans="1:7" s="11" customFormat="1" ht="14" thickBot="1" x14ac:dyDescent="0.35">
      <c r="B7" s="24"/>
      <c r="C7" s="20"/>
      <c r="D7" s="20"/>
      <c r="E7" s="20"/>
      <c r="F7" s="20"/>
      <c r="G7" s="20"/>
    </row>
    <row r="8" spans="1:7" s="11" customFormat="1" ht="13.5" x14ac:dyDescent="0.3">
      <c r="B8" s="17"/>
      <c r="C8" s="18"/>
      <c r="D8" s="18"/>
      <c r="E8" s="18"/>
      <c r="F8" s="18"/>
      <c r="G8" s="18"/>
    </row>
    <row r="9" spans="1:7" s="11" customFormat="1" ht="19.899999999999999" customHeight="1" x14ac:dyDescent="0.3">
      <c r="B9" s="21" t="s">
        <v>308</v>
      </c>
      <c r="C9" s="21"/>
      <c r="D9" s="21"/>
      <c r="E9" s="21"/>
      <c r="F9" s="21"/>
      <c r="G9" s="21"/>
    </row>
    <row r="10" spans="1:7" s="11" customFormat="1" ht="19.899999999999999" customHeight="1" thickBot="1" x14ac:dyDescent="0.35">
      <c r="B10" s="24"/>
      <c r="C10" s="20"/>
      <c r="D10" s="20"/>
      <c r="E10" s="20"/>
      <c r="F10" s="20"/>
      <c r="G10" s="20"/>
    </row>
    <row r="11" spans="1:7" s="11" customFormat="1" ht="13.5" x14ac:dyDescent="0.3">
      <c r="B11" s="17"/>
      <c r="C11" s="18"/>
      <c r="D11" s="18"/>
      <c r="E11" s="18"/>
      <c r="F11" s="18"/>
      <c r="G11" s="18"/>
    </row>
    <row r="12" spans="1:7" s="11" customFormat="1" ht="13.5" hidden="1" x14ac:dyDescent="0.3">
      <c r="B12" s="47"/>
      <c r="C12" s="47"/>
      <c r="D12" s="47"/>
      <c r="E12" s="47"/>
      <c r="F12" s="47"/>
      <c r="G12" s="47"/>
    </row>
    <row r="13" spans="1:7" s="11" customFormat="1" ht="13.5" hidden="1" x14ac:dyDescent="0.3">
      <c r="B13" s="47"/>
      <c r="C13" s="47"/>
      <c r="D13" s="47"/>
      <c r="E13" s="47"/>
      <c r="F13" s="47"/>
      <c r="G13" s="47"/>
    </row>
    <row r="14" spans="1:7" s="11" customFormat="1" ht="13.5" hidden="1" x14ac:dyDescent="0.3">
      <c r="B14" s="47"/>
      <c r="C14" s="47"/>
      <c r="D14" s="47"/>
      <c r="E14" s="47"/>
      <c r="F14" s="47"/>
      <c r="G14" s="47"/>
    </row>
    <row r="15" spans="1:7" s="11" customFormat="1" ht="13.5" hidden="1" x14ac:dyDescent="0.3">
      <c r="B15" s="47"/>
      <c r="C15" s="47"/>
      <c r="D15" s="47"/>
      <c r="E15" s="47"/>
      <c r="F15" s="47"/>
      <c r="G15" s="47"/>
    </row>
    <row r="16" spans="1:7" s="11" customFormat="1" ht="13.5" hidden="1" x14ac:dyDescent="0.3">
      <c r="B16" s="47"/>
      <c r="C16" s="47"/>
      <c r="D16" s="47"/>
      <c r="E16" s="47"/>
      <c r="F16" s="47"/>
      <c r="G16" s="47"/>
    </row>
    <row r="17" spans="2:7" s="11" customFormat="1" ht="13.5" hidden="1" x14ac:dyDescent="0.3">
      <c r="B17" s="47"/>
      <c r="C17" s="47"/>
      <c r="D17" s="47"/>
      <c r="E17" s="47"/>
      <c r="F17" s="47"/>
      <c r="G17" s="47"/>
    </row>
    <row r="18" spans="2:7" s="11" customFormat="1" ht="13.5" hidden="1" x14ac:dyDescent="0.3">
      <c r="B18" s="47"/>
      <c r="C18" s="47"/>
      <c r="D18" s="47"/>
      <c r="E18" s="47"/>
      <c r="F18" s="47"/>
      <c r="G18" s="47"/>
    </row>
    <row r="19" spans="2:7" s="11" customFormat="1" ht="13.5" hidden="1" x14ac:dyDescent="0.3">
      <c r="B19" s="47"/>
      <c r="C19" s="47"/>
      <c r="D19" s="47"/>
      <c r="E19" s="47"/>
      <c r="F19" s="47"/>
      <c r="G19" s="47"/>
    </row>
    <row r="20" spans="2:7" s="11" customFormat="1" ht="13.5" hidden="1" x14ac:dyDescent="0.3">
      <c r="B20" s="47"/>
      <c r="C20" s="47"/>
      <c r="D20" s="47"/>
      <c r="E20" s="47"/>
      <c r="F20" s="47"/>
      <c r="G20" s="47"/>
    </row>
    <row r="21" spans="2:7" s="11" customFormat="1" ht="13.5" hidden="1" x14ac:dyDescent="0.3">
      <c r="B21" s="47"/>
      <c r="C21" s="47"/>
      <c r="D21" s="47"/>
      <c r="E21" s="47"/>
      <c r="F21" s="47"/>
      <c r="G21" s="47"/>
    </row>
    <row r="22" spans="2:7" s="11" customFormat="1" ht="13.5" hidden="1" x14ac:dyDescent="0.3">
      <c r="B22" s="47"/>
      <c r="C22" s="47"/>
      <c r="D22" s="47"/>
      <c r="E22" s="47"/>
      <c r="F22" s="47"/>
      <c r="G22" s="47"/>
    </row>
    <row r="23" spans="2:7" s="11" customFormat="1" ht="13.5" hidden="1" x14ac:dyDescent="0.3">
      <c r="B23" s="47"/>
      <c r="C23" s="47"/>
      <c r="D23" s="47"/>
      <c r="E23" s="47"/>
      <c r="F23" s="47"/>
      <c r="G23" s="47"/>
    </row>
    <row r="24" spans="2:7" s="11" customFormat="1" ht="13.5" hidden="1" x14ac:dyDescent="0.3">
      <c r="B24" s="47"/>
      <c r="C24" s="47"/>
      <c r="D24" s="47"/>
      <c r="E24" s="47"/>
      <c r="F24" s="47"/>
      <c r="G24" s="47"/>
    </row>
    <row r="25" spans="2:7" s="11" customFormat="1" ht="13.5" hidden="1" x14ac:dyDescent="0.3">
      <c r="B25" s="47"/>
      <c r="C25" s="47"/>
      <c r="D25" s="47"/>
      <c r="E25" s="47"/>
      <c r="F25" s="47"/>
      <c r="G25" s="47"/>
    </row>
    <row r="26" spans="2:7" s="11" customFormat="1" ht="13.5" hidden="1" x14ac:dyDescent="0.3">
      <c r="B26" s="47"/>
      <c r="C26" s="47"/>
      <c r="D26" s="47"/>
      <c r="E26" s="47"/>
      <c r="F26" s="47"/>
      <c r="G26" s="47"/>
    </row>
    <row r="27" spans="2:7" s="11" customFormat="1" ht="13.5" hidden="1" x14ac:dyDescent="0.3">
      <c r="B27" s="47"/>
      <c r="C27" s="47"/>
      <c r="D27" s="47"/>
      <c r="E27" s="47"/>
      <c r="F27" s="47"/>
      <c r="G27" s="47"/>
    </row>
    <row r="28" spans="2:7" s="11" customFormat="1" ht="13.5" hidden="1" x14ac:dyDescent="0.3">
      <c r="B28" s="47"/>
      <c r="C28" s="47"/>
      <c r="D28" s="47"/>
      <c r="E28" s="47"/>
      <c r="F28" s="47"/>
      <c r="G28" s="47"/>
    </row>
    <row r="29" spans="2:7" s="11" customFormat="1" ht="13.5" hidden="1" x14ac:dyDescent="0.3">
      <c r="B29" s="47"/>
      <c r="C29" s="47"/>
      <c r="D29" s="47"/>
      <c r="E29" s="47"/>
      <c r="F29" s="47"/>
      <c r="G29" s="47"/>
    </row>
    <row r="30" spans="2:7" s="11" customFormat="1" ht="13.5" hidden="1" x14ac:dyDescent="0.3">
      <c r="B30" s="47"/>
      <c r="C30" s="47"/>
      <c r="D30" s="47"/>
      <c r="E30" s="47"/>
      <c r="F30" s="47"/>
      <c r="G30" s="47"/>
    </row>
    <row r="31" spans="2:7" s="11" customFormat="1" ht="13.5" hidden="1" x14ac:dyDescent="0.3">
      <c r="B31" s="47"/>
      <c r="C31" s="47"/>
      <c r="D31" s="47"/>
      <c r="E31" s="47"/>
      <c r="F31" s="47"/>
      <c r="G31" s="47"/>
    </row>
    <row r="32" spans="2:7" s="11" customFormat="1" ht="13.5" hidden="1" x14ac:dyDescent="0.3">
      <c r="B32" s="47"/>
      <c r="C32" s="47"/>
      <c r="D32" s="47"/>
      <c r="E32" s="47"/>
      <c r="F32" s="47"/>
      <c r="G32" s="47"/>
    </row>
    <row r="33" spans="2:7" s="11" customFormat="1" ht="13.5" hidden="1" x14ac:dyDescent="0.3">
      <c r="B33" s="47"/>
      <c r="C33" s="47"/>
      <c r="D33" s="47"/>
      <c r="E33" s="47"/>
      <c r="F33" s="47"/>
      <c r="G33" s="47"/>
    </row>
    <row r="34" spans="2:7" s="11" customFormat="1" ht="13.5" hidden="1" x14ac:dyDescent="0.3">
      <c r="B34" s="48"/>
      <c r="C34" s="18"/>
      <c r="D34" s="18"/>
      <c r="E34" s="18"/>
      <c r="F34" s="18"/>
      <c r="G34" s="18"/>
    </row>
    <row r="35" spans="2:7" s="11" customFormat="1" ht="15" hidden="1" x14ac:dyDescent="0.3">
      <c r="B35" s="49" t="s">
        <v>4</v>
      </c>
      <c r="C35" s="50"/>
      <c r="D35" s="50"/>
      <c r="E35" s="50"/>
      <c r="F35" s="50"/>
      <c r="G35" s="50"/>
    </row>
    <row r="36" spans="2:7" s="11" customFormat="1" ht="13.5" hidden="1" x14ac:dyDescent="0.3">
      <c r="B36" s="51" t="s">
        <v>290</v>
      </c>
      <c r="C36" s="52"/>
      <c r="D36" s="52"/>
      <c r="E36" s="52"/>
      <c r="F36" s="52"/>
      <c r="G36" s="52"/>
    </row>
    <row r="37" spans="2:7" s="11" customFormat="1" ht="13.5" hidden="1" x14ac:dyDescent="0.2">
      <c r="B37" s="53"/>
      <c r="C37" s="54"/>
      <c r="D37" s="54"/>
      <c r="E37" s="54"/>
      <c r="F37" s="54"/>
      <c r="G37" s="54"/>
    </row>
    <row r="38" spans="2:7" s="11" customFormat="1" ht="13.5" hidden="1" x14ac:dyDescent="0.2">
      <c r="B38" s="53"/>
      <c r="C38" s="54"/>
      <c r="D38" s="54"/>
      <c r="E38" s="54"/>
      <c r="F38" s="54"/>
      <c r="G38" s="54"/>
    </row>
    <row r="39" spans="2:7" s="11" customFormat="1" ht="13.5" hidden="1" x14ac:dyDescent="0.2">
      <c r="B39" s="53"/>
      <c r="C39" s="54"/>
      <c r="D39" s="54"/>
      <c r="E39" s="54"/>
      <c r="F39" s="54"/>
      <c r="G39" s="54"/>
    </row>
    <row r="40" spans="2:7" s="11" customFormat="1" ht="13.5" hidden="1" x14ac:dyDescent="0.2">
      <c r="B40" s="53"/>
      <c r="C40" s="54"/>
      <c r="D40" s="54"/>
      <c r="E40" s="54"/>
      <c r="F40" s="54"/>
      <c r="G40" s="54"/>
    </row>
    <row r="41" spans="2:7" s="11" customFormat="1" ht="13.5" hidden="1" x14ac:dyDescent="0.2">
      <c r="B41" s="53"/>
      <c r="C41" s="54"/>
      <c r="D41" s="54"/>
      <c r="E41" s="54"/>
      <c r="F41" s="54"/>
      <c r="G41" s="54"/>
    </row>
    <row r="42" spans="2:7" s="11" customFormat="1" ht="13.5" hidden="1" x14ac:dyDescent="0.2">
      <c r="B42" s="53"/>
      <c r="C42" s="54"/>
      <c r="D42" s="54"/>
      <c r="E42" s="54"/>
      <c r="F42" s="54"/>
      <c r="G42" s="54"/>
    </row>
    <row r="43" spans="2:7" s="11" customFormat="1" ht="13.5" hidden="1" x14ac:dyDescent="0.2">
      <c r="B43" s="53"/>
      <c r="C43" s="54"/>
      <c r="D43" s="54"/>
      <c r="E43" s="54"/>
      <c r="F43" s="54"/>
      <c r="G43" s="54"/>
    </row>
    <row r="44" spans="2:7" s="11" customFormat="1" ht="13.5" hidden="1" x14ac:dyDescent="0.2">
      <c r="B44" s="53"/>
      <c r="C44" s="54"/>
      <c r="D44" s="54"/>
      <c r="E44" s="54"/>
      <c r="F44" s="54"/>
      <c r="G44" s="54"/>
    </row>
    <row r="45" spans="2:7" s="11" customFormat="1" ht="13.5" hidden="1" x14ac:dyDescent="0.2">
      <c r="B45" s="53"/>
      <c r="C45" s="54"/>
      <c r="D45" s="54"/>
      <c r="E45" s="54"/>
      <c r="F45" s="54"/>
      <c r="G45" s="54"/>
    </row>
    <row r="46" spans="2:7" s="11" customFormat="1" ht="13.5" hidden="1" x14ac:dyDescent="0.2">
      <c r="B46" s="53"/>
      <c r="C46" s="54"/>
      <c r="D46" s="54"/>
      <c r="E46" s="54"/>
      <c r="F46" s="54"/>
      <c r="G46" s="54"/>
    </row>
    <row r="47" spans="2:7" s="11" customFormat="1" ht="13.5" hidden="1" x14ac:dyDescent="0.2">
      <c r="B47" s="53"/>
      <c r="C47" s="54"/>
      <c r="D47" s="54"/>
      <c r="E47" s="54"/>
      <c r="F47" s="54"/>
      <c r="G47" s="54"/>
    </row>
    <row r="48" spans="2:7" s="11" customFormat="1" ht="13.5" hidden="1" x14ac:dyDescent="0.2">
      <c r="B48" s="53"/>
      <c r="C48" s="54"/>
      <c r="D48" s="54"/>
      <c r="E48" s="54"/>
      <c r="F48" s="54"/>
      <c r="G48" s="54"/>
    </row>
    <row r="49" spans="1:7" s="11" customFormat="1" ht="13.5" hidden="1" x14ac:dyDescent="0.2">
      <c r="B49" s="53"/>
      <c r="C49" s="54"/>
      <c r="D49" s="54"/>
      <c r="E49" s="54"/>
      <c r="F49" s="54"/>
      <c r="G49" s="54"/>
    </row>
    <row r="50" spans="1:7" s="11" customFormat="1" ht="13.5" hidden="1" x14ac:dyDescent="0.2">
      <c r="B50" s="53"/>
      <c r="C50" s="54"/>
      <c r="D50" s="54"/>
      <c r="E50" s="54"/>
      <c r="F50" s="54"/>
      <c r="G50" s="54"/>
    </row>
    <row r="51" spans="1:7" s="11" customFormat="1" ht="13.5" hidden="1" x14ac:dyDescent="0.2">
      <c r="B51" s="53"/>
      <c r="C51" s="54"/>
      <c r="D51" s="54"/>
      <c r="E51" s="54"/>
      <c r="F51" s="54"/>
      <c r="G51" s="54"/>
    </row>
    <row r="52" spans="1:7" s="11" customFormat="1" ht="13.5" hidden="1" x14ac:dyDescent="0.2">
      <c r="B52" s="53"/>
      <c r="C52" s="54"/>
      <c r="D52" s="54"/>
      <c r="E52" s="54"/>
      <c r="F52" s="54"/>
      <c r="G52" s="54"/>
    </row>
    <row r="53" spans="1:7" s="11" customFormat="1" ht="13.5" hidden="1" x14ac:dyDescent="0.2">
      <c r="B53" s="53"/>
      <c r="C53" s="54"/>
      <c r="D53" s="54"/>
      <c r="E53" s="54"/>
      <c r="F53" s="54"/>
      <c r="G53" s="54"/>
    </row>
    <row r="54" spans="1:7" s="11" customFormat="1" ht="13.5" hidden="1" x14ac:dyDescent="0.2">
      <c r="B54" s="53"/>
      <c r="C54" s="54"/>
      <c r="D54" s="54"/>
      <c r="E54" s="54"/>
      <c r="F54" s="54"/>
      <c r="G54" s="54"/>
    </row>
    <row r="55" spans="1:7" s="11" customFormat="1" ht="13.5" hidden="1" x14ac:dyDescent="0.2">
      <c r="B55" s="53"/>
      <c r="C55" s="54"/>
      <c r="D55" s="54"/>
      <c r="E55" s="54"/>
      <c r="F55" s="54"/>
      <c r="G55" s="54"/>
    </row>
    <row r="56" spans="1:7" s="11" customFormat="1" ht="13.5" hidden="1" x14ac:dyDescent="0.2">
      <c r="B56" s="53"/>
      <c r="C56" s="54"/>
      <c r="D56" s="54"/>
      <c r="E56" s="54"/>
      <c r="F56" s="54"/>
      <c r="G56" s="54"/>
    </row>
    <row r="57" spans="1:7" s="11" customFormat="1" ht="13.5" hidden="1" x14ac:dyDescent="0.2">
      <c r="B57" s="53"/>
      <c r="C57" s="54"/>
      <c r="D57" s="54"/>
      <c r="E57" s="54"/>
      <c r="F57" s="54"/>
      <c r="G57" s="54"/>
    </row>
    <row r="58" spans="1:7" s="11" customFormat="1" ht="13.5" hidden="1" x14ac:dyDescent="0.2">
      <c r="B58" s="55"/>
      <c r="C58" s="56"/>
      <c r="D58" s="56"/>
      <c r="E58" s="56"/>
      <c r="F58" s="56"/>
      <c r="G58" s="56"/>
    </row>
    <row r="59" spans="1:7" s="11" customFormat="1" ht="14" hidden="1" thickBot="1" x14ac:dyDescent="0.35">
      <c r="B59" s="24"/>
      <c r="C59" s="20"/>
      <c r="D59" s="20"/>
      <c r="E59" s="20"/>
      <c r="F59" s="20"/>
      <c r="G59" s="20"/>
    </row>
    <row r="60" spans="1:7" ht="14" hidden="1" x14ac:dyDescent="0.3">
      <c r="A60" s="11"/>
      <c r="B60" s="17"/>
      <c r="C60" s="18"/>
      <c r="D60" s="18"/>
      <c r="E60" s="18"/>
      <c r="F60" s="18"/>
      <c r="G60" s="18"/>
    </row>
    <row r="61" spans="1:7" ht="14" hidden="1" x14ac:dyDescent="0.3"/>
    <row r="62" spans="1:7" ht="14" hidden="1" x14ac:dyDescent="0.3"/>
    <row r="63" spans="1:7" ht="14" hidden="1" x14ac:dyDescent="0.3"/>
    <row r="64" spans="1:7" ht="14" hidden="1" x14ac:dyDescent="0.3"/>
    <row r="65" ht="14" hidden="1" x14ac:dyDescent="0.3"/>
    <row r="66" ht="14" hidden="1" x14ac:dyDescent="0.3"/>
    <row r="67" ht="14" hidden="1" x14ac:dyDescent="0.3"/>
    <row r="68" ht="14" hidden="1" x14ac:dyDescent="0.3"/>
    <row r="69" ht="14" hidden="1" x14ac:dyDescent="0.3"/>
    <row r="70" ht="14" hidden="1" x14ac:dyDescent="0.3"/>
    <row r="71" ht="14" hidden="1" x14ac:dyDescent="0.3"/>
    <row r="72" ht="14" hidden="1" x14ac:dyDescent="0.3"/>
    <row r="73" ht="14" hidden="1" x14ac:dyDescent="0.3"/>
    <row r="74" ht="14" hidden="1" x14ac:dyDescent="0.3"/>
    <row r="75" ht="14" hidden="1" x14ac:dyDescent="0.3"/>
    <row r="76" ht="14" hidden="1" x14ac:dyDescent="0.3"/>
    <row r="77" ht="14" hidden="1" x14ac:dyDescent="0.3"/>
    <row r="78" ht="14" hidden="1" x14ac:dyDescent="0.3"/>
    <row r="79" ht="14" hidden="1" x14ac:dyDescent="0.3"/>
    <row r="80" ht="14" hidden="1" x14ac:dyDescent="0.3"/>
    <row r="81" ht="14" hidden="1" x14ac:dyDescent="0.3"/>
    <row r="82" ht="14" hidden="1" x14ac:dyDescent="0.3"/>
    <row r="83" ht="14" hidden="1" x14ac:dyDescent="0.3"/>
    <row r="84" ht="14" hidden="1" x14ac:dyDescent="0.3"/>
    <row r="85" ht="14" hidden="1" x14ac:dyDescent="0.3"/>
    <row r="86" ht="14" hidden="1" x14ac:dyDescent="0.3"/>
    <row r="87" ht="14" hidden="1" x14ac:dyDescent="0.3"/>
    <row r="88" ht="14" hidden="1" x14ac:dyDescent="0.3"/>
    <row r="89" ht="14" hidden="1" x14ac:dyDescent="0.3"/>
    <row r="90" ht="14" hidden="1" x14ac:dyDescent="0.3"/>
    <row r="91" ht="14" hidden="1" x14ac:dyDescent="0.3"/>
    <row r="92" ht="14" hidden="1" x14ac:dyDescent="0.3"/>
    <row r="93" ht="14" hidden="1" x14ac:dyDescent="0.3"/>
    <row r="94" ht="14" hidden="1" x14ac:dyDescent="0.3"/>
    <row r="95" ht="14" hidden="1" x14ac:dyDescent="0.3"/>
    <row r="96" ht="14" hidden="1" x14ac:dyDescent="0.3"/>
    <row r="97" ht="14" hidden="1" x14ac:dyDescent="0.3"/>
    <row r="98" ht="14" hidden="1" x14ac:dyDescent="0.3"/>
    <row r="99" ht="14" hidden="1" x14ac:dyDescent="0.3"/>
    <row r="100" ht="14" hidden="1" x14ac:dyDescent="0.3"/>
    <row r="101" ht="14" hidden="1" x14ac:dyDescent="0.3"/>
    <row r="102" ht="14" hidden="1" x14ac:dyDescent="0.3"/>
    <row r="103" ht="14" hidden="1" x14ac:dyDescent="0.3"/>
    <row r="104" ht="14" hidden="1" x14ac:dyDescent="0.3"/>
    <row r="105" ht="14" hidden="1" x14ac:dyDescent="0.3"/>
    <row r="106" ht="14" hidden="1" x14ac:dyDescent="0.3"/>
    <row r="107" ht="14" hidden="1" x14ac:dyDescent="0.3"/>
    <row r="108" ht="14" hidden="1" x14ac:dyDescent="0.3"/>
    <row r="109" ht="14" hidden="1" x14ac:dyDescent="0.3"/>
    <row r="110" ht="14" hidden="1" x14ac:dyDescent="0.3"/>
    <row r="111" ht="14" hidden="1" x14ac:dyDescent="0.3"/>
    <row r="112" ht="14" hidden="1" x14ac:dyDescent="0.3"/>
    <row r="113" ht="14" hidden="1" x14ac:dyDescent="0.3"/>
    <row r="114" ht="14" hidden="1" x14ac:dyDescent="0.3"/>
    <row r="115" ht="14" hidden="1" x14ac:dyDescent="0.3"/>
    <row r="116" ht="14" hidden="1" x14ac:dyDescent="0.3"/>
    <row r="117" ht="14" hidden="1" x14ac:dyDescent="0.3"/>
    <row r="118" ht="14" hidden="1" x14ac:dyDescent="0.3"/>
    <row r="119" ht="14" hidden="1" x14ac:dyDescent="0.3"/>
    <row r="120" ht="14" hidden="1" x14ac:dyDescent="0.3"/>
    <row r="121" ht="14" hidden="1" x14ac:dyDescent="0.3"/>
    <row r="122" ht="14" hidden="1" x14ac:dyDescent="0.3"/>
    <row r="123" ht="14" hidden="1" x14ac:dyDescent="0.3"/>
    <row r="124" ht="14" hidden="1" x14ac:dyDescent="0.3"/>
    <row r="125" ht="14" hidden="1" x14ac:dyDescent="0.3"/>
    <row r="126" ht="14" hidden="1" x14ac:dyDescent="0.3"/>
    <row r="127" ht="14" hidden="1" x14ac:dyDescent="0.3"/>
    <row r="128" ht="14" hidden="1" x14ac:dyDescent="0.3"/>
    <row r="129" ht="14" hidden="1" x14ac:dyDescent="0.3"/>
    <row r="130" ht="14" hidden="1" x14ac:dyDescent="0.3"/>
    <row r="131" ht="14" hidden="1" x14ac:dyDescent="0.3"/>
    <row r="132" ht="14" hidden="1" x14ac:dyDescent="0.3"/>
    <row r="133" ht="14" hidden="1" x14ac:dyDescent="0.3"/>
    <row r="134" ht="14" hidden="1" x14ac:dyDescent="0.3"/>
    <row r="135" ht="14" hidden="1" x14ac:dyDescent="0.3"/>
    <row r="136" ht="14" hidden="1" x14ac:dyDescent="0.3"/>
    <row r="137" ht="14" hidden="1" x14ac:dyDescent="0.3"/>
    <row r="138" ht="14" hidden="1" x14ac:dyDescent="0.3"/>
    <row r="139" ht="14" hidden="1" x14ac:dyDescent="0.3"/>
    <row r="140" ht="14" hidden="1" x14ac:dyDescent="0.3"/>
    <row r="141" ht="14" hidden="1" x14ac:dyDescent="0.3"/>
    <row r="142" ht="14" hidden="1" x14ac:dyDescent="0.3"/>
    <row r="143" ht="14" hidden="1" x14ac:dyDescent="0.3"/>
    <row r="144" ht="14" hidden="1" x14ac:dyDescent="0.3"/>
    <row r="145" ht="14" hidden="1" x14ac:dyDescent="0.3"/>
    <row r="146" ht="14" hidden="1" x14ac:dyDescent="0.3"/>
    <row r="147" ht="14" hidden="1" x14ac:dyDescent="0.3"/>
    <row r="148" ht="14" hidden="1" x14ac:dyDescent="0.3"/>
    <row r="149" ht="14" hidden="1" x14ac:dyDescent="0.3"/>
    <row r="150" ht="14" hidden="1" x14ac:dyDescent="0.3"/>
    <row r="151" ht="14" hidden="1" x14ac:dyDescent="0.3"/>
    <row r="152" ht="14" hidden="1" x14ac:dyDescent="0.3"/>
    <row r="153" ht="14" hidden="1" x14ac:dyDescent="0.3"/>
    <row r="154" ht="14" hidden="1" x14ac:dyDescent="0.3"/>
    <row r="155" ht="14" hidden="1" x14ac:dyDescent="0.3"/>
    <row r="156" ht="14" hidden="1" x14ac:dyDescent="0.3"/>
    <row r="157" ht="14" hidden="1" x14ac:dyDescent="0.3"/>
    <row r="158" ht="14" hidden="1" x14ac:dyDescent="0.3"/>
    <row r="159" ht="14" hidden="1" x14ac:dyDescent="0.3"/>
    <row r="160" ht="14" hidden="1" x14ac:dyDescent="0.3"/>
    <row r="161" ht="14" hidden="1" x14ac:dyDescent="0.3"/>
    <row r="162" ht="14" hidden="1" x14ac:dyDescent="0.3"/>
    <row r="163" ht="14" hidden="1" x14ac:dyDescent="0.3"/>
    <row r="164" ht="14" hidden="1" x14ac:dyDescent="0.3"/>
    <row r="165" ht="14" hidden="1" x14ac:dyDescent="0.3"/>
    <row r="166" ht="14" hidden="1" x14ac:dyDescent="0.3"/>
    <row r="167" ht="14" hidden="1" x14ac:dyDescent="0.3"/>
    <row r="168" ht="14" hidden="1" x14ac:dyDescent="0.3"/>
    <row r="169" ht="14" hidden="1" x14ac:dyDescent="0.3"/>
    <row r="170" ht="14" hidden="1" x14ac:dyDescent="0.3"/>
    <row r="171" ht="14" hidden="1" x14ac:dyDescent="0.3"/>
    <row r="172" ht="14" hidden="1" x14ac:dyDescent="0.3"/>
    <row r="173" ht="14" hidden="1" x14ac:dyDescent="0.3"/>
    <row r="174" ht="14" hidden="1" x14ac:dyDescent="0.3"/>
    <row r="175" ht="14" hidden="1" x14ac:dyDescent="0.3"/>
    <row r="176" ht="14" hidden="1" x14ac:dyDescent="0.3"/>
    <row r="177" ht="14" hidden="1" x14ac:dyDescent="0.3"/>
    <row r="178" ht="14" hidden="1" x14ac:dyDescent="0.3"/>
    <row r="179" ht="14" hidden="1" x14ac:dyDescent="0.3"/>
    <row r="180" ht="14" hidden="1" x14ac:dyDescent="0.3"/>
    <row r="181" ht="14" hidden="1" x14ac:dyDescent="0.3"/>
    <row r="182" ht="14" hidden="1" x14ac:dyDescent="0.3"/>
    <row r="183" ht="14" hidden="1" x14ac:dyDescent="0.3"/>
    <row r="184" ht="14" hidden="1" x14ac:dyDescent="0.3"/>
    <row r="185" ht="14" hidden="1" x14ac:dyDescent="0.3"/>
    <row r="186" ht="14" hidden="1" x14ac:dyDescent="0.3"/>
    <row r="187" ht="14" hidden="1" x14ac:dyDescent="0.3"/>
    <row r="188" ht="14" hidden="1" x14ac:dyDescent="0.3"/>
    <row r="189" ht="14" hidden="1" x14ac:dyDescent="0.3"/>
    <row r="190" ht="14" hidden="1" x14ac:dyDescent="0.3"/>
    <row r="191" ht="14" hidden="1" x14ac:dyDescent="0.3"/>
    <row r="192" ht="14" hidden="1" x14ac:dyDescent="0.3"/>
    <row r="193" ht="14" hidden="1" x14ac:dyDescent="0.3"/>
    <row r="194" ht="14" hidden="1" x14ac:dyDescent="0.3"/>
    <row r="195" ht="14" hidden="1" x14ac:dyDescent="0.3"/>
    <row r="196" ht="14" hidden="1" x14ac:dyDescent="0.3"/>
    <row r="197" ht="14" hidden="1" x14ac:dyDescent="0.3"/>
    <row r="198" ht="14" hidden="1" x14ac:dyDescent="0.3"/>
    <row r="199" ht="14" hidden="1" x14ac:dyDescent="0.3"/>
    <row r="200" ht="14" hidden="1" x14ac:dyDescent="0.3"/>
    <row r="201" ht="14" hidden="1" x14ac:dyDescent="0.3"/>
    <row r="202" ht="14" hidden="1" x14ac:dyDescent="0.3"/>
    <row r="203" ht="14" hidden="1" x14ac:dyDescent="0.3"/>
    <row r="204" ht="14" hidden="1" x14ac:dyDescent="0.3"/>
    <row r="205" ht="14" hidden="1" x14ac:dyDescent="0.3"/>
    <row r="206" ht="14" hidden="1" x14ac:dyDescent="0.3"/>
    <row r="207" ht="14" hidden="1" x14ac:dyDescent="0.3"/>
    <row r="208" ht="14" hidden="1" x14ac:dyDescent="0.3"/>
    <row r="209" ht="14" hidden="1" x14ac:dyDescent="0.3"/>
    <row r="210" ht="14" hidden="1" x14ac:dyDescent="0.3"/>
    <row r="211" ht="14" hidden="1" x14ac:dyDescent="0.3"/>
    <row r="212" ht="14" hidden="1" x14ac:dyDescent="0.3"/>
    <row r="213" ht="14" hidden="1" x14ac:dyDescent="0.3"/>
    <row r="214" ht="14" hidden="1" x14ac:dyDescent="0.3"/>
    <row r="215" ht="14" hidden="1" x14ac:dyDescent="0.3"/>
    <row r="216" ht="14" hidden="1" x14ac:dyDescent="0.3"/>
    <row r="217" ht="14" hidden="1" x14ac:dyDescent="0.3"/>
    <row r="218" ht="14" hidden="1" x14ac:dyDescent="0.3"/>
    <row r="219" ht="14" hidden="1" x14ac:dyDescent="0.3"/>
    <row r="220" ht="14" hidden="1" x14ac:dyDescent="0.3"/>
    <row r="221" ht="14" hidden="1" x14ac:dyDescent="0.3"/>
    <row r="222" ht="14" hidden="1" x14ac:dyDescent="0.3"/>
    <row r="223" ht="14" hidden="1" x14ac:dyDescent="0.3"/>
    <row r="224" ht="14" hidden="1" x14ac:dyDescent="0.3"/>
    <row r="225" ht="14" hidden="1" x14ac:dyDescent="0.3"/>
    <row r="226" ht="14" hidden="1" x14ac:dyDescent="0.3"/>
    <row r="227" ht="14" hidden="1" x14ac:dyDescent="0.3"/>
    <row r="228" ht="14" hidden="1" x14ac:dyDescent="0.3"/>
    <row r="229" ht="14" hidden="1" x14ac:dyDescent="0.3"/>
    <row r="230" ht="14" hidden="1" x14ac:dyDescent="0.3"/>
    <row r="231" ht="14" hidden="1" x14ac:dyDescent="0.3"/>
    <row r="232" ht="14" hidden="1" x14ac:dyDescent="0.3"/>
    <row r="233" ht="14" hidden="1" x14ac:dyDescent="0.3"/>
    <row r="234" ht="14" hidden="1" x14ac:dyDescent="0.3"/>
    <row r="235" ht="14" hidden="1" x14ac:dyDescent="0.3"/>
    <row r="236" ht="14" hidden="1" x14ac:dyDescent="0.3"/>
    <row r="237" ht="14" hidden="1" x14ac:dyDescent="0.3"/>
    <row r="238" ht="14" hidden="1" x14ac:dyDescent="0.3"/>
    <row r="239" ht="14" hidden="1" x14ac:dyDescent="0.3"/>
    <row r="240" ht="14" hidden="1" x14ac:dyDescent="0.3"/>
    <row r="241" ht="14" hidden="1" x14ac:dyDescent="0.3"/>
    <row r="242" ht="14" hidden="1" x14ac:dyDescent="0.3"/>
    <row r="243" ht="14" hidden="1" x14ac:dyDescent="0.3"/>
    <row r="244" ht="14" hidden="1" x14ac:dyDescent="0.3"/>
    <row r="245" ht="14" hidden="1" x14ac:dyDescent="0.3"/>
    <row r="246" ht="14" hidden="1" x14ac:dyDescent="0.3"/>
    <row r="247" ht="14" hidden="1" x14ac:dyDescent="0.3"/>
    <row r="248" ht="14" hidden="1" x14ac:dyDescent="0.3"/>
    <row r="249" ht="14" hidden="1" x14ac:dyDescent="0.3"/>
    <row r="250" ht="14" hidden="1" x14ac:dyDescent="0.3"/>
    <row r="251" ht="14" hidden="1" x14ac:dyDescent="0.3"/>
    <row r="252" ht="14" hidden="1" x14ac:dyDescent="0.3"/>
    <row r="253" ht="14" hidden="1" x14ac:dyDescent="0.3"/>
    <row r="254" ht="14" hidden="1" x14ac:dyDescent="0.3"/>
    <row r="255" ht="14" hidden="1" x14ac:dyDescent="0.3"/>
    <row r="256" ht="14" hidden="1" x14ac:dyDescent="0.3"/>
    <row r="257" ht="14" hidden="1" x14ac:dyDescent="0.3"/>
    <row r="258" ht="14" hidden="1" x14ac:dyDescent="0.3"/>
    <row r="259" ht="14" hidden="1" x14ac:dyDescent="0.3"/>
    <row r="260" ht="14" hidden="1" x14ac:dyDescent="0.3"/>
    <row r="261" ht="14" hidden="1" x14ac:dyDescent="0.3"/>
    <row r="262" ht="14" hidden="1" x14ac:dyDescent="0.3"/>
    <row r="263" ht="14" hidden="1" x14ac:dyDescent="0.3"/>
    <row r="264" ht="14" hidden="1" x14ac:dyDescent="0.3"/>
    <row r="265" ht="14" hidden="1" x14ac:dyDescent="0.3"/>
    <row r="266" ht="14" hidden="1" x14ac:dyDescent="0.3"/>
    <row r="267" ht="14" hidden="1" x14ac:dyDescent="0.3"/>
    <row r="268" ht="14" hidden="1" x14ac:dyDescent="0.3"/>
    <row r="269" ht="14" hidden="1" x14ac:dyDescent="0.3"/>
    <row r="270" ht="14" hidden="1" x14ac:dyDescent="0.3"/>
    <row r="271" ht="14" hidden="1" x14ac:dyDescent="0.3"/>
    <row r="272" ht="14" hidden="1" x14ac:dyDescent="0.3"/>
    <row r="273" ht="14" hidden="1" x14ac:dyDescent="0.3"/>
    <row r="274" ht="14" hidden="1" x14ac:dyDescent="0.3"/>
    <row r="275" ht="14" hidden="1" x14ac:dyDescent="0.3"/>
    <row r="276" ht="14" hidden="1" x14ac:dyDescent="0.3"/>
    <row r="277" ht="14" hidden="1" x14ac:dyDescent="0.3"/>
    <row r="278" ht="14" hidden="1" x14ac:dyDescent="0.3"/>
    <row r="279" ht="14" hidden="1" x14ac:dyDescent="0.3"/>
    <row r="280" ht="14" hidden="1" x14ac:dyDescent="0.3"/>
    <row r="281" ht="14" hidden="1" x14ac:dyDescent="0.3"/>
    <row r="282" ht="14" hidden="1" x14ac:dyDescent="0.3"/>
    <row r="283" ht="14" hidden="1" x14ac:dyDescent="0.3"/>
    <row r="284" ht="14" hidden="1" x14ac:dyDescent="0.3"/>
    <row r="285" ht="14" hidden="1" x14ac:dyDescent="0.3"/>
    <row r="286" ht="14" hidden="1" x14ac:dyDescent="0.3"/>
    <row r="287" ht="14" hidden="1" x14ac:dyDescent="0.3"/>
    <row r="288" ht="14" hidden="1" x14ac:dyDescent="0.3"/>
    <row r="289" ht="14" hidden="1" x14ac:dyDescent="0.3"/>
    <row r="290" ht="14" hidden="1" x14ac:dyDescent="0.3"/>
    <row r="291" ht="14" hidden="1" x14ac:dyDescent="0.3"/>
    <row r="292" ht="14" hidden="1" x14ac:dyDescent="0.3"/>
    <row r="293" ht="14" hidden="1" x14ac:dyDescent="0.3"/>
    <row r="294" ht="14" hidden="1" x14ac:dyDescent="0.3"/>
    <row r="295" ht="14" hidden="1" x14ac:dyDescent="0.3"/>
    <row r="296" ht="14" hidden="1" x14ac:dyDescent="0.3"/>
    <row r="297" ht="14" hidden="1" x14ac:dyDescent="0.3"/>
    <row r="298" ht="14" hidden="1" x14ac:dyDescent="0.3"/>
    <row r="299" ht="14" hidden="1" x14ac:dyDescent="0.3"/>
    <row r="300" ht="14" hidden="1" x14ac:dyDescent="0.3"/>
    <row r="301" ht="14" hidden="1" x14ac:dyDescent="0.3"/>
    <row r="302" ht="14" hidden="1" x14ac:dyDescent="0.3"/>
    <row r="303" ht="14" hidden="1" x14ac:dyDescent="0.3"/>
    <row r="304" ht="14" hidden="1" x14ac:dyDescent="0.3"/>
    <row r="305" ht="14" hidden="1" x14ac:dyDescent="0.3"/>
    <row r="306" ht="14" hidden="1" x14ac:dyDescent="0.3"/>
    <row r="307" ht="14" hidden="1" x14ac:dyDescent="0.3"/>
    <row r="308" ht="14" hidden="1" x14ac:dyDescent="0.3"/>
    <row r="309" ht="14" hidden="1" x14ac:dyDescent="0.3"/>
    <row r="310" ht="14" hidden="1" x14ac:dyDescent="0.3"/>
    <row r="311" ht="14" hidden="1" x14ac:dyDescent="0.3"/>
    <row r="312" ht="14" hidden="1" x14ac:dyDescent="0.3"/>
    <row r="313" ht="14" hidden="1" x14ac:dyDescent="0.3"/>
    <row r="314" ht="14" hidden="1" x14ac:dyDescent="0.3"/>
    <row r="315" ht="14" hidden="1" x14ac:dyDescent="0.3"/>
    <row r="316" ht="14" hidden="1" x14ac:dyDescent="0.3"/>
    <row r="317" ht="14" hidden="1" x14ac:dyDescent="0.3"/>
    <row r="318" ht="14" hidden="1" x14ac:dyDescent="0.3"/>
    <row r="319" ht="14" hidden="1" x14ac:dyDescent="0.3"/>
    <row r="320" ht="14" hidden="1" x14ac:dyDescent="0.3"/>
    <row r="321" ht="14" hidden="1" x14ac:dyDescent="0.3"/>
    <row r="322" ht="14" hidden="1" x14ac:dyDescent="0.3"/>
    <row r="323" ht="14" hidden="1" x14ac:dyDescent="0.3"/>
    <row r="324" ht="14" hidden="1" x14ac:dyDescent="0.3"/>
    <row r="325" ht="14" hidden="1" x14ac:dyDescent="0.3"/>
    <row r="326" ht="14" hidden="1" x14ac:dyDescent="0.3"/>
    <row r="327" ht="14" hidden="1" x14ac:dyDescent="0.3"/>
    <row r="328" ht="14" hidden="1" x14ac:dyDescent="0.3"/>
    <row r="329" ht="14" hidden="1" x14ac:dyDescent="0.3"/>
    <row r="330" ht="14" hidden="1" x14ac:dyDescent="0.3"/>
    <row r="331" ht="14" hidden="1" x14ac:dyDescent="0.3"/>
    <row r="332" ht="14" hidden="1" x14ac:dyDescent="0.3"/>
    <row r="333" ht="14" hidden="1" x14ac:dyDescent="0.3"/>
    <row r="334" ht="14" hidden="1" x14ac:dyDescent="0.3"/>
    <row r="335" ht="14" hidden="1" x14ac:dyDescent="0.3"/>
    <row r="336" ht="14" hidden="1" x14ac:dyDescent="0.3"/>
    <row r="337" ht="14" hidden="1" x14ac:dyDescent="0.3"/>
    <row r="338" ht="14" hidden="1" x14ac:dyDescent="0.3"/>
    <row r="339" ht="14" hidden="1" x14ac:dyDescent="0.3"/>
    <row r="340" ht="14" hidden="1" x14ac:dyDescent="0.3"/>
    <row r="341" ht="14" hidden="1" x14ac:dyDescent="0.3"/>
    <row r="342" ht="14" hidden="1" x14ac:dyDescent="0.3"/>
    <row r="343" ht="14" hidden="1" x14ac:dyDescent="0.3"/>
    <row r="344" ht="14" hidden="1" x14ac:dyDescent="0.3"/>
    <row r="345" ht="14" hidden="1" x14ac:dyDescent="0.3"/>
    <row r="346" ht="14" hidden="1" x14ac:dyDescent="0.3"/>
    <row r="347" ht="14" hidden="1" x14ac:dyDescent="0.3"/>
    <row r="348" ht="14" hidden="1" x14ac:dyDescent="0.3"/>
    <row r="349" ht="14" hidden="1" x14ac:dyDescent="0.3"/>
    <row r="350" ht="14" hidden="1" x14ac:dyDescent="0.3"/>
    <row r="351" ht="14" hidden="1" x14ac:dyDescent="0.3"/>
    <row r="352" ht="14" hidden="1" x14ac:dyDescent="0.3"/>
    <row r="353" ht="14" hidden="1" x14ac:dyDescent="0.3"/>
    <row r="354" ht="14" hidden="1" x14ac:dyDescent="0.3"/>
    <row r="355" ht="14" hidden="1" x14ac:dyDescent="0.3"/>
    <row r="356" ht="14" hidden="1" x14ac:dyDescent="0.3"/>
    <row r="357" ht="14" hidden="1" x14ac:dyDescent="0.3"/>
    <row r="358" ht="14" hidden="1" x14ac:dyDescent="0.3"/>
    <row r="359" ht="14" hidden="1" x14ac:dyDescent="0.3"/>
    <row r="360" ht="14" hidden="1" x14ac:dyDescent="0.3"/>
    <row r="361" ht="14" hidden="1" x14ac:dyDescent="0.3"/>
    <row r="362" ht="14" hidden="1" x14ac:dyDescent="0.3"/>
    <row r="363" ht="14" hidden="1" x14ac:dyDescent="0.3"/>
    <row r="364" ht="14" hidden="1" x14ac:dyDescent="0.3"/>
    <row r="365" ht="14" hidden="1" x14ac:dyDescent="0.3"/>
    <row r="366" ht="14" hidden="1" x14ac:dyDescent="0.3"/>
    <row r="367" ht="14" hidden="1" x14ac:dyDescent="0.3"/>
    <row r="368" ht="14" hidden="1" x14ac:dyDescent="0.3"/>
    <row r="369" ht="14" hidden="1" x14ac:dyDescent="0.3"/>
    <row r="370" ht="14" hidden="1" x14ac:dyDescent="0.3"/>
    <row r="371" ht="14" hidden="1" x14ac:dyDescent="0.3"/>
    <row r="372" ht="14" hidden="1" x14ac:dyDescent="0.3"/>
    <row r="373" ht="14" hidden="1" x14ac:dyDescent="0.3"/>
    <row r="374" ht="14" hidden="1" x14ac:dyDescent="0.3"/>
    <row r="375" ht="14" hidden="1" x14ac:dyDescent="0.3"/>
    <row r="376" ht="14" hidden="1" x14ac:dyDescent="0.3"/>
    <row r="377" ht="14" hidden="1" x14ac:dyDescent="0.3"/>
    <row r="378" ht="14" hidden="1" x14ac:dyDescent="0.3"/>
    <row r="379" ht="14" hidden="1" x14ac:dyDescent="0.3"/>
    <row r="380" ht="14" hidden="1" x14ac:dyDescent="0.3"/>
    <row r="381" ht="14" hidden="1" x14ac:dyDescent="0.3"/>
    <row r="382" ht="14" hidden="1" x14ac:dyDescent="0.3"/>
    <row r="383" ht="14" hidden="1" x14ac:dyDescent="0.3"/>
    <row r="384" ht="14" hidden="1" x14ac:dyDescent="0.3"/>
    <row r="385" ht="14" hidden="1" x14ac:dyDescent="0.3"/>
    <row r="386" ht="14" hidden="1" x14ac:dyDescent="0.3"/>
    <row r="387" ht="14" hidden="1" x14ac:dyDescent="0.3"/>
    <row r="388" ht="14" hidden="1" x14ac:dyDescent="0.3"/>
    <row r="389" ht="14" hidden="1" x14ac:dyDescent="0.3"/>
    <row r="390" ht="14" hidden="1" x14ac:dyDescent="0.3"/>
    <row r="391" ht="14" hidden="1" x14ac:dyDescent="0.3"/>
    <row r="392" ht="14" hidden="1" x14ac:dyDescent="0.3"/>
    <row r="393" ht="14" hidden="1" x14ac:dyDescent="0.3"/>
    <row r="394" ht="14" hidden="1" x14ac:dyDescent="0.3"/>
    <row r="395" ht="14" hidden="1" x14ac:dyDescent="0.3"/>
    <row r="396" ht="14" hidden="1" x14ac:dyDescent="0.3"/>
    <row r="397" ht="14" hidden="1" x14ac:dyDescent="0.3"/>
    <row r="398" ht="14" hidden="1" x14ac:dyDescent="0.3"/>
    <row r="399" ht="14" hidden="1" x14ac:dyDescent="0.3"/>
    <row r="400" ht="14" hidden="1" x14ac:dyDescent="0.3"/>
    <row r="401" spans="1:2" ht="14" hidden="1" x14ac:dyDescent="0.3"/>
    <row r="402" spans="1:2" s="6" customFormat="1" ht="14" hidden="1" x14ac:dyDescent="0.3">
      <c r="A402" s="5"/>
      <c r="B402" s="4"/>
    </row>
    <row r="403" spans="1:2" s="6" customFormat="1" ht="14" hidden="1" x14ac:dyDescent="0.3">
      <c r="A403" s="5"/>
      <c r="B403" s="4"/>
    </row>
    <row r="404" spans="1:2" s="6" customFormat="1" ht="14" hidden="1" x14ac:dyDescent="0.3">
      <c r="A404" s="5"/>
      <c r="B404" s="4"/>
    </row>
    <row r="405" spans="1:2" s="6" customFormat="1" ht="14" hidden="1" x14ac:dyDescent="0.3">
      <c r="A405" s="5"/>
      <c r="B405" s="4"/>
    </row>
    <row r="406" spans="1:2" s="6" customFormat="1" ht="14" hidden="1" x14ac:dyDescent="0.3">
      <c r="A406" s="5"/>
      <c r="B406" s="4"/>
    </row>
    <row r="407" spans="1:2" s="6" customFormat="1" ht="14" hidden="1" x14ac:dyDescent="0.3">
      <c r="A407" s="5"/>
      <c r="B407" s="4"/>
    </row>
    <row r="408" spans="1:2" s="6" customFormat="1" ht="14" hidden="1" x14ac:dyDescent="0.3">
      <c r="A408" s="5"/>
      <c r="B408" s="4"/>
    </row>
    <row r="409" spans="1:2" s="6" customFormat="1" ht="14" hidden="1" x14ac:dyDescent="0.3">
      <c r="A409" s="5"/>
      <c r="B409" s="4"/>
    </row>
    <row r="410" spans="1:2" s="6" customFormat="1" ht="14" hidden="1" x14ac:dyDescent="0.3">
      <c r="A410" s="5"/>
      <c r="B410" s="4"/>
    </row>
    <row r="411" spans="1:2" s="6" customFormat="1" ht="14" hidden="1" x14ac:dyDescent="0.3">
      <c r="A411" s="5"/>
      <c r="B411" s="4"/>
    </row>
    <row r="412" spans="1:2" s="6" customFormat="1" ht="14" hidden="1" x14ac:dyDescent="0.3">
      <c r="A412" s="5"/>
      <c r="B412" s="4"/>
    </row>
    <row r="413" spans="1:2" s="6" customFormat="1" ht="14" hidden="1" x14ac:dyDescent="0.3">
      <c r="A413" s="5"/>
      <c r="B413" s="4"/>
    </row>
    <row r="414" spans="1:2" s="6" customFormat="1" ht="14" hidden="1" x14ac:dyDescent="0.3">
      <c r="A414" s="5"/>
      <c r="B414" s="4"/>
    </row>
    <row r="415" spans="1:2" s="6" customFormat="1" ht="14" hidden="1" x14ac:dyDescent="0.3">
      <c r="A415" s="5"/>
      <c r="B415" s="4"/>
    </row>
    <row r="416" spans="1:2" s="6" customFormat="1" ht="14" hidden="1" x14ac:dyDescent="0.3">
      <c r="A416" s="5"/>
      <c r="B416" s="4"/>
    </row>
    <row r="417" spans="1:2" s="6" customFormat="1" ht="14" hidden="1" x14ac:dyDescent="0.3">
      <c r="A417" s="5"/>
      <c r="B417" s="4"/>
    </row>
    <row r="418" spans="1:2" s="6" customFormat="1" ht="14" hidden="1" x14ac:dyDescent="0.3">
      <c r="A418" s="5"/>
      <c r="B418" s="4"/>
    </row>
    <row r="419" spans="1:2" s="6" customFormat="1" ht="14.15" hidden="1" customHeight="1" x14ac:dyDescent="0.3">
      <c r="A419" s="5"/>
      <c r="B419" s="4"/>
    </row>
    <row r="420" spans="1:2" s="6" customFormat="1" ht="14.15" hidden="1" customHeight="1" x14ac:dyDescent="0.3">
      <c r="A420" s="5"/>
      <c r="B420" s="4"/>
    </row>
    <row r="421" spans="1:2" s="6" customFormat="1" ht="14.15" hidden="1" customHeight="1" x14ac:dyDescent="0.3">
      <c r="A421" s="5"/>
      <c r="B421" s="4"/>
    </row>
    <row r="422" spans="1:2" s="6" customFormat="1" ht="14.15" hidden="1" customHeight="1" x14ac:dyDescent="0.3">
      <c r="A422" s="5"/>
      <c r="B422" s="4"/>
    </row>
    <row r="423" spans="1:2" s="6" customFormat="1" ht="14.15" hidden="1" customHeight="1" x14ac:dyDescent="0.3">
      <c r="A423" s="5"/>
      <c r="B423" s="4"/>
    </row>
    <row r="424" spans="1:2" s="6" customFormat="1" ht="14.15" hidden="1" customHeight="1" x14ac:dyDescent="0.3">
      <c r="A424" s="5"/>
      <c r="B424" s="4"/>
    </row>
    <row r="425" spans="1:2" s="6" customFormat="1" ht="14.15" hidden="1" customHeight="1" x14ac:dyDescent="0.3">
      <c r="A425" s="5"/>
      <c r="B425" s="4"/>
    </row>
    <row r="426" spans="1:2" s="6" customFormat="1" ht="14.15" hidden="1" customHeight="1" x14ac:dyDescent="0.3">
      <c r="A426" s="5"/>
      <c r="B426" s="4"/>
    </row>
    <row r="427" spans="1:2" s="6" customFormat="1" ht="14.15" hidden="1" customHeight="1" x14ac:dyDescent="0.3">
      <c r="A427" s="5"/>
      <c r="B427" s="4"/>
    </row>
    <row r="428" spans="1:2" s="6" customFormat="1" ht="14.15" hidden="1" customHeight="1" x14ac:dyDescent="0.3">
      <c r="A428" s="5"/>
      <c r="B428" s="4"/>
    </row>
    <row r="429" spans="1:2" s="6" customFormat="1" ht="14.15" hidden="1" customHeight="1" x14ac:dyDescent="0.3">
      <c r="A429" s="5"/>
      <c r="B429" s="4"/>
    </row>
    <row r="430" spans="1:2" s="6" customFormat="1" ht="14.15" hidden="1" customHeight="1" x14ac:dyDescent="0.3">
      <c r="A430" s="5"/>
      <c r="B430" s="4"/>
    </row>
    <row r="431" spans="1:2" s="6" customFormat="1" ht="14.15" hidden="1" customHeight="1" x14ac:dyDescent="0.3">
      <c r="A431" s="5"/>
      <c r="B431" s="4"/>
    </row>
    <row r="432" spans="1:2" s="6" customFormat="1" ht="14.15" hidden="1" customHeight="1" x14ac:dyDescent="0.3">
      <c r="A432" s="5"/>
      <c r="B432" s="4"/>
    </row>
    <row r="433" spans="1:2" s="6" customFormat="1" ht="14.15" hidden="1" customHeight="1" x14ac:dyDescent="0.3">
      <c r="A433" s="5"/>
      <c r="B433" s="4"/>
    </row>
    <row r="434" spans="1:2" ht="14.15" hidden="1" customHeight="1" x14ac:dyDescent="0.3"/>
    <row r="435" spans="1:2" ht="14.15" hidden="1" customHeight="1" x14ac:dyDescent="0.3"/>
    <row r="436" spans="1:2" ht="14.15" hidden="1" customHeight="1" x14ac:dyDescent="0.3"/>
    <row r="437" spans="1:2" ht="14.15" hidden="1" customHeight="1" x14ac:dyDescent="0.3"/>
    <row r="438" spans="1:2" ht="14.15" hidden="1" customHeight="1" x14ac:dyDescent="0.3"/>
    <row r="439" spans="1:2" ht="14.15" hidden="1" customHeight="1" x14ac:dyDescent="0.3"/>
    <row r="440" spans="1:2" ht="14.15" hidden="1" customHeight="1" x14ac:dyDescent="0.3"/>
    <row r="441" spans="1:2" ht="14.15" hidden="1" customHeight="1" x14ac:dyDescent="0.3"/>
    <row r="442" spans="1:2" ht="14.15" hidden="1" customHeight="1" x14ac:dyDescent="0.3"/>
    <row r="443" spans="1:2" ht="14.15" hidden="1" customHeight="1" x14ac:dyDescent="0.3"/>
    <row r="444" spans="1:2" ht="14.15" hidden="1" customHeight="1" x14ac:dyDescent="0.3"/>
    <row r="445" spans="1:2" ht="14.15" hidden="1" customHeight="1" x14ac:dyDescent="0.3"/>
    <row r="446" spans="1:2" ht="14.15" hidden="1" customHeight="1" x14ac:dyDescent="0.3"/>
    <row r="447" spans="1:2" ht="14.15" hidden="1" customHeight="1" x14ac:dyDescent="0.3"/>
    <row r="448" spans="1:2" ht="14.15" hidden="1" customHeight="1" x14ac:dyDescent="0.3"/>
    <row r="449" ht="14.15" hidden="1" customHeight="1" x14ac:dyDescent="0.3"/>
    <row r="450" ht="14.15" hidden="1" customHeight="1" x14ac:dyDescent="0.3"/>
    <row r="451" ht="14.15" hidden="1" customHeight="1" x14ac:dyDescent="0.3"/>
    <row r="452" ht="14.15" hidden="1" customHeight="1" x14ac:dyDescent="0.3"/>
    <row r="453" ht="14.15" hidden="1" customHeight="1" x14ac:dyDescent="0.3"/>
    <row r="454" ht="14.15" hidden="1" customHeight="1" x14ac:dyDescent="0.3"/>
    <row r="455" ht="14.15" hidden="1" customHeight="1" x14ac:dyDescent="0.3"/>
    <row r="456" ht="14.15" hidden="1" customHeight="1" x14ac:dyDescent="0.3"/>
    <row r="457" ht="14.15" hidden="1" customHeight="1" x14ac:dyDescent="0.3"/>
    <row r="458" ht="14.15" hidden="1" customHeight="1" x14ac:dyDescent="0.3"/>
    <row r="459" ht="14.15" hidden="1" customHeight="1" x14ac:dyDescent="0.3"/>
    <row r="460" ht="14.15" hidden="1" customHeight="1" x14ac:dyDescent="0.3"/>
    <row r="461" ht="14.15" hidden="1" customHeight="1" x14ac:dyDescent="0.3"/>
    <row r="462" ht="14.15" hidden="1" customHeight="1" x14ac:dyDescent="0.3"/>
    <row r="463" ht="14.15" hidden="1" customHeight="1" x14ac:dyDescent="0.3"/>
    <row r="464" ht="14.15" hidden="1" customHeight="1" x14ac:dyDescent="0.3"/>
    <row r="465" ht="14.15" hidden="1" customHeight="1" x14ac:dyDescent="0.3"/>
    <row r="466" ht="14.15" hidden="1" customHeight="1" x14ac:dyDescent="0.3"/>
    <row r="467" ht="14.15" hidden="1" customHeight="1" x14ac:dyDescent="0.3"/>
    <row r="468" ht="14.15" hidden="1" customHeight="1" x14ac:dyDescent="0.3"/>
    <row r="469" ht="14.15" hidden="1" customHeight="1" x14ac:dyDescent="0.3"/>
    <row r="470" ht="14.15" hidden="1" customHeight="1" x14ac:dyDescent="0.3"/>
    <row r="471" ht="14.15" hidden="1" customHeight="1" x14ac:dyDescent="0.3"/>
    <row r="472" ht="14.15" hidden="1" customHeight="1" x14ac:dyDescent="0.3"/>
    <row r="473" ht="14.15" hidden="1" customHeight="1" x14ac:dyDescent="0.3"/>
    <row r="474" ht="14.15" hidden="1" customHeight="1" x14ac:dyDescent="0.3"/>
    <row r="475" ht="14.15" hidden="1" customHeight="1" x14ac:dyDescent="0.3"/>
    <row r="476" ht="14.15" hidden="1" customHeight="1" x14ac:dyDescent="0.3"/>
    <row r="477" ht="14.15" hidden="1" customHeight="1" x14ac:dyDescent="0.3"/>
    <row r="478" ht="14.15" hidden="1" customHeight="1" x14ac:dyDescent="0.3"/>
    <row r="479" ht="14.15" hidden="1" customHeight="1" x14ac:dyDescent="0.3"/>
    <row r="480" ht="14.15" hidden="1" customHeight="1" x14ac:dyDescent="0.3"/>
    <row r="481" ht="14.15" hidden="1" customHeight="1" x14ac:dyDescent="0.3"/>
    <row r="482" ht="14.15" hidden="1" customHeight="1" x14ac:dyDescent="0.3"/>
    <row r="483" ht="14.15" hidden="1" customHeight="1" x14ac:dyDescent="0.3"/>
    <row r="484" ht="14.15" hidden="1" customHeight="1" x14ac:dyDescent="0.3"/>
    <row r="485" ht="14.15" hidden="1" customHeight="1" x14ac:dyDescent="0.3"/>
    <row r="486" ht="14.15" hidden="1" customHeight="1" x14ac:dyDescent="0.3"/>
    <row r="487" ht="14.15" hidden="1" customHeight="1" x14ac:dyDescent="0.3"/>
    <row r="488" ht="14.15" hidden="1" customHeight="1" x14ac:dyDescent="0.3"/>
    <row r="489" ht="14.15" hidden="1" customHeight="1" x14ac:dyDescent="0.3"/>
    <row r="490" ht="14.15" hidden="1" customHeight="1" x14ac:dyDescent="0.3"/>
    <row r="491" ht="14.15" hidden="1" customHeight="1" x14ac:dyDescent="0.3"/>
    <row r="492" ht="14.15" hidden="1" customHeight="1" x14ac:dyDescent="0.3"/>
    <row r="493" ht="14.15" hidden="1" customHeight="1" x14ac:dyDescent="0.3"/>
    <row r="494" ht="14.15" hidden="1" customHeight="1" x14ac:dyDescent="0.3"/>
    <row r="495" ht="14.15" hidden="1" customHeight="1" x14ac:dyDescent="0.3"/>
    <row r="496" ht="14.15" hidden="1" customHeight="1" x14ac:dyDescent="0.3"/>
    <row r="497" ht="14.15" hidden="1" customHeight="1" x14ac:dyDescent="0.3"/>
    <row r="498" ht="14.15" hidden="1" customHeight="1" x14ac:dyDescent="0.3"/>
    <row r="499" ht="14.15" hidden="1" customHeight="1" x14ac:dyDescent="0.3"/>
    <row r="500" ht="14.15" hidden="1" customHeight="1" x14ac:dyDescent="0.3"/>
    <row r="501" ht="14.15" hidden="1" customHeight="1" x14ac:dyDescent="0.3"/>
    <row r="502" ht="14.15" hidden="1" customHeight="1" x14ac:dyDescent="0.3"/>
    <row r="503" ht="14.15" hidden="1" customHeight="1" x14ac:dyDescent="0.3"/>
    <row r="504" ht="14.15" hidden="1" customHeight="1" x14ac:dyDescent="0.3"/>
    <row r="505" ht="14.15" hidden="1" customHeight="1" x14ac:dyDescent="0.3"/>
    <row r="506" ht="14.15" hidden="1" customHeight="1" x14ac:dyDescent="0.3"/>
    <row r="507" ht="14.15" hidden="1" customHeight="1" x14ac:dyDescent="0.3"/>
    <row r="508" ht="14.15" hidden="1" customHeight="1" x14ac:dyDescent="0.3"/>
    <row r="509" ht="14.15" hidden="1" customHeight="1" x14ac:dyDescent="0.3"/>
    <row r="510" ht="14.15" hidden="1" customHeight="1" x14ac:dyDescent="0.3"/>
    <row r="511" ht="14.15" hidden="1" customHeight="1" x14ac:dyDescent="0.3"/>
    <row r="512" ht="14.15" hidden="1" customHeight="1" x14ac:dyDescent="0.3"/>
    <row r="513" spans="1:7" ht="14.15" hidden="1" customHeight="1" x14ac:dyDescent="0.3"/>
    <row r="514" spans="1:7" ht="14.15" hidden="1" customHeight="1" x14ac:dyDescent="0.3"/>
    <row r="515" spans="1:7" ht="14.15" hidden="1" customHeight="1" x14ac:dyDescent="0.3"/>
    <row r="516" spans="1:7" ht="14.15" hidden="1" customHeight="1" x14ac:dyDescent="0.3"/>
    <row r="517" spans="1:7" ht="14.15" hidden="1" customHeight="1" x14ac:dyDescent="0.3"/>
    <row r="518" spans="1:7" ht="14.15" hidden="1" customHeight="1" x14ac:dyDescent="0.3"/>
    <row r="519" spans="1:7" s="57" customFormat="1" ht="14.15" hidden="1" customHeight="1" x14ac:dyDescent="0.3">
      <c r="A519" s="5"/>
      <c r="B519" s="4"/>
      <c r="C519" s="6"/>
      <c r="D519" s="6"/>
      <c r="E519" s="6"/>
      <c r="F519" s="6"/>
      <c r="G519" s="6"/>
    </row>
    <row r="520" spans="1:7" s="57" customFormat="1" ht="14.15" hidden="1" customHeight="1" x14ac:dyDescent="0.3">
      <c r="A520" s="5"/>
      <c r="B520" s="4"/>
      <c r="C520" s="6"/>
      <c r="D520" s="6"/>
      <c r="E520" s="6"/>
      <c r="F520" s="6"/>
      <c r="G520" s="6"/>
    </row>
    <row r="521" spans="1:7" s="57" customFormat="1" ht="14.15" hidden="1" customHeight="1" x14ac:dyDescent="0.3">
      <c r="A521" s="5"/>
      <c r="B521" s="4"/>
      <c r="C521" s="6"/>
      <c r="D521" s="6"/>
      <c r="E521" s="6"/>
      <c r="F521" s="6"/>
      <c r="G521" s="6"/>
    </row>
    <row r="522" spans="1:7" s="57" customFormat="1" ht="14.15" hidden="1" customHeight="1" x14ac:dyDescent="0.3">
      <c r="A522" s="5"/>
      <c r="B522" s="4"/>
      <c r="C522" s="6"/>
      <c r="D522" s="6"/>
      <c r="E522" s="6"/>
      <c r="F522" s="6"/>
      <c r="G522" s="6"/>
    </row>
    <row r="523" spans="1:7" s="57" customFormat="1" ht="14.15" hidden="1" customHeight="1" x14ac:dyDescent="0.3">
      <c r="A523" s="5"/>
      <c r="B523" s="4"/>
      <c r="C523" s="6"/>
      <c r="D523" s="6"/>
      <c r="E523" s="6"/>
      <c r="F523" s="6"/>
      <c r="G523" s="6"/>
    </row>
    <row r="524" spans="1:7" s="57" customFormat="1" ht="14.15" hidden="1" customHeight="1" x14ac:dyDescent="0.3">
      <c r="A524" s="5"/>
      <c r="B524" s="4"/>
      <c r="C524" s="6"/>
      <c r="D524" s="6"/>
      <c r="E524" s="6"/>
      <c r="F524" s="6"/>
      <c r="G524" s="6"/>
    </row>
    <row r="525" spans="1:7" s="57" customFormat="1" ht="14.15" hidden="1" customHeight="1" x14ac:dyDescent="0.3">
      <c r="A525" s="5"/>
      <c r="B525" s="4"/>
      <c r="C525" s="6"/>
      <c r="D525" s="6"/>
      <c r="E525" s="6"/>
      <c r="F525" s="6"/>
      <c r="G525" s="6"/>
    </row>
    <row r="526" spans="1:7" s="57" customFormat="1" ht="14.15" hidden="1" customHeight="1" x14ac:dyDescent="0.3">
      <c r="A526" s="5"/>
      <c r="B526" s="4"/>
      <c r="C526" s="6"/>
      <c r="D526" s="6"/>
      <c r="E526" s="6"/>
      <c r="F526" s="6"/>
      <c r="G526" s="6"/>
    </row>
    <row r="527" spans="1:7" s="57" customFormat="1" ht="14.15" hidden="1" customHeight="1" x14ac:dyDescent="0.3">
      <c r="A527" s="5"/>
      <c r="B527" s="4"/>
      <c r="C527" s="6"/>
      <c r="D527" s="6"/>
      <c r="E527" s="6"/>
      <c r="F527" s="6"/>
      <c r="G527" s="6"/>
    </row>
    <row r="528" spans="1:7" s="57" customFormat="1" ht="14.15" hidden="1" customHeight="1" x14ac:dyDescent="0.3">
      <c r="A528" s="5"/>
      <c r="B528" s="4"/>
      <c r="C528" s="6"/>
      <c r="D528" s="6"/>
      <c r="E528" s="6"/>
      <c r="F528" s="6"/>
      <c r="G528" s="6"/>
    </row>
    <row r="529" spans="1:7" s="57" customFormat="1" ht="14.15" hidden="1" customHeight="1" x14ac:dyDescent="0.3">
      <c r="A529" s="5"/>
      <c r="B529" s="4"/>
      <c r="C529" s="6"/>
      <c r="D529" s="6"/>
      <c r="E529" s="6"/>
      <c r="F529" s="6"/>
      <c r="G529" s="6"/>
    </row>
    <row r="530" spans="1:7" s="57" customFormat="1" ht="14.15" hidden="1" customHeight="1" x14ac:dyDescent="0.3">
      <c r="A530" s="5"/>
      <c r="B530" s="4"/>
      <c r="C530" s="6"/>
      <c r="D530" s="6"/>
      <c r="E530" s="6"/>
      <c r="F530" s="6"/>
      <c r="G530" s="6"/>
    </row>
    <row r="531" spans="1:7" s="57" customFormat="1" ht="14.15" hidden="1" customHeight="1" x14ac:dyDescent="0.3">
      <c r="A531" s="5"/>
      <c r="B531" s="4"/>
      <c r="C531" s="6"/>
      <c r="D531" s="6"/>
      <c r="E531" s="6"/>
      <c r="F531" s="6"/>
      <c r="G531" s="6"/>
    </row>
    <row r="532" spans="1:7" s="57" customFormat="1" ht="14.15" hidden="1" customHeight="1" x14ac:dyDescent="0.3">
      <c r="A532" s="5"/>
      <c r="B532" s="4"/>
      <c r="C532" s="6"/>
      <c r="D532" s="6"/>
      <c r="E532" s="6"/>
      <c r="F532" s="6"/>
      <c r="G532" s="6"/>
    </row>
    <row r="533" spans="1:7" s="57" customFormat="1" ht="14.15" hidden="1" customHeight="1" x14ac:dyDescent="0.3">
      <c r="A533" s="5"/>
      <c r="B533" s="4"/>
      <c r="C533" s="6"/>
      <c r="D533" s="6"/>
      <c r="E533" s="6"/>
      <c r="F533" s="6"/>
      <c r="G533" s="6"/>
    </row>
    <row r="534" spans="1:7" s="57" customFormat="1" ht="0" hidden="1" customHeight="1" x14ac:dyDescent="0.3">
      <c r="A534" s="5"/>
      <c r="B534" s="4"/>
      <c r="C534" s="6"/>
      <c r="D534" s="6"/>
      <c r="E534" s="6"/>
      <c r="F534" s="6"/>
      <c r="G534" s="6"/>
    </row>
  </sheetData>
  <sheetProtection algorithmName="SHA-512" hashValue="XuLY+rfmub7r/i9PVgZ3HCSWOMaWoKh4hYVNcDPWylu6AJInSe67VIhtL6CSYSe8YUkmldNLGlLqdEwMmRcjkg==" saltValue="mYteIAQRv51uBf8kCbjLFA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3"/>
  <dimension ref="A1:XFB257"/>
  <sheetViews>
    <sheetView showGridLines="0" zoomScaleNormal="100" workbookViewId="0">
      <selection activeCell="D18" sqref="D18"/>
    </sheetView>
  </sheetViews>
  <sheetFormatPr defaultColWidth="0" defaultRowHeight="0" customHeight="1" zeroHeight="1" x14ac:dyDescent="0.35"/>
  <cols>
    <col min="1" max="1" width="3.7265625" style="105" customWidth="1"/>
    <col min="2" max="2" width="7.26953125" style="105" customWidth="1"/>
    <col min="3" max="3" width="51.1796875" style="62" customWidth="1"/>
    <col min="4" max="4" width="42.26953125" style="62" customWidth="1"/>
    <col min="5" max="5" width="18.7265625" style="101" customWidth="1"/>
    <col min="6" max="6" width="18.7265625" style="98" customWidth="1"/>
    <col min="7" max="7" width="23.453125" style="325" customWidth="1"/>
    <col min="8" max="8" width="1.7265625" style="256" customWidth="1"/>
    <col min="9" max="9" width="18.7265625" style="78" customWidth="1"/>
    <col min="10" max="10" width="1.7265625" style="78" customWidth="1"/>
    <col min="11" max="12" width="18.7265625" style="78" customWidth="1"/>
    <col min="13" max="13" width="18.7265625" style="62" customWidth="1"/>
    <col min="14" max="14" width="3.7265625" style="62" customWidth="1"/>
    <col min="15" max="19" width="14.7265625" style="62" hidden="1"/>
    <col min="20" max="22" width="13.7265625" style="62" hidden="1"/>
    <col min="23" max="97" width="17.54296875" style="62" hidden="1"/>
    <col min="98" max="16382" width="0" style="62" hidden="1"/>
    <col min="16383" max="16384" width="8.81640625" style="62" hidden="1"/>
  </cols>
  <sheetData>
    <row r="1" spans="1:13" s="5" customFormat="1" ht="16.899999999999999" customHeight="1" x14ac:dyDescent="0.45">
      <c r="A1" s="102"/>
      <c r="B1" s="102"/>
      <c r="C1" s="3"/>
      <c r="D1" s="4"/>
      <c r="E1" s="91"/>
      <c r="F1" s="6"/>
      <c r="G1" s="314"/>
      <c r="H1" s="7"/>
      <c r="I1" s="7"/>
      <c r="J1" s="7"/>
      <c r="K1" s="239"/>
      <c r="L1" s="239"/>
    </row>
    <row r="2" spans="1:13" s="3" customFormat="1" ht="23" x14ac:dyDescent="0.45">
      <c r="A2" s="102"/>
      <c r="C2" s="25" t="str">
        <f>+Samenvatting!B2</f>
        <v>Europese openbare aanbesteding</v>
      </c>
      <c r="D2" s="8"/>
      <c r="E2" s="92"/>
      <c r="F2" s="8"/>
      <c r="G2" s="92"/>
      <c r="H2" s="10"/>
      <c r="I2" s="10"/>
      <c r="J2" s="10"/>
      <c r="K2" s="10"/>
      <c r="L2" s="10"/>
      <c r="M2" s="10"/>
    </row>
    <row r="3" spans="1:13" s="11" customFormat="1" ht="23" x14ac:dyDescent="0.45">
      <c r="A3" s="103"/>
      <c r="C3" s="25" t="str">
        <f>+Samenvatting!B3</f>
        <v>Vervanging LAN omgeving</v>
      </c>
      <c r="D3" s="13"/>
      <c r="E3" s="16"/>
      <c r="F3" s="13"/>
      <c r="G3" s="16"/>
      <c r="H3" s="10"/>
      <c r="I3" s="10"/>
      <c r="J3" s="10"/>
      <c r="K3" s="10"/>
      <c r="L3" s="10"/>
      <c r="M3" s="10"/>
    </row>
    <row r="4" spans="1:13" s="11" customFormat="1" ht="19.5" x14ac:dyDescent="0.35">
      <c r="A4" s="103"/>
      <c r="C4" s="119" t="s">
        <v>30</v>
      </c>
      <c r="D4" s="13"/>
      <c r="E4" s="16"/>
      <c r="F4" s="13"/>
      <c r="G4" s="16"/>
      <c r="H4" s="10"/>
      <c r="I4" s="10"/>
      <c r="J4" s="10"/>
      <c r="K4" s="10"/>
      <c r="L4" s="10"/>
      <c r="M4" s="10"/>
    </row>
    <row r="5" spans="1:13" s="11" customFormat="1" ht="15" x14ac:dyDescent="0.3">
      <c r="A5" s="103"/>
      <c r="C5" s="15" t="s">
        <v>189</v>
      </c>
      <c r="D5" s="13"/>
      <c r="E5" s="16"/>
      <c r="F5" s="13"/>
      <c r="G5" s="16"/>
      <c r="H5" s="10"/>
      <c r="I5" s="10"/>
      <c r="J5" s="10"/>
      <c r="K5" s="10"/>
      <c r="L5" s="10"/>
      <c r="M5" s="10"/>
    </row>
    <row r="6" spans="1:13" s="11" customFormat="1" ht="15" x14ac:dyDescent="0.3">
      <c r="A6" s="103"/>
      <c r="C6" s="120" t="s">
        <v>6</v>
      </c>
      <c r="D6" s="13"/>
      <c r="E6" s="16"/>
      <c r="F6" s="13"/>
      <c r="G6" s="16"/>
      <c r="H6" s="10"/>
      <c r="I6" s="10"/>
      <c r="J6" s="10"/>
      <c r="K6" s="10"/>
      <c r="L6" s="10"/>
      <c r="M6" s="10"/>
    </row>
    <row r="7" spans="1:13" s="21" customFormat="1" ht="15" customHeight="1" thickBot="1" x14ac:dyDescent="0.35">
      <c r="A7" s="116"/>
      <c r="B7" s="34"/>
      <c r="C7" s="24"/>
      <c r="D7" s="24"/>
      <c r="E7" s="93"/>
      <c r="F7" s="20"/>
      <c r="G7" s="315"/>
      <c r="H7" s="240"/>
      <c r="I7" s="240"/>
      <c r="J7" s="240"/>
      <c r="K7" s="240"/>
      <c r="L7" s="240"/>
      <c r="M7" s="20"/>
    </row>
    <row r="8" spans="1:13" s="21" customFormat="1" ht="15" customHeight="1" x14ac:dyDescent="0.3">
      <c r="A8" s="116"/>
      <c r="B8" s="117"/>
      <c r="C8" s="114"/>
      <c r="D8" s="114"/>
      <c r="E8" s="115"/>
      <c r="F8" s="114"/>
      <c r="G8" s="316"/>
      <c r="H8" s="241"/>
      <c r="I8" s="241"/>
      <c r="J8" s="241"/>
      <c r="K8" s="241"/>
      <c r="L8" s="241"/>
      <c r="M8" s="114"/>
    </row>
    <row r="9" spans="1:13" s="11" customFormat="1" ht="19.899999999999999" customHeight="1" x14ac:dyDescent="0.3">
      <c r="A9" s="103"/>
      <c r="B9" s="75" t="str">
        <f>'A. Bouwblok 1'!C4</f>
        <v>A. Bouwblok 1: Centrale datacenter WAN koppelingen</v>
      </c>
      <c r="C9" s="19"/>
      <c r="D9" s="95"/>
      <c r="E9" s="95"/>
      <c r="F9" s="19"/>
      <c r="G9" s="317"/>
      <c r="H9" s="242"/>
      <c r="I9" s="242"/>
      <c r="J9" s="242"/>
      <c r="K9" s="242"/>
      <c r="L9" s="242"/>
      <c r="M9" s="505"/>
    </row>
    <row r="10" spans="1:13" s="11" customFormat="1" ht="19.899999999999999" customHeight="1" x14ac:dyDescent="0.3">
      <c r="A10" s="103"/>
      <c r="B10" s="103"/>
      <c r="D10" s="17"/>
      <c r="E10" s="94"/>
      <c r="F10" s="18"/>
      <c r="G10" s="318"/>
      <c r="H10" s="243"/>
      <c r="I10" s="243"/>
      <c r="J10" s="243"/>
      <c r="K10" s="243"/>
      <c r="L10" s="243"/>
      <c r="M10" s="18"/>
    </row>
    <row r="11" spans="1:13" s="140" customFormat="1" ht="41" x14ac:dyDescent="0.3">
      <c r="C11" s="161" t="s">
        <v>33</v>
      </c>
      <c r="D11" s="143" t="s">
        <v>23</v>
      </c>
      <c r="E11" s="144" t="s">
        <v>334</v>
      </c>
      <c r="F11" s="144" t="s">
        <v>333</v>
      </c>
      <c r="G11" s="142" t="s">
        <v>7</v>
      </c>
      <c r="H11" s="244"/>
      <c r="I11" s="244"/>
      <c r="K11" s="244"/>
      <c r="M11" s="141"/>
    </row>
    <row r="12" spans="1:13" s="77" customFormat="1" ht="15" customHeight="1" x14ac:dyDescent="0.3">
      <c r="A12" s="104"/>
      <c r="B12" s="104"/>
      <c r="C12" s="504" t="s">
        <v>27</v>
      </c>
      <c r="D12" s="191">
        <f>+'A. Bouwblok 1'!E12</f>
        <v>0</v>
      </c>
      <c r="E12" s="191">
        <f>+'A. Bouwblok 1'!F12</f>
        <v>0</v>
      </c>
      <c r="F12" s="191">
        <f>+'A. Bouwblok 1'!G12</f>
        <v>0</v>
      </c>
      <c r="G12" s="191">
        <f>SUM(D12:F12)</f>
        <v>0</v>
      </c>
      <c r="H12" s="184" t="s">
        <v>67</v>
      </c>
      <c r="I12" s="192"/>
    </row>
    <row r="13" spans="1:13" s="77" customFormat="1" ht="15" customHeight="1" thickBot="1" x14ac:dyDescent="0.35">
      <c r="A13" s="104"/>
      <c r="B13" s="104"/>
      <c r="C13" s="193" t="s">
        <v>7</v>
      </c>
      <c r="D13" s="194">
        <f>SUM(D12:D12)</f>
        <v>0</v>
      </c>
      <c r="E13" s="194">
        <f>SUM(E12:E12)</f>
        <v>0</v>
      </c>
      <c r="F13" s="194">
        <f>SUM(F12:F12)</f>
        <v>0</v>
      </c>
      <c r="G13" s="195">
        <f>SUM(D13:F13)</f>
        <v>0</v>
      </c>
      <c r="H13" s="196" t="s">
        <v>37</v>
      </c>
      <c r="I13" s="245"/>
    </row>
    <row r="14" spans="1:13" s="77" customFormat="1" ht="19.899999999999999" customHeight="1" thickTop="1" x14ac:dyDescent="0.3">
      <c r="A14" s="104"/>
      <c r="B14" s="104"/>
      <c r="C14" s="197"/>
      <c r="D14" s="198"/>
      <c r="E14" s="199"/>
      <c r="F14" s="246" t="s">
        <v>0</v>
      </c>
      <c r="G14" s="207"/>
      <c r="H14" s="247"/>
      <c r="I14" s="248"/>
      <c r="J14" s="245"/>
    </row>
    <row r="15" spans="1:13" s="77" customFormat="1" ht="54" x14ac:dyDescent="0.3">
      <c r="A15" s="104"/>
      <c r="B15" s="104"/>
      <c r="C15" s="161" t="s">
        <v>34</v>
      </c>
      <c r="D15" s="123"/>
      <c r="E15" s="200" t="s">
        <v>35</v>
      </c>
      <c r="F15" s="200" t="s">
        <v>341</v>
      </c>
      <c r="G15" s="201" t="s">
        <v>36</v>
      </c>
      <c r="H15" s="248"/>
      <c r="I15" s="245"/>
    </row>
    <row r="16" spans="1:13" s="77" customFormat="1" ht="15" customHeight="1" thickBot="1" x14ac:dyDescent="0.35">
      <c r="A16" s="104"/>
      <c r="B16" s="104"/>
      <c r="C16" s="112"/>
      <c r="D16" s="193" t="s">
        <v>25</v>
      </c>
      <c r="E16" s="202">
        <f>+'A. Bouwblok 1'!J26</f>
        <v>0</v>
      </c>
      <c r="F16" s="249"/>
      <c r="G16" s="195">
        <f>SUM(E16:F16)</f>
        <v>0</v>
      </c>
      <c r="H16" s="203" t="s">
        <v>67</v>
      </c>
      <c r="I16" s="250"/>
      <c r="K16" s="181"/>
    </row>
    <row r="17" spans="1:13 16382:16382" s="77" customFormat="1" ht="15" customHeight="1" thickTop="1" thickBot="1" x14ac:dyDescent="0.35">
      <c r="A17" s="104"/>
      <c r="B17" s="104"/>
      <c r="C17" s="112"/>
      <c r="D17" s="193" t="s">
        <v>340</v>
      </c>
      <c r="E17" s="204"/>
      <c r="F17" s="202">
        <f>+'A. Bouwblok 1'!T26</f>
        <v>0</v>
      </c>
      <c r="G17" s="195">
        <f>SUM(E17:F17)</f>
        <v>0</v>
      </c>
      <c r="H17" s="203" t="s">
        <v>67</v>
      </c>
      <c r="I17" s="251"/>
      <c r="J17" s="196" t="s">
        <v>66</v>
      </c>
    </row>
    <row r="18" spans="1:13 16382:16382" s="77" customFormat="1" ht="13.15" customHeight="1" thickTop="1" thickBot="1" x14ac:dyDescent="0.35">
      <c r="A18" s="104"/>
      <c r="B18" s="24"/>
      <c r="C18" s="24"/>
      <c r="D18" s="24"/>
      <c r="E18" s="93"/>
      <c r="F18" s="20"/>
      <c r="G18" s="315"/>
      <c r="H18" s="240"/>
      <c r="I18" s="240"/>
      <c r="J18" s="240"/>
      <c r="K18" s="240"/>
      <c r="L18" s="240"/>
      <c r="M18" s="20"/>
    </row>
    <row r="19" spans="1:13 16382:16382" s="77" customFormat="1" ht="12.75" customHeight="1" x14ac:dyDescent="0.3">
      <c r="A19" s="104"/>
      <c r="B19" s="17"/>
      <c r="C19" s="17"/>
      <c r="D19" s="17"/>
      <c r="E19" s="94"/>
      <c r="F19" s="18"/>
      <c r="G19" s="318"/>
      <c r="H19" s="243"/>
      <c r="I19" s="243"/>
      <c r="J19" s="243"/>
      <c r="K19" s="243"/>
      <c r="L19" s="243"/>
      <c r="M19" s="18"/>
    </row>
    <row r="20" spans="1:13 16382:16382" s="21" customFormat="1" ht="20.149999999999999" customHeight="1" thickBot="1" x14ac:dyDescent="0.35">
      <c r="A20" s="116"/>
      <c r="B20" s="84" t="str">
        <f>'B0. Optics'!C4</f>
        <v>B0: Bouwblok Diverse optics</v>
      </c>
      <c r="C20" s="179"/>
      <c r="D20" s="179"/>
      <c r="E20" s="132"/>
      <c r="F20" s="132"/>
      <c r="G20" s="319"/>
      <c r="H20" s="132"/>
      <c r="I20" s="326" t="s">
        <v>24</v>
      </c>
      <c r="J20" s="132"/>
      <c r="K20" s="351">
        <f ca="1">+K24+K26+K28+K30+K32+K34+K36+K38+K40+K42</f>
        <v>0</v>
      </c>
      <c r="L20" s="351">
        <f ca="1">+L24+L26+L28+L30+L32+L34+L36+L38+L40+L42</f>
        <v>0</v>
      </c>
      <c r="M20" s="351">
        <f>+M24+M26+M28+M30+M32+M34+M36+M38+M40+M42</f>
        <v>0</v>
      </c>
      <c r="XFB20" s="77"/>
    </row>
    <row r="21" spans="1:13 16382:16382" s="21" customFormat="1" ht="20.149999999999999" customHeight="1" x14ac:dyDescent="0.3">
      <c r="A21" s="116"/>
      <c r="B21" s="310"/>
      <c r="C21" s="18"/>
      <c r="D21" s="18"/>
      <c r="E21" s="18"/>
      <c r="F21" s="18"/>
      <c r="G21" s="318"/>
      <c r="H21" s="243"/>
      <c r="I21" s="243"/>
      <c r="J21" s="243"/>
      <c r="K21" s="243"/>
      <c r="L21" s="243"/>
      <c r="M21" s="18"/>
    </row>
    <row r="22" spans="1:13 16382:16382" s="21" customFormat="1" ht="28" x14ac:dyDescent="0.3">
      <c r="A22" s="116"/>
      <c r="B22" s="80"/>
      <c r="C22" s="175"/>
      <c r="D22" s="174"/>
      <c r="E22" s="217" t="s">
        <v>23</v>
      </c>
      <c r="F22" s="217" t="s">
        <v>51</v>
      </c>
      <c r="G22" s="217" t="s">
        <v>18</v>
      </c>
      <c r="H22" s="243"/>
      <c r="I22" s="217" t="s">
        <v>234</v>
      </c>
      <c r="J22" s="243"/>
      <c r="K22" s="217" t="s">
        <v>23</v>
      </c>
      <c r="L22" s="217" t="s">
        <v>51</v>
      </c>
      <c r="M22" s="217" t="s">
        <v>18</v>
      </c>
    </row>
    <row r="23" spans="1:13 16382:16382" s="21" customFormat="1" ht="20.149999999999999" customHeight="1" x14ac:dyDescent="0.35">
      <c r="A23" s="116"/>
      <c r="B23" s="81" t="s">
        <v>39</v>
      </c>
      <c r="C23" s="346" t="str">
        <f>+'B0. Optics'!C10</f>
        <v>Optic 1</v>
      </c>
      <c r="D23" s="186"/>
      <c r="E23" s="90">
        <f>+'B0. Optics'!E10</f>
        <v>0</v>
      </c>
      <c r="F23" s="90">
        <f>+'B0. Optics'!F10</f>
        <v>0</v>
      </c>
      <c r="G23" s="257">
        <f>+'B0. Optics'!G10</f>
        <v>0</v>
      </c>
      <c r="H23" s="243"/>
      <c r="I23" s="243"/>
      <c r="J23" s="243"/>
      <c r="K23" s="90">
        <f ca="1">+I24*E23</f>
        <v>0</v>
      </c>
      <c r="L23" s="90">
        <f ca="1">I24*F23</f>
        <v>0</v>
      </c>
      <c r="M23" s="257">
        <f>+G23</f>
        <v>0</v>
      </c>
    </row>
    <row r="24" spans="1:13 16382:16382" s="21" customFormat="1" ht="20.149999999999999" customHeight="1" thickBot="1" x14ac:dyDescent="0.4">
      <c r="A24" s="116"/>
      <c r="B24" s="145"/>
      <c r="C24" s="177" t="s">
        <v>7</v>
      </c>
      <c r="D24" s="282" t="str">
        <f>+'B0. Optics'!D11</f>
        <v xml:space="preserve">Optic 1 : </v>
      </c>
      <c r="E24" s="146">
        <f>SUM(E23:E23)</f>
        <v>0</v>
      </c>
      <c r="F24" s="146">
        <f>SUM(F23:F23)</f>
        <v>0</v>
      </c>
      <c r="G24" s="320">
        <f>SUM(G23:G23)</f>
        <v>0</v>
      </c>
      <c r="I24" s="305">
        <f ca="1">SUMIF('0 Benodigde HW en SW '!G:H,D24,'0 Benodigde HW en SW '!H:H)+SUMIF('0 Benodigde HW en SW '!J:K,D24,'0 Benodigde HW en SW '!K:K)+SUMIF('0 Benodigde HW en SW '!M:N,D24,'0 Benodigde HW en SW '!N:N)+SUMIF('0 Benodigde HW en SW '!P:Q,D24,'0 Benodigde HW en SW '!Q:Q)+SUMIF('0 Benodigde HW en SW '!S:T,D24,'0 Benodigde HW en SW '!Q:Q)</f>
        <v>0</v>
      </c>
      <c r="J24" s="243"/>
      <c r="K24" s="146">
        <f ca="1">SUM(K22:K23)</f>
        <v>0</v>
      </c>
      <c r="L24" s="146">
        <f ca="1">SUM(L22:L23)</f>
        <v>0</v>
      </c>
      <c r="M24" s="146">
        <f>SUM(M22:M23)</f>
        <v>0</v>
      </c>
    </row>
    <row r="25" spans="1:13 16382:16382" s="21" customFormat="1" ht="20.149999999999999" customHeight="1" x14ac:dyDescent="0.35">
      <c r="A25" s="116"/>
      <c r="B25" s="81" t="s">
        <v>9</v>
      </c>
      <c r="C25" s="187" t="s">
        <v>213</v>
      </c>
      <c r="D25" s="188"/>
      <c r="E25" s="90">
        <f>+'B0. Optics'!E12</f>
        <v>0</v>
      </c>
      <c r="F25" s="90">
        <f>+'B0. Optics'!F12</f>
        <v>0</v>
      </c>
      <c r="G25" s="257">
        <f>+'B0. Optics'!G12</f>
        <v>0</v>
      </c>
      <c r="I25" s="243"/>
      <c r="J25" s="243"/>
      <c r="K25" s="90">
        <f ca="1">+I26*E25</f>
        <v>0</v>
      </c>
      <c r="L25" s="90">
        <f ca="1">I26*F25</f>
        <v>0</v>
      </c>
      <c r="M25" s="257">
        <f>+G25</f>
        <v>0</v>
      </c>
    </row>
    <row r="26" spans="1:13 16382:16382" s="21" customFormat="1" ht="20.149999999999999" customHeight="1" thickBot="1" x14ac:dyDescent="0.4">
      <c r="A26" s="116"/>
      <c r="B26" s="145"/>
      <c r="C26" s="177" t="s">
        <v>7</v>
      </c>
      <c r="D26" s="282" t="str">
        <f>+'B0. Optics'!D13</f>
        <v xml:space="preserve">Optic 2 : </v>
      </c>
      <c r="E26" s="146">
        <f>SUM(E25:E25)</f>
        <v>0</v>
      </c>
      <c r="F26" s="146">
        <f>SUM(F25:F25)</f>
        <v>0</v>
      </c>
      <c r="G26" s="320">
        <f>SUM(G25:G25)</f>
        <v>0</v>
      </c>
      <c r="I26" s="305">
        <f ca="1">SUMIF('0 Benodigde HW en SW '!G:H,D26,'0 Benodigde HW en SW '!H:H)+SUMIF('0 Benodigde HW en SW '!J:K,D26,'0 Benodigde HW en SW '!K:K)+SUMIF('0 Benodigde HW en SW '!M:N,D26,'0 Benodigde HW en SW '!N:N)+SUMIF('0 Benodigde HW en SW '!P:Q,D26,'0 Benodigde HW en SW '!Q:Q)+SUMIF('0 Benodigde HW en SW '!S:T,D26,'0 Benodigde HW en SW '!Q:Q)</f>
        <v>0</v>
      </c>
      <c r="J26" s="243"/>
      <c r="K26" s="146">
        <f ca="1">SUM(K24:K25)</f>
        <v>0</v>
      </c>
      <c r="L26" s="146">
        <f ca="1">SUM(L24:L25)</f>
        <v>0</v>
      </c>
      <c r="M26" s="146">
        <f>SUM(M24:M25)</f>
        <v>0</v>
      </c>
    </row>
    <row r="27" spans="1:13 16382:16382" s="21" customFormat="1" ht="20.149999999999999" customHeight="1" x14ac:dyDescent="0.35">
      <c r="A27" s="116"/>
      <c r="B27" s="81" t="s">
        <v>52</v>
      </c>
      <c r="C27" s="187" t="s">
        <v>214</v>
      </c>
      <c r="D27" s="186"/>
      <c r="E27" s="90">
        <f>+'B0. Optics'!E14</f>
        <v>0</v>
      </c>
      <c r="F27" s="90">
        <f>+'B0. Optics'!F14</f>
        <v>0</v>
      </c>
      <c r="G27" s="257">
        <f>+'B0. Optics'!G14</f>
        <v>0</v>
      </c>
      <c r="I27" s="243"/>
      <c r="J27" s="243"/>
      <c r="K27" s="90">
        <f ca="1">+I28*E27</f>
        <v>0</v>
      </c>
      <c r="L27" s="90">
        <f ca="1">I28*F27</f>
        <v>0</v>
      </c>
      <c r="M27" s="257">
        <f>+G27</f>
        <v>0</v>
      </c>
    </row>
    <row r="28" spans="1:13 16382:16382" s="21" customFormat="1" ht="20.149999999999999" customHeight="1" thickBot="1" x14ac:dyDescent="0.4">
      <c r="A28" s="116"/>
      <c r="B28" s="145"/>
      <c r="C28" s="177" t="s">
        <v>7</v>
      </c>
      <c r="D28" s="282" t="str">
        <f>+'B0. Optics'!D15</f>
        <v xml:space="preserve">Optic 3 : </v>
      </c>
      <c r="E28" s="146">
        <f>SUM(E27:E27)</f>
        <v>0</v>
      </c>
      <c r="F28" s="146">
        <f>SUM(F27:F27)</f>
        <v>0</v>
      </c>
      <c r="G28" s="320">
        <f>SUM(G27:G27)</f>
        <v>0</v>
      </c>
      <c r="I28" s="305">
        <f ca="1">SUMIF('0 Benodigde HW en SW '!G:H,D28,'0 Benodigde HW en SW '!H:H)+SUMIF('0 Benodigde HW en SW '!J:K,D28,'0 Benodigde HW en SW '!K:K)+SUMIF('0 Benodigde HW en SW '!M:N,D28,'0 Benodigde HW en SW '!N:N)+SUMIF('0 Benodigde HW en SW '!P:Q,D28,'0 Benodigde HW en SW '!Q:Q)+SUMIF('0 Benodigde HW en SW '!S:T,D28,'0 Benodigde HW en SW '!Q:Q)</f>
        <v>0</v>
      </c>
      <c r="J28" s="243"/>
      <c r="K28" s="146">
        <f ca="1">SUM(K26:K27)</f>
        <v>0</v>
      </c>
      <c r="L28" s="146">
        <f ca="1">SUM(L26:L27)</f>
        <v>0</v>
      </c>
      <c r="M28" s="146">
        <f>SUM(M26:M27)</f>
        <v>0</v>
      </c>
    </row>
    <row r="29" spans="1:13 16382:16382" s="21" customFormat="1" ht="20.149999999999999" customHeight="1" x14ac:dyDescent="0.35">
      <c r="A29" s="116"/>
      <c r="B29" s="81" t="s">
        <v>58</v>
      </c>
      <c r="C29" s="187" t="s">
        <v>215</v>
      </c>
      <c r="D29" s="186"/>
      <c r="E29" s="90">
        <f>+'B0. Optics'!E16</f>
        <v>0</v>
      </c>
      <c r="F29" s="90">
        <f>+'B0. Optics'!F16</f>
        <v>0</v>
      </c>
      <c r="G29" s="257">
        <f>+'B0. Optics'!G16</f>
        <v>0</v>
      </c>
      <c r="I29" s="243"/>
      <c r="J29" s="243"/>
      <c r="K29" s="90">
        <f ca="1">+I30*E29</f>
        <v>0</v>
      </c>
      <c r="L29" s="90">
        <f ca="1">I30*F29</f>
        <v>0</v>
      </c>
      <c r="M29" s="257">
        <f>+G29</f>
        <v>0</v>
      </c>
    </row>
    <row r="30" spans="1:13 16382:16382" s="21" customFormat="1" ht="20.149999999999999" customHeight="1" thickBot="1" x14ac:dyDescent="0.4">
      <c r="A30" s="116"/>
      <c r="B30" s="145"/>
      <c r="C30" s="177" t="s">
        <v>7</v>
      </c>
      <c r="D30" s="282" t="str">
        <f>+'B0. Optics'!D17</f>
        <v xml:space="preserve">Optic 4 : </v>
      </c>
      <c r="E30" s="146">
        <f>SUM(E29:E29)</f>
        <v>0</v>
      </c>
      <c r="F30" s="146">
        <f>SUM(F29:F29)</f>
        <v>0</v>
      </c>
      <c r="G30" s="320">
        <f>SUM(G29:G29)</f>
        <v>0</v>
      </c>
      <c r="I30" s="305">
        <f ca="1">SUMIF('0 Benodigde HW en SW '!G:H,D30,'0 Benodigde HW en SW '!H:H)+SUMIF('0 Benodigde HW en SW '!J:K,D30,'0 Benodigde HW en SW '!K:K)+SUMIF('0 Benodigde HW en SW '!M:N,D30,'0 Benodigde HW en SW '!N:N)+SUMIF('0 Benodigde HW en SW '!P:Q,D30,'0 Benodigde HW en SW '!Q:Q)+SUMIF('0 Benodigde HW en SW '!S:T,D30,'0 Benodigde HW en SW '!Q:Q)</f>
        <v>0</v>
      </c>
      <c r="J30" s="243"/>
      <c r="K30" s="146">
        <f ca="1">SUM(K28:K29)</f>
        <v>0</v>
      </c>
      <c r="L30" s="146">
        <f ca="1">SUM(L28:L29)</f>
        <v>0</v>
      </c>
      <c r="M30" s="146">
        <f>SUM(M28:M29)</f>
        <v>0</v>
      </c>
    </row>
    <row r="31" spans="1:13 16382:16382" s="21" customFormat="1" ht="20.149999999999999" customHeight="1" x14ac:dyDescent="0.35">
      <c r="A31" s="116"/>
      <c r="B31" s="81" t="s">
        <v>59</v>
      </c>
      <c r="C31" s="187" t="s">
        <v>216</v>
      </c>
      <c r="D31" s="186"/>
      <c r="E31" s="90">
        <f>+'B0. Optics'!E18</f>
        <v>0</v>
      </c>
      <c r="F31" s="90">
        <f>+'B0. Optics'!F18</f>
        <v>0</v>
      </c>
      <c r="G31" s="257">
        <f>+'B0. Optics'!G18</f>
        <v>0</v>
      </c>
      <c r="I31" s="243"/>
      <c r="J31" s="243"/>
      <c r="K31" s="90">
        <f ca="1">+I32*E31</f>
        <v>0</v>
      </c>
      <c r="L31" s="90">
        <f ca="1">I32*F31</f>
        <v>0</v>
      </c>
      <c r="M31" s="257">
        <f>+G31</f>
        <v>0</v>
      </c>
    </row>
    <row r="32" spans="1:13 16382:16382" s="21" customFormat="1" ht="20.149999999999999" customHeight="1" thickBot="1" x14ac:dyDescent="0.4">
      <c r="A32" s="116"/>
      <c r="B32" s="311"/>
      <c r="C32" s="177" t="s">
        <v>7</v>
      </c>
      <c r="D32" s="282" t="str">
        <f>+'B0. Optics'!D19</f>
        <v xml:space="preserve">Optic 5 : </v>
      </c>
      <c r="E32" s="146">
        <f>SUM(E31:E31)</f>
        <v>0</v>
      </c>
      <c r="F32" s="146">
        <f>SUM(F31:F31)</f>
        <v>0</v>
      </c>
      <c r="G32" s="320">
        <f>SUM(G31:G31)</f>
        <v>0</v>
      </c>
      <c r="I32" s="305">
        <f ca="1">SUMIF('0 Benodigde HW en SW '!G:H,D32,'0 Benodigde HW en SW '!H:H)+SUMIF('0 Benodigde HW en SW '!J:K,D32,'0 Benodigde HW en SW '!K:K)+SUMIF('0 Benodigde HW en SW '!M:N,D32,'0 Benodigde HW en SW '!N:N)+SUMIF('0 Benodigde HW en SW '!P:Q,D32,'0 Benodigde HW en SW '!Q:Q)+SUMIF('0 Benodigde HW en SW '!S:T,D32,'0 Benodigde HW en SW '!Q:Q)</f>
        <v>0</v>
      </c>
      <c r="J32" s="243"/>
      <c r="K32" s="146">
        <f ca="1">SUM(K30:K31)</f>
        <v>0</v>
      </c>
      <c r="L32" s="146">
        <f ca="1">SUM(L30:L31)</f>
        <v>0</v>
      </c>
      <c r="M32" s="146">
        <f>SUM(M30:M31)</f>
        <v>0</v>
      </c>
    </row>
    <row r="33" spans="1:13" s="21" customFormat="1" ht="20.149999999999999" customHeight="1" x14ac:dyDescent="0.35">
      <c r="A33" s="116"/>
      <c r="B33" s="81" t="s">
        <v>60</v>
      </c>
      <c r="C33" s="346" t="str">
        <f>+'B0. Optics'!C20</f>
        <v>Optic 6</v>
      </c>
      <c r="D33" s="186"/>
      <c r="E33" s="90">
        <f>+'B0. Optics'!E20</f>
        <v>0</v>
      </c>
      <c r="F33" s="90">
        <f>+'B0. Optics'!F20</f>
        <v>0</v>
      </c>
      <c r="G33" s="257">
        <f>+'B0. Optics'!G20</f>
        <v>0</v>
      </c>
      <c r="I33" s="243"/>
      <c r="J33" s="243"/>
      <c r="K33" s="90">
        <f ca="1">+I34*E33</f>
        <v>0</v>
      </c>
      <c r="L33" s="90">
        <f ca="1">I34*F33</f>
        <v>0</v>
      </c>
      <c r="M33" s="257">
        <f>+G33</f>
        <v>0</v>
      </c>
    </row>
    <row r="34" spans="1:13" s="21" customFormat="1" ht="20.149999999999999" customHeight="1" thickBot="1" x14ac:dyDescent="0.4">
      <c r="A34" s="116"/>
      <c r="B34" s="339"/>
      <c r="C34" s="177" t="s">
        <v>7</v>
      </c>
      <c r="D34" s="282" t="str">
        <f>+'B0. Optics'!D21</f>
        <v xml:space="preserve">Optic 6 : </v>
      </c>
      <c r="E34" s="146">
        <f>SUM(E33:E33)</f>
        <v>0</v>
      </c>
      <c r="F34" s="146">
        <f>SUM(F33:F33)</f>
        <v>0</v>
      </c>
      <c r="G34" s="320">
        <f>SUM(G33:G33)</f>
        <v>0</v>
      </c>
      <c r="I34" s="305">
        <f ca="1">SUMIF('0 Benodigde HW en SW '!G:H,D34,'0 Benodigde HW en SW '!H:H)+SUMIF('0 Benodigde HW en SW '!J:K,D34,'0 Benodigde HW en SW '!K:K)+SUMIF('0 Benodigde HW en SW '!M:N,D34,'0 Benodigde HW en SW '!N:N)+SUMIF('0 Benodigde HW en SW '!P:Q,D34,'0 Benodigde HW en SW '!Q:Q)+SUMIF('0 Benodigde HW en SW '!S:T,D34,'0 Benodigde HW en SW '!Q:Q)</f>
        <v>0</v>
      </c>
      <c r="J34" s="243"/>
      <c r="K34" s="146">
        <f ca="1">SUM(K32:K33)</f>
        <v>0</v>
      </c>
      <c r="L34" s="146">
        <f ca="1">SUM(L32:L33)</f>
        <v>0</v>
      </c>
      <c r="M34" s="146">
        <f>SUM(M32:M33)</f>
        <v>0</v>
      </c>
    </row>
    <row r="35" spans="1:13" s="21" customFormat="1" ht="20.149999999999999" customHeight="1" x14ac:dyDescent="0.35">
      <c r="A35" s="116"/>
      <c r="B35" s="81" t="s">
        <v>249</v>
      </c>
      <c r="C35" s="187" t="s">
        <v>213</v>
      </c>
      <c r="D35" s="188"/>
      <c r="E35" s="90">
        <f>+'B0. Optics'!E22</f>
        <v>0</v>
      </c>
      <c r="F35" s="90">
        <f>+'B0. Optics'!F22</f>
        <v>0</v>
      </c>
      <c r="G35" s="257">
        <f>+'B0. Optics'!G22</f>
        <v>0</v>
      </c>
      <c r="I35" s="243"/>
      <c r="J35" s="243"/>
      <c r="K35" s="90">
        <f ca="1">+I36*E35</f>
        <v>0</v>
      </c>
      <c r="L35" s="90">
        <f ca="1">I36*F35</f>
        <v>0</v>
      </c>
      <c r="M35" s="257">
        <f>+G35</f>
        <v>0</v>
      </c>
    </row>
    <row r="36" spans="1:13" s="21" customFormat="1" ht="20.149999999999999" customHeight="1" thickBot="1" x14ac:dyDescent="0.4">
      <c r="A36" s="116"/>
      <c r="B36" s="339"/>
      <c r="C36" s="177" t="s">
        <v>7</v>
      </c>
      <c r="D36" s="282" t="str">
        <f>+'B0. Optics'!D23</f>
        <v xml:space="preserve">Optic 7 : </v>
      </c>
      <c r="E36" s="146">
        <f>SUM(E35:E35)</f>
        <v>0</v>
      </c>
      <c r="F36" s="146">
        <f>SUM(F35:F35)</f>
        <v>0</v>
      </c>
      <c r="G36" s="320">
        <f>SUM(G35:G35)</f>
        <v>0</v>
      </c>
      <c r="I36" s="305">
        <f ca="1">SUMIF('0 Benodigde HW en SW '!G:H,D36,'0 Benodigde HW en SW '!H:H)+SUMIF('0 Benodigde HW en SW '!J:K,D36,'0 Benodigde HW en SW '!K:K)+SUMIF('0 Benodigde HW en SW '!M:N,D36,'0 Benodigde HW en SW '!N:N)+SUMIF('0 Benodigde HW en SW '!P:Q,D36,'0 Benodigde HW en SW '!Q:Q)+SUMIF('0 Benodigde HW en SW '!S:T,D36,'0 Benodigde HW en SW '!Q:Q)</f>
        <v>0</v>
      </c>
      <c r="J36" s="243"/>
      <c r="K36" s="146">
        <f ca="1">SUM(K34:K35)</f>
        <v>0</v>
      </c>
      <c r="L36" s="146">
        <f ca="1">SUM(L34:L35)</f>
        <v>0</v>
      </c>
      <c r="M36" s="146">
        <f>SUM(M34:M35)</f>
        <v>0</v>
      </c>
    </row>
    <row r="37" spans="1:13" s="21" customFormat="1" ht="20.149999999999999" customHeight="1" x14ac:dyDescent="0.35">
      <c r="A37" s="116"/>
      <c r="B37" s="81" t="s">
        <v>250</v>
      </c>
      <c r="C37" s="187" t="s">
        <v>214</v>
      </c>
      <c r="D37" s="186"/>
      <c r="E37" s="90">
        <f>+'B0. Optics'!E24</f>
        <v>0</v>
      </c>
      <c r="F37" s="90">
        <f>+'B0. Optics'!F24</f>
        <v>0</v>
      </c>
      <c r="G37" s="257">
        <f>+'B0. Optics'!G24</f>
        <v>0</v>
      </c>
      <c r="I37" s="243"/>
      <c r="J37" s="243"/>
      <c r="K37" s="90">
        <f ca="1">+I38*E37</f>
        <v>0</v>
      </c>
      <c r="L37" s="90">
        <f ca="1">I38*F37</f>
        <v>0</v>
      </c>
      <c r="M37" s="257">
        <f>+G37</f>
        <v>0</v>
      </c>
    </row>
    <row r="38" spans="1:13" s="21" customFormat="1" ht="20.149999999999999" customHeight="1" thickBot="1" x14ac:dyDescent="0.4">
      <c r="A38" s="116"/>
      <c r="B38" s="339"/>
      <c r="C38" s="177" t="s">
        <v>7</v>
      </c>
      <c r="D38" s="282" t="str">
        <f>+'B0. Optics'!D25</f>
        <v xml:space="preserve">Optic 8 : </v>
      </c>
      <c r="E38" s="146">
        <f>SUM(E37:E37)</f>
        <v>0</v>
      </c>
      <c r="F38" s="146">
        <f>SUM(F37:F37)</f>
        <v>0</v>
      </c>
      <c r="G38" s="320">
        <f>SUM(G37:G37)</f>
        <v>0</v>
      </c>
      <c r="I38" s="305">
        <f ca="1">SUMIF('0 Benodigde HW en SW '!G:H,D38,'0 Benodigde HW en SW '!H:H)+SUMIF('0 Benodigde HW en SW '!J:K,D38,'0 Benodigde HW en SW '!K:K)+SUMIF('0 Benodigde HW en SW '!M:N,D38,'0 Benodigde HW en SW '!N:N)+SUMIF('0 Benodigde HW en SW '!P:Q,D38,'0 Benodigde HW en SW '!Q:Q)+SUMIF('0 Benodigde HW en SW '!S:T,D38,'0 Benodigde HW en SW '!Q:Q)</f>
        <v>0</v>
      </c>
      <c r="J38" s="243"/>
      <c r="K38" s="146">
        <f ca="1">SUM(K36:K37)</f>
        <v>0</v>
      </c>
      <c r="L38" s="146">
        <f ca="1">SUM(L36:L37)</f>
        <v>0</v>
      </c>
      <c r="M38" s="146">
        <f>SUM(M36:M37)</f>
        <v>0</v>
      </c>
    </row>
    <row r="39" spans="1:13" s="21" customFormat="1" ht="20.149999999999999" customHeight="1" x14ac:dyDescent="0.35">
      <c r="A39" s="116"/>
      <c r="B39" s="81" t="s">
        <v>251</v>
      </c>
      <c r="C39" s="187" t="s">
        <v>215</v>
      </c>
      <c r="D39" s="186"/>
      <c r="E39" s="90">
        <f>+'B0. Optics'!E26</f>
        <v>0</v>
      </c>
      <c r="F39" s="90">
        <f>+'B0. Optics'!F26</f>
        <v>0</v>
      </c>
      <c r="G39" s="257">
        <f>+'B0. Optics'!G26</f>
        <v>0</v>
      </c>
      <c r="I39" s="243"/>
      <c r="J39" s="243"/>
      <c r="K39" s="90">
        <f ca="1">+I40*E39</f>
        <v>0</v>
      </c>
      <c r="L39" s="90">
        <f ca="1">I40*F39</f>
        <v>0</v>
      </c>
      <c r="M39" s="257">
        <f>+G39</f>
        <v>0</v>
      </c>
    </row>
    <row r="40" spans="1:13" s="21" customFormat="1" ht="20.149999999999999" customHeight="1" thickBot="1" x14ac:dyDescent="0.4">
      <c r="A40" s="116"/>
      <c r="B40" s="339"/>
      <c r="C40" s="177" t="s">
        <v>7</v>
      </c>
      <c r="D40" s="282" t="str">
        <f>+'B0. Optics'!D27</f>
        <v xml:space="preserve">Optic 9 : </v>
      </c>
      <c r="E40" s="146">
        <f>SUM(E39:E39)</f>
        <v>0</v>
      </c>
      <c r="F40" s="146">
        <f>SUM(F39:F39)</f>
        <v>0</v>
      </c>
      <c r="G40" s="320">
        <f>SUM(G39:G39)</f>
        <v>0</v>
      </c>
      <c r="I40" s="305">
        <f ca="1">SUMIF('0 Benodigde HW en SW '!G:H,D40,'0 Benodigde HW en SW '!H:H)+SUMIF('0 Benodigde HW en SW '!J:K,D40,'0 Benodigde HW en SW '!K:K)+SUMIF('0 Benodigde HW en SW '!M:N,D40,'0 Benodigde HW en SW '!N:N)+SUMIF('0 Benodigde HW en SW '!P:Q,D40,'0 Benodigde HW en SW '!Q:Q)+SUMIF('0 Benodigde HW en SW '!S:T,D40,'0 Benodigde HW en SW '!Q:Q)</f>
        <v>0</v>
      </c>
      <c r="J40" s="243"/>
      <c r="K40" s="146">
        <f ca="1">SUM(K38:K39)</f>
        <v>0</v>
      </c>
      <c r="L40" s="146">
        <f ca="1">SUM(L38:L39)</f>
        <v>0</v>
      </c>
      <c r="M40" s="146">
        <f>SUM(M38:M39)</f>
        <v>0</v>
      </c>
    </row>
    <row r="41" spans="1:13" s="21" customFormat="1" ht="20.149999999999999" customHeight="1" x14ac:dyDescent="0.35">
      <c r="A41" s="116"/>
      <c r="B41" s="81" t="s">
        <v>252</v>
      </c>
      <c r="C41" s="187" t="s">
        <v>216</v>
      </c>
      <c r="D41" s="186"/>
      <c r="E41" s="90">
        <f>+'B0. Optics'!E28</f>
        <v>0</v>
      </c>
      <c r="F41" s="90">
        <f>+'B0. Optics'!F28</f>
        <v>0</v>
      </c>
      <c r="G41" s="257">
        <f>+'B0. Optics'!G28</f>
        <v>0</v>
      </c>
      <c r="I41" s="243"/>
      <c r="J41" s="243"/>
      <c r="K41" s="90">
        <f ca="1">+I42*E41</f>
        <v>0</v>
      </c>
      <c r="L41" s="90">
        <f ca="1">I42*F41</f>
        <v>0</v>
      </c>
      <c r="M41" s="257">
        <f>+G41</f>
        <v>0</v>
      </c>
    </row>
    <row r="42" spans="1:13" s="21" customFormat="1" ht="20.149999999999999" customHeight="1" thickBot="1" x14ac:dyDescent="0.4">
      <c r="A42" s="116"/>
      <c r="B42" s="339"/>
      <c r="C42" s="177" t="s">
        <v>7</v>
      </c>
      <c r="D42" s="282" t="str">
        <f>+'B0. Optics'!D29</f>
        <v xml:space="preserve">Optic 10 : </v>
      </c>
      <c r="E42" s="146">
        <f>SUM(E41:E41)</f>
        <v>0</v>
      </c>
      <c r="F42" s="146">
        <f>SUM(F41:F41)</f>
        <v>0</v>
      </c>
      <c r="G42" s="320">
        <f>SUM(G41:G41)</f>
        <v>0</v>
      </c>
      <c r="I42" s="305">
        <f ca="1">SUMIF('0 Benodigde HW en SW '!G:H,D42,'0 Benodigde HW en SW '!H:H)+SUMIF('0 Benodigde HW en SW '!J:K,D42,'0 Benodigde HW en SW '!K:K)+SUMIF('0 Benodigde HW en SW '!M:N,D42,'0 Benodigde HW en SW '!N:N)+SUMIF('0 Benodigde HW en SW '!P:Q,D42,'0 Benodigde HW en SW '!Q:Q)+SUMIF('0 Benodigde HW en SW '!S:T,D42,'0 Benodigde HW en SW '!Q:Q)</f>
        <v>0</v>
      </c>
      <c r="J42" s="243"/>
      <c r="K42" s="146">
        <f ca="1">SUM(K40:K41)</f>
        <v>0</v>
      </c>
      <c r="L42" s="146">
        <f ca="1">SUM(L40:L41)</f>
        <v>0</v>
      </c>
      <c r="M42" s="146">
        <f>SUM(M40:M41)</f>
        <v>0</v>
      </c>
    </row>
    <row r="43" spans="1:13" s="21" customFormat="1" ht="20.149999999999999" customHeight="1" x14ac:dyDescent="0.3">
      <c r="A43" s="116"/>
      <c r="B43" s="17"/>
      <c r="C43" s="17"/>
      <c r="D43" s="17"/>
      <c r="E43" s="94"/>
      <c r="F43" s="18"/>
      <c r="G43" s="318"/>
      <c r="H43" s="243"/>
      <c r="I43" s="243"/>
      <c r="J43" s="243"/>
      <c r="K43" s="243"/>
      <c r="L43" s="243"/>
      <c r="M43" s="18"/>
    </row>
    <row r="44" spans="1:13" s="21" customFormat="1" ht="20.149999999999999" customHeight="1" thickBot="1" x14ac:dyDescent="0.35">
      <c r="A44" s="116"/>
      <c r="B44" s="84" t="str">
        <f>'B. Bouwblok 2'!C4</f>
        <v>B. Bouwblok 2 Decentrale WAN koppeling</v>
      </c>
      <c r="C44" s="179"/>
      <c r="D44" s="179"/>
      <c r="E44" s="132"/>
      <c r="F44" s="132"/>
      <c r="G44" s="319"/>
      <c r="H44" s="132"/>
      <c r="I44" s="326" t="s">
        <v>24</v>
      </c>
      <c r="J44" s="132"/>
      <c r="K44" s="351">
        <f>K49+K52+K55+K58</f>
        <v>0</v>
      </c>
      <c r="L44" s="351">
        <f>L49+L52+L55+L58</f>
        <v>0</v>
      </c>
      <c r="M44" s="351">
        <f>M49+M52+M55+M58</f>
        <v>0</v>
      </c>
    </row>
    <row r="45" spans="1:13" s="21" customFormat="1" ht="20.149999999999999" customHeight="1" x14ac:dyDescent="0.3">
      <c r="A45" s="116"/>
      <c r="B45" s="35"/>
      <c r="C45" s="17"/>
      <c r="D45" s="17"/>
      <c r="E45" s="94"/>
      <c r="F45" s="18"/>
      <c r="G45" s="318"/>
      <c r="H45" s="243"/>
      <c r="I45" s="243"/>
      <c r="J45" s="243"/>
      <c r="K45" s="243"/>
      <c r="L45" s="243"/>
      <c r="M45" s="18"/>
    </row>
    <row r="46" spans="1:13" s="21" customFormat="1" ht="28" x14ac:dyDescent="0.3">
      <c r="A46" s="116"/>
      <c r="B46" s="345"/>
      <c r="C46" s="175"/>
      <c r="D46" s="174"/>
      <c r="E46" s="217" t="s">
        <v>23</v>
      </c>
      <c r="F46" s="217" t="s">
        <v>51</v>
      </c>
      <c r="G46" s="217" t="s">
        <v>18</v>
      </c>
      <c r="H46" s="243"/>
      <c r="I46" s="217" t="s">
        <v>234</v>
      </c>
      <c r="J46" s="243"/>
      <c r="K46" s="217" t="s">
        <v>23</v>
      </c>
      <c r="L46" s="217" t="s">
        <v>51</v>
      </c>
      <c r="M46" s="217" t="s">
        <v>18</v>
      </c>
    </row>
    <row r="47" spans="1:13" s="21" customFormat="1" ht="20.149999999999999" customHeight="1" x14ac:dyDescent="0.35">
      <c r="A47" s="116"/>
      <c r="B47" s="81" t="s">
        <v>39</v>
      </c>
      <c r="C47" s="184" t="s">
        <v>41</v>
      </c>
      <c r="D47" s="186"/>
      <c r="E47" s="90">
        <f>'B. Bouwblok 2'!E10</f>
        <v>0</v>
      </c>
      <c r="F47" s="90">
        <f>'B. Bouwblok 2'!F10</f>
        <v>0</v>
      </c>
      <c r="G47" s="257">
        <f>'B. Bouwblok 2'!G10</f>
        <v>0</v>
      </c>
      <c r="H47" s="243"/>
      <c r="I47" s="243"/>
      <c r="J47" s="243"/>
      <c r="K47" s="90">
        <f>+I49*E47</f>
        <v>0</v>
      </c>
      <c r="L47" s="90">
        <f>+I49*F47</f>
        <v>0</v>
      </c>
      <c r="M47" s="257">
        <f>I49*G47</f>
        <v>0</v>
      </c>
    </row>
    <row r="48" spans="1:13" s="21" customFormat="1" ht="20.149999999999999" customHeight="1" x14ac:dyDescent="0.35">
      <c r="A48" s="116"/>
      <c r="B48" s="81" t="s">
        <v>40</v>
      </c>
      <c r="C48" s="184" t="s">
        <v>54</v>
      </c>
      <c r="D48" s="186"/>
      <c r="E48" s="90">
        <f>'B. Bouwblok 2'!E11</f>
        <v>0</v>
      </c>
      <c r="F48" s="90">
        <f>'B. Bouwblok 2'!F11</f>
        <v>0</v>
      </c>
      <c r="G48" s="257" t="str">
        <f>'B. Bouwblok 2'!G11</f>
        <v>n.v.t.</v>
      </c>
      <c r="H48" s="243"/>
      <c r="I48" s="243"/>
      <c r="J48" s="243"/>
      <c r="K48" s="90">
        <f>+I49*E48</f>
        <v>0</v>
      </c>
      <c r="L48" s="90">
        <f>I49*F48</f>
        <v>0</v>
      </c>
      <c r="M48" s="257" t="str">
        <f>+G48</f>
        <v>n.v.t.</v>
      </c>
    </row>
    <row r="49" spans="1:13" s="21" customFormat="1" ht="20.149999999999999" customHeight="1" thickBot="1" x14ac:dyDescent="0.4">
      <c r="A49" s="116"/>
      <c r="B49" s="339"/>
      <c r="C49" s="177" t="s">
        <v>7</v>
      </c>
      <c r="D49" s="282" t="str">
        <f>+'B. Bouwblok 2'!D12</f>
        <v xml:space="preserve">WAN 1 : </v>
      </c>
      <c r="E49" s="146">
        <f>SUM(E47:E48)</f>
        <v>0</v>
      </c>
      <c r="F49" s="146">
        <f>SUM(F47:F48)</f>
        <v>0</v>
      </c>
      <c r="G49" s="320">
        <f>SUM(G47:G48)</f>
        <v>0</v>
      </c>
      <c r="H49" s="243"/>
      <c r="I49" s="305">
        <f>COUNTIF('0 Benodigde HW en SW '!$F$10:$BE$92,D49)</f>
        <v>0</v>
      </c>
      <c r="J49" s="243"/>
      <c r="K49" s="146">
        <f>SUM(K47:K48)</f>
        <v>0</v>
      </c>
      <c r="L49" s="146">
        <f>SUM(L47:L48)</f>
        <v>0</v>
      </c>
      <c r="M49" s="146">
        <f>SUM(M47:M48)</f>
        <v>0</v>
      </c>
    </row>
    <row r="50" spans="1:13" s="21" customFormat="1" ht="20.149999999999999" customHeight="1" x14ac:dyDescent="0.35">
      <c r="A50" s="116"/>
      <c r="B50" s="81" t="s">
        <v>9</v>
      </c>
      <c r="C50" s="187" t="s">
        <v>42</v>
      </c>
      <c r="D50" s="188"/>
      <c r="E50" s="90">
        <f>'B. Bouwblok 2'!E13</f>
        <v>0</v>
      </c>
      <c r="F50" s="90">
        <f>'B. Bouwblok 2'!F13</f>
        <v>0</v>
      </c>
      <c r="G50" s="257">
        <f>'B. Bouwblok 2'!G13</f>
        <v>0</v>
      </c>
      <c r="H50" s="243"/>
      <c r="I50" s="76"/>
      <c r="J50" s="243"/>
      <c r="K50" s="90">
        <f>+I52*E50</f>
        <v>0</v>
      </c>
      <c r="L50" s="90">
        <f>+I52*F50</f>
        <v>0</v>
      </c>
      <c r="M50" s="257">
        <f>I52*G50</f>
        <v>0</v>
      </c>
    </row>
    <row r="51" spans="1:13" s="21" customFormat="1" ht="20.149999999999999" customHeight="1" x14ac:dyDescent="0.35">
      <c r="A51" s="116"/>
      <c r="B51" s="81" t="s">
        <v>10</v>
      </c>
      <c r="C51" s="184" t="s">
        <v>55</v>
      </c>
      <c r="D51" s="186"/>
      <c r="E51" s="90">
        <f>'B. Bouwblok 2'!E14</f>
        <v>0</v>
      </c>
      <c r="F51" s="90">
        <f>'B. Bouwblok 2'!F14</f>
        <v>0</v>
      </c>
      <c r="G51" s="257" t="str">
        <f>'B. Bouwblok 2'!G14</f>
        <v>n.v.t.</v>
      </c>
      <c r="H51" s="243"/>
      <c r="I51" s="76"/>
      <c r="J51" s="243"/>
      <c r="K51" s="90">
        <f>+I52*E51</f>
        <v>0</v>
      </c>
      <c r="L51" s="90">
        <f>I52*F51</f>
        <v>0</v>
      </c>
      <c r="M51" s="257" t="str">
        <f>+G51</f>
        <v>n.v.t.</v>
      </c>
    </row>
    <row r="52" spans="1:13" s="21" customFormat="1" ht="20.149999999999999" customHeight="1" thickBot="1" x14ac:dyDescent="0.4">
      <c r="A52" s="116"/>
      <c r="B52" s="339"/>
      <c r="C52" s="177" t="s">
        <v>7</v>
      </c>
      <c r="D52" s="282" t="str">
        <f>+'B. Bouwblok 2'!D15</f>
        <v xml:space="preserve">WAN 2 : </v>
      </c>
      <c r="E52" s="146">
        <f>SUM(E50:E51)</f>
        <v>0</v>
      </c>
      <c r="F52" s="146">
        <f>SUM(F50:F51)</f>
        <v>0</v>
      </c>
      <c r="G52" s="320">
        <f>SUM(G50:G51)</f>
        <v>0</v>
      </c>
      <c r="H52" s="243"/>
      <c r="I52" s="305">
        <f>COUNTIF('0 Benodigde HW en SW '!$F$10:$BE$92,D52)</f>
        <v>0</v>
      </c>
      <c r="J52" s="243"/>
      <c r="K52" s="146">
        <f>SUM(K50:K51)</f>
        <v>0</v>
      </c>
      <c r="L52" s="146">
        <f>SUM(L50:L51)</f>
        <v>0</v>
      </c>
      <c r="M52" s="146">
        <f>SUM(M50:M51)</f>
        <v>0</v>
      </c>
    </row>
    <row r="53" spans="1:13" s="21" customFormat="1" ht="20.149999999999999" customHeight="1" x14ac:dyDescent="0.35">
      <c r="A53" s="116"/>
      <c r="B53" s="81" t="s">
        <v>52</v>
      </c>
      <c r="C53" s="187" t="s">
        <v>43</v>
      </c>
      <c r="D53" s="186"/>
      <c r="E53" s="90">
        <f>'B. Bouwblok 2'!E16</f>
        <v>0</v>
      </c>
      <c r="F53" s="90">
        <f>'B. Bouwblok 2'!F16</f>
        <v>0</v>
      </c>
      <c r="G53" s="257">
        <f>'B. Bouwblok 2'!G16</f>
        <v>0</v>
      </c>
      <c r="H53" s="243"/>
      <c r="I53" s="76"/>
      <c r="J53" s="243"/>
      <c r="K53" s="90">
        <f>+I55*E53</f>
        <v>0</v>
      </c>
      <c r="L53" s="90">
        <f>+I55*F53</f>
        <v>0</v>
      </c>
      <c r="M53" s="257">
        <f>I55*G53</f>
        <v>0</v>
      </c>
    </row>
    <row r="54" spans="1:13" s="21" customFormat="1" ht="20.149999999999999" customHeight="1" x14ac:dyDescent="0.35">
      <c r="A54" s="116"/>
      <c r="B54" s="81" t="s">
        <v>53</v>
      </c>
      <c r="C54" s="184" t="s">
        <v>56</v>
      </c>
      <c r="D54" s="186"/>
      <c r="E54" s="90">
        <f>'B. Bouwblok 2'!E17</f>
        <v>0</v>
      </c>
      <c r="F54" s="90">
        <f>'B. Bouwblok 2'!F17</f>
        <v>0</v>
      </c>
      <c r="G54" s="257" t="str">
        <f>'B. Bouwblok 2'!G17</f>
        <v>n.v.t.</v>
      </c>
      <c r="H54" s="243"/>
      <c r="I54" s="76"/>
      <c r="J54" s="243"/>
      <c r="K54" s="90">
        <f>+I55*E54</f>
        <v>0</v>
      </c>
      <c r="L54" s="90">
        <f>I55*F54</f>
        <v>0</v>
      </c>
      <c r="M54" s="257" t="str">
        <f>+G54</f>
        <v>n.v.t.</v>
      </c>
    </row>
    <row r="55" spans="1:13" s="21" customFormat="1" ht="20.149999999999999" customHeight="1" thickBot="1" x14ac:dyDescent="0.4">
      <c r="A55" s="116"/>
      <c r="B55" s="145"/>
      <c r="C55" s="177" t="s">
        <v>7</v>
      </c>
      <c r="D55" s="282" t="str">
        <f>+'B. Bouwblok 2'!D18</f>
        <v xml:space="preserve">WAN 3 : </v>
      </c>
      <c r="E55" s="146">
        <f>SUM(E53:E54)</f>
        <v>0</v>
      </c>
      <c r="F55" s="146">
        <f>SUM(F53:F54)</f>
        <v>0</v>
      </c>
      <c r="G55" s="320">
        <f>SUM(G53:G54)</f>
        <v>0</v>
      </c>
      <c r="H55" s="243"/>
      <c r="I55" s="305">
        <f>COUNTIF('0 Benodigde HW en SW '!$F$10:$BE$92,D55)</f>
        <v>0</v>
      </c>
      <c r="J55" s="243"/>
      <c r="K55" s="146">
        <f>SUM(K53:K54)</f>
        <v>0</v>
      </c>
      <c r="L55" s="146">
        <f>SUM(L53:L54)</f>
        <v>0</v>
      </c>
      <c r="M55" s="146">
        <f>SUM(M53:M54)</f>
        <v>0</v>
      </c>
    </row>
    <row r="56" spans="1:13" s="21" customFormat="1" ht="20.149999999999999" customHeight="1" x14ac:dyDescent="0.35">
      <c r="A56" s="116"/>
      <c r="B56" s="81" t="s">
        <v>58</v>
      </c>
      <c r="C56" s="187" t="s">
        <v>102</v>
      </c>
      <c r="D56" s="186"/>
      <c r="E56" s="90">
        <f>'B. Bouwblok 2'!E19</f>
        <v>0</v>
      </c>
      <c r="F56" s="90">
        <f>'B. Bouwblok 2'!F19</f>
        <v>0</v>
      </c>
      <c r="G56" s="257">
        <f>'B. Bouwblok 2'!G19</f>
        <v>0</v>
      </c>
      <c r="H56" s="243"/>
      <c r="I56" s="76"/>
      <c r="J56" s="243"/>
      <c r="K56" s="90">
        <f>+I58*E56</f>
        <v>0</v>
      </c>
      <c r="L56" s="90">
        <f>+I58*F56</f>
        <v>0</v>
      </c>
      <c r="M56" s="257">
        <f>I58*G56</f>
        <v>0</v>
      </c>
    </row>
    <row r="57" spans="1:13" s="21" customFormat="1" ht="20.149999999999999" customHeight="1" x14ac:dyDescent="0.35">
      <c r="A57" s="116"/>
      <c r="B57" s="81" t="s">
        <v>61</v>
      </c>
      <c r="C57" s="184" t="s">
        <v>103</v>
      </c>
      <c r="D57" s="186"/>
      <c r="E57" s="90">
        <f>'B. Bouwblok 2'!E20</f>
        <v>0</v>
      </c>
      <c r="F57" s="90">
        <f>'B. Bouwblok 2'!F20</f>
        <v>0</v>
      </c>
      <c r="G57" s="257" t="str">
        <f>'B. Bouwblok 2'!G20</f>
        <v>n.v.t.</v>
      </c>
      <c r="H57" s="243"/>
      <c r="I57" s="76"/>
      <c r="J57" s="243"/>
      <c r="K57" s="90">
        <f>+I58*E57</f>
        <v>0</v>
      </c>
      <c r="L57" s="90">
        <f>I58*F57</f>
        <v>0</v>
      </c>
      <c r="M57" s="257" t="str">
        <f>+G57</f>
        <v>n.v.t.</v>
      </c>
    </row>
    <row r="58" spans="1:13" s="21" customFormat="1" ht="20.149999999999999" customHeight="1" thickBot="1" x14ac:dyDescent="0.4">
      <c r="A58" s="116"/>
      <c r="B58" s="313"/>
      <c r="C58" s="312" t="s">
        <v>7</v>
      </c>
      <c r="D58" s="282" t="str">
        <f>+'B. Bouwblok 2'!D21</f>
        <v xml:space="preserve">WAN 4 : </v>
      </c>
      <c r="E58" s="146">
        <f>SUM(E56:E57)</f>
        <v>0</v>
      </c>
      <c r="F58" s="146">
        <f>SUM(F56:F57)</f>
        <v>0</v>
      </c>
      <c r="G58" s="320">
        <f>SUM(G56:G57)</f>
        <v>0</v>
      </c>
      <c r="H58" s="243"/>
      <c r="I58" s="305">
        <f>COUNTIF('0 Benodigde HW en SW '!$F$10:$BE$92,D58)</f>
        <v>0</v>
      </c>
      <c r="J58" s="243"/>
      <c r="K58" s="146">
        <f>SUM(K56:K57)</f>
        <v>0</v>
      </c>
      <c r="L58" s="146">
        <f>SUM(L56:L57)</f>
        <v>0</v>
      </c>
      <c r="M58" s="146">
        <f>SUM(M56:M57)</f>
        <v>0</v>
      </c>
    </row>
    <row r="59" spans="1:13" s="21" customFormat="1" ht="20.149999999999999" customHeight="1" thickBot="1" x14ac:dyDescent="0.35">
      <c r="A59" s="116"/>
      <c r="B59" s="24"/>
      <c r="C59" s="24"/>
      <c r="D59" s="24"/>
      <c r="E59" s="93"/>
      <c r="F59" s="20"/>
      <c r="G59" s="315"/>
      <c r="H59" s="240"/>
      <c r="I59" s="240"/>
      <c r="J59" s="240"/>
      <c r="K59" s="240"/>
      <c r="L59" s="240"/>
      <c r="M59" s="20"/>
    </row>
    <row r="60" spans="1:13" s="21" customFormat="1" ht="20.149999999999999" customHeight="1" x14ac:dyDescent="0.3">
      <c r="A60" s="116"/>
      <c r="B60" s="17"/>
      <c r="C60" s="17"/>
      <c r="D60" s="17"/>
      <c r="E60" s="94"/>
      <c r="F60" s="18"/>
      <c r="G60" s="318"/>
      <c r="H60" s="243"/>
      <c r="I60" s="243"/>
      <c r="J60" s="243"/>
      <c r="K60" s="243"/>
      <c r="L60" s="243"/>
      <c r="M60" s="18"/>
    </row>
    <row r="61" spans="1:13" s="21" customFormat="1" ht="20.149999999999999" customHeight="1" thickBot="1" x14ac:dyDescent="0.35">
      <c r="A61" s="116"/>
      <c r="B61" s="84" t="str">
        <f>'C. Bouwblok 3'!C4</f>
        <v>C. Bouwblok 3 Decentrale distributie</v>
      </c>
      <c r="C61" s="179"/>
      <c r="D61" s="179"/>
      <c r="E61" s="132"/>
      <c r="F61" s="132"/>
      <c r="G61" s="319"/>
      <c r="H61" s="132"/>
      <c r="I61" s="326" t="s">
        <v>24</v>
      </c>
      <c r="J61" s="132"/>
      <c r="K61" s="351">
        <f>K66+K69+K72+K75+K78+K81+K84+K87</f>
        <v>0</v>
      </c>
      <c r="L61" s="351">
        <f>L66+L69+L72+L75+L78+L81+L84+L87</f>
        <v>0</v>
      </c>
      <c r="M61" s="351">
        <f>M66+M69+M72+M75+M78+M81+M84+M87</f>
        <v>0</v>
      </c>
    </row>
    <row r="62" spans="1:13" s="21" customFormat="1" ht="20.149999999999999" customHeight="1" x14ac:dyDescent="0.3">
      <c r="A62" s="116"/>
      <c r="B62" s="35"/>
      <c r="C62" s="17"/>
      <c r="D62" s="17"/>
      <c r="E62" s="94"/>
      <c r="F62" s="18"/>
      <c r="G62" s="318"/>
      <c r="H62" s="243"/>
      <c r="I62" s="243"/>
      <c r="J62" s="243"/>
      <c r="K62" s="243"/>
      <c r="L62" s="243"/>
      <c r="M62" s="18"/>
    </row>
    <row r="63" spans="1:13" s="21" customFormat="1" ht="28" x14ac:dyDescent="0.3">
      <c r="A63" s="116"/>
      <c r="B63" s="80"/>
      <c r="C63" s="175"/>
      <c r="D63" s="174"/>
      <c r="E63" s="217" t="s">
        <v>23</v>
      </c>
      <c r="F63" s="217" t="s">
        <v>51</v>
      </c>
      <c r="G63" s="217" t="s">
        <v>18</v>
      </c>
      <c r="H63" s="243"/>
      <c r="I63" s="217" t="s">
        <v>234</v>
      </c>
      <c r="J63" s="243"/>
      <c r="K63" s="217" t="s">
        <v>23</v>
      </c>
      <c r="L63" s="217" t="s">
        <v>51</v>
      </c>
      <c r="M63" s="217" t="s">
        <v>18</v>
      </c>
    </row>
    <row r="64" spans="1:13" s="21" customFormat="1" ht="19.5" x14ac:dyDescent="0.35">
      <c r="A64" s="116"/>
      <c r="B64" s="81" t="s">
        <v>39</v>
      </c>
      <c r="C64" s="347" t="str">
        <f>'C. Bouwblok 3'!C10</f>
        <v>Variant 1: Decentrale Distributie</v>
      </c>
      <c r="D64" s="186"/>
      <c r="E64" s="90">
        <f>'C. Bouwblok 3'!E10</f>
        <v>0</v>
      </c>
      <c r="F64" s="90">
        <f>'C. Bouwblok 3'!F10</f>
        <v>0</v>
      </c>
      <c r="G64" s="257">
        <f>'C. Bouwblok 3'!G10</f>
        <v>0</v>
      </c>
      <c r="H64" s="243"/>
      <c r="I64" s="243"/>
      <c r="J64" s="243"/>
      <c r="K64" s="90">
        <f>+I66*E64</f>
        <v>0</v>
      </c>
      <c r="L64" s="90">
        <f>+I66*F64</f>
        <v>0</v>
      </c>
      <c r="M64" s="257">
        <f>I66*G64</f>
        <v>0</v>
      </c>
    </row>
    <row r="65" spans="1:13" s="21" customFormat="1" ht="20.149999999999999" customHeight="1" x14ac:dyDescent="0.35">
      <c r="A65" s="116"/>
      <c r="B65" s="81" t="s">
        <v>40</v>
      </c>
      <c r="C65" s="347" t="str">
        <f>'C. Bouwblok 3'!C11</f>
        <v>Variant 1: Licentie(s) Decentrale Distributie</v>
      </c>
      <c r="D65" s="186"/>
      <c r="E65" s="90">
        <f>'C. Bouwblok 3'!E11</f>
        <v>0</v>
      </c>
      <c r="F65" s="90">
        <f>'C. Bouwblok 3'!F11</f>
        <v>0</v>
      </c>
      <c r="G65" s="257" t="str">
        <f>'C. Bouwblok 3'!G11</f>
        <v>n.v.t.</v>
      </c>
      <c r="H65" s="243"/>
      <c r="I65" s="243"/>
      <c r="J65" s="243"/>
      <c r="K65" s="90">
        <f>+I66*E65</f>
        <v>0</v>
      </c>
      <c r="L65" s="90">
        <f>I66*F65</f>
        <v>0</v>
      </c>
      <c r="M65" s="257" t="str">
        <f>+G65</f>
        <v>n.v.t.</v>
      </c>
    </row>
    <row r="66" spans="1:13" s="21" customFormat="1" ht="20.149999999999999" customHeight="1" thickBot="1" x14ac:dyDescent="0.4">
      <c r="A66" s="116"/>
      <c r="B66" s="145"/>
      <c r="C66" s="348" t="str">
        <f>'C. Bouwblok 3'!C12</f>
        <v>Totaal</v>
      </c>
      <c r="D66" s="282" t="str">
        <f>'C. Bouwblok 3'!D12</f>
        <v xml:space="preserve">Distributie 1 : </v>
      </c>
      <c r="E66" s="146">
        <f>SUM(E64:E65)</f>
        <v>0</v>
      </c>
      <c r="F66" s="146">
        <f>SUM(F64:F65)</f>
        <v>0</v>
      </c>
      <c r="G66" s="320">
        <f>SUM(G64:G65)</f>
        <v>0</v>
      </c>
      <c r="H66" s="243"/>
      <c r="I66" s="305">
        <f>COUNTIF('0 Benodigde HW en SW '!$F$10:$BE$92,D66)</f>
        <v>0</v>
      </c>
      <c r="J66" s="243"/>
      <c r="K66" s="146">
        <f>SUM(K64:K65)</f>
        <v>0</v>
      </c>
      <c r="L66" s="146">
        <f>SUM(L64:L65)</f>
        <v>0</v>
      </c>
      <c r="M66" s="146">
        <f>SUM(M64:M65)</f>
        <v>0</v>
      </c>
    </row>
    <row r="67" spans="1:13" s="21" customFormat="1" ht="20.149999999999999" customHeight="1" x14ac:dyDescent="0.35">
      <c r="A67" s="116"/>
      <c r="B67" s="81" t="s">
        <v>9</v>
      </c>
      <c r="C67" s="349" t="str">
        <f>'C. Bouwblok 3'!C13</f>
        <v>Variant 2: Decentrale Distributie</v>
      </c>
      <c r="D67" s="188"/>
      <c r="E67" s="90">
        <f>'C. Bouwblok 3'!E13</f>
        <v>0</v>
      </c>
      <c r="F67" s="90">
        <f>'C. Bouwblok 3'!F13</f>
        <v>0</v>
      </c>
      <c r="G67" s="257">
        <f>'C. Bouwblok 3'!G13</f>
        <v>0</v>
      </c>
      <c r="H67" s="243"/>
      <c r="I67" s="76"/>
      <c r="J67" s="243"/>
      <c r="K67" s="90">
        <f>+I69*E67</f>
        <v>0</v>
      </c>
      <c r="L67" s="90">
        <f>+I69*F67</f>
        <v>0</v>
      </c>
      <c r="M67" s="257">
        <f>I69*G67</f>
        <v>0</v>
      </c>
    </row>
    <row r="68" spans="1:13" s="21" customFormat="1" ht="20.149999999999999" customHeight="1" x14ac:dyDescent="0.35">
      <c r="A68" s="116"/>
      <c r="B68" s="81" t="s">
        <v>10</v>
      </c>
      <c r="C68" s="347" t="str">
        <f>'C. Bouwblok 3'!C14</f>
        <v>Variant 2: Licentie(s) Decentrale Distributie</v>
      </c>
      <c r="D68" s="186"/>
      <c r="E68" s="90">
        <f>'C. Bouwblok 3'!E14</f>
        <v>0</v>
      </c>
      <c r="F68" s="90">
        <f>'C. Bouwblok 3'!F14</f>
        <v>0</v>
      </c>
      <c r="G68" s="257" t="str">
        <f>'C. Bouwblok 3'!G14</f>
        <v>n.v.t.</v>
      </c>
      <c r="H68" s="243"/>
      <c r="I68" s="76"/>
      <c r="J68" s="243"/>
      <c r="K68" s="90">
        <f>+I69*E68</f>
        <v>0</v>
      </c>
      <c r="L68" s="90">
        <f>I69*F68</f>
        <v>0</v>
      </c>
      <c r="M68" s="257" t="str">
        <f>+G68</f>
        <v>n.v.t.</v>
      </c>
    </row>
    <row r="69" spans="1:13" s="21" customFormat="1" ht="20.149999999999999" customHeight="1" thickBot="1" x14ac:dyDescent="0.4">
      <c r="A69" s="116"/>
      <c r="B69" s="145"/>
      <c r="C69" s="348" t="str">
        <f>'C. Bouwblok 3'!C15</f>
        <v>Totaal</v>
      </c>
      <c r="D69" s="282" t="str">
        <f>'C. Bouwblok 3'!D15</f>
        <v xml:space="preserve">Distributie 2 : </v>
      </c>
      <c r="E69" s="146">
        <f>SUM(E67:E68)</f>
        <v>0</v>
      </c>
      <c r="F69" s="146">
        <f>SUM(F67:F68)</f>
        <v>0</v>
      </c>
      <c r="G69" s="320">
        <f>SUM(G67:G68)</f>
        <v>0</v>
      </c>
      <c r="H69" s="243"/>
      <c r="I69" s="305">
        <f>COUNTIF('0 Benodigde HW en SW '!$F$10:$BE$92,D69)</f>
        <v>0</v>
      </c>
      <c r="J69" s="243"/>
      <c r="K69" s="146">
        <f>SUM(K67:K68)</f>
        <v>0</v>
      </c>
      <c r="L69" s="146">
        <f>SUM(L67:L68)</f>
        <v>0</v>
      </c>
      <c r="M69" s="146">
        <f>SUM(M67:M68)</f>
        <v>0</v>
      </c>
    </row>
    <row r="70" spans="1:13" s="21" customFormat="1" ht="20.149999999999999" customHeight="1" x14ac:dyDescent="0.35">
      <c r="A70" s="116"/>
      <c r="B70" s="81" t="s">
        <v>52</v>
      </c>
      <c r="C70" s="347" t="str">
        <f>'C. Bouwblok 3'!C16</f>
        <v>Variant 3: Decentrale Distributie</v>
      </c>
      <c r="D70" s="186"/>
      <c r="E70" s="90">
        <f>'C. Bouwblok 3'!E16</f>
        <v>0</v>
      </c>
      <c r="F70" s="90">
        <f>'C. Bouwblok 3'!F16</f>
        <v>0</v>
      </c>
      <c r="G70" s="257">
        <f>'C. Bouwblok 3'!G16</f>
        <v>0</v>
      </c>
      <c r="H70" s="243"/>
      <c r="I70" s="76"/>
      <c r="J70" s="243"/>
      <c r="K70" s="90">
        <f>+I72*E70</f>
        <v>0</v>
      </c>
      <c r="L70" s="90">
        <f>+I72*F70</f>
        <v>0</v>
      </c>
      <c r="M70" s="257">
        <f>I72*G70</f>
        <v>0</v>
      </c>
    </row>
    <row r="71" spans="1:13" s="21" customFormat="1" ht="20.149999999999999" customHeight="1" x14ac:dyDescent="0.35">
      <c r="A71" s="116"/>
      <c r="B71" s="81" t="s">
        <v>53</v>
      </c>
      <c r="C71" s="347" t="str">
        <f>'C. Bouwblok 3'!C17</f>
        <v>Variant 3: Licentie(s) Decentrale Distributie</v>
      </c>
      <c r="D71" s="186"/>
      <c r="E71" s="90">
        <f>'C. Bouwblok 3'!E17</f>
        <v>0</v>
      </c>
      <c r="F71" s="90">
        <f>'C. Bouwblok 3'!F17</f>
        <v>0</v>
      </c>
      <c r="G71" s="257" t="str">
        <f>'C. Bouwblok 3'!G17</f>
        <v>n.v.t.</v>
      </c>
      <c r="H71" s="243"/>
      <c r="I71" s="76"/>
      <c r="J71" s="243"/>
      <c r="K71" s="90">
        <f>+I72*E71</f>
        <v>0</v>
      </c>
      <c r="L71" s="90">
        <f>I72*F71</f>
        <v>0</v>
      </c>
      <c r="M71" s="257" t="str">
        <f>+G71</f>
        <v>n.v.t.</v>
      </c>
    </row>
    <row r="72" spans="1:13" s="21" customFormat="1" ht="20.149999999999999" customHeight="1" thickBot="1" x14ac:dyDescent="0.4">
      <c r="A72" s="116"/>
      <c r="B72" s="145"/>
      <c r="C72" s="348" t="str">
        <f>'C. Bouwblok 3'!C18</f>
        <v>Totaal</v>
      </c>
      <c r="D72" s="282" t="str">
        <f>'C. Bouwblok 3'!D18</f>
        <v xml:space="preserve">Distributie 3 : </v>
      </c>
      <c r="E72" s="146">
        <f>SUM(E70:E71)</f>
        <v>0</v>
      </c>
      <c r="F72" s="146">
        <f>SUM(F70:F71)</f>
        <v>0</v>
      </c>
      <c r="G72" s="320">
        <f>SUM(G70:G71)</f>
        <v>0</v>
      </c>
      <c r="H72" s="243"/>
      <c r="I72" s="305">
        <f>COUNTIF('0 Benodigde HW en SW '!$F$10:$BE$92,D72)</f>
        <v>0</v>
      </c>
      <c r="J72" s="243"/>
      <c r="K72" s="146">
        <f>SUM(K70:K71)</f>
        <v>0</v>
      </c>
      <c r="L72" s="146">
        <f>SUM(L70:L71)</f>
        <v>0</v>
      </c>
      <c r="M72" s="146">
        <f>SUM(M70:M71)</f>
        <v>0</v>
      </c>
    </row>
    <row r="73" spans="1:13" s="21" customFormat="1" ht="20.149999999999999" customHeight="1" x14ac:dyDescent="0.35">
      <c r="A73" s="116"/>
      <c r="B73" s="81" t="s">
        <v>58</v>
      </c>
      <c r="C73" s="347" t="str">
        <f>'C. Bouwblok 3'!C19</f>
        <v>Variant 4: Decentrale Distributie</v>
      </c>
      <c r="D73" s="186"/>
      <c r="E73" s="90">
        <f>'C. Bouwblok 3'!E19</f>
        <v>0</v>
      </c>
      <c r="F73" s="90">
        <f>'C. Bouwblok 3'!F19</f>
        <v>0</v>
      </c>
      <c r="G73" s="257">
        <f>'C. Bouwblok 3'!G19</f>
        <v>0</v>
      </c>
      <c r="H73" s="243"/>
      <c r="I73" s="76"/>
      <c r="J73" s="243"/>
      <c r="K73" s="90">
        <f>+I75*E73</f>
        <v>0</v>
      </c>
      <c r="L73" s="90">
        <f>+I75*F73</f>
        <v>0</v>
      </c>
      <c r="M73" s="257">
        <f>I75*G73</f>
        <v>0</v>
      </c>
    </row>
    <row r="74" spans="1:13" s="21" customFormat="1" ht="20.149999999999999" customHeight="1" x14ac:dyDescent="0.35">
      <c r="A74" s="116"/>
      <c r="B74" s="81" t="s">
        <v>61</v>
      </c>
      <c r="C74" s="347" t="str">
        <f>'C. Bouwblok 3'!C20</f>
        <v>Variant 4: Licentie(s) Decentrale Distributie</v>
      </c>
      <c r="D74" s="186"/>
      <c r="E74" s="90">
        <f>'C. Bouwblok 3'!E20</f>
        <v>0</v>
      </c>
      <c r="F74" s="90">
        <f>'C. Bouwblok 3'!F20</f>
        <v>0</v>
      </c>
      <c r="G74" s="257" t="str">
        <f>'C. Bouwblok 3'!G20</f>
        <v>n.v.t.</v>
      </c>
      <c r="H74" s="243"/>
      <c r="I74" s="76"/>
      <c r="J74" s="243"/>
      <c r="K74" s="90">
        <f>+I75*E74</f>
        <v>0</v>
      </c>
      <c r="L74" s="90">
        <f>I75*F74</f>
        <v>0</v>
      </c>
      <c r="M74" s="257" t="str">
        <f>+G74</f>
        <v>n.v.t.</v>
      </c>
    </row>
    <row r="75" spans="1:13" s="21" customFormat="1" ht="20.149999999999999" customHeight="1" thickBot="1" x14ac:dyDescent="0.4">
      <c r="A75" s="116"/>
      <c r="B75" s="313"/>
      <c r="C75" s="348" t="str">
        <f>'C. Bouwblok 3'!C21</f>
        <v>Totaal</v>
      </c>
      <c r="D75" s="282" t="str">
        <f>'C. Bouwblok 3'!D21</f>
        <v xml:space="preserve">Distributie 4 : </v>
      </c>
      <c r="E75" s="146">
        <f>SUM(E73:E74)</f>
        <v>0</v>
      </c>
      <c r="F75" s="146">
        <f>SUM(F73:F74)</f>
        <v>0</v>
      </c>
      <c r="G75" s="320">
        <f>SUM(G73:G74)</f>
        <v>0</v>
      </c>
      <c r="H75" s="243"/>
      <c r="I75" s="305">
        <f>COUNTIF('0 Benodigde HW en SW '!$F$10:$BE$92,D75)</f>
        <v>0</v>
      </c>
      <c r="J75" s="243"/>
      <c r="K75" s="146">
        <f>SUM(K73:K74)</f>
        <v>0</v>
      </c>
      <c r="L75" s="146">
        <f>SUM(L73:L74)</f>
        <v>0</v>
      </c>
      <c r="M75" s="146">
        <f>SUM(M73:M74)</f>
        <v>0</v>
      </c>
    </row>
    <row r="76" spans="1:13" s="21" customFormat="1" ht="20.149999999999999" customHeight="1" x14ac:dyDescent="0.35">
      <c r="A76" s="116"/>
      <c r="B76" s="81" t="s">
        <v>59</v>
      </c>
      <c r="C76" s="347" t="str">
        <f>'C. Bouwblok 3'!C22</f>
        <v>Variant 5: Decentrale Distributie</v>
      </c>
      <c r="D76" s="186"/>
      <c r="E76" s="90">
        <f>'C. Bouwblok 3'!E22</f>
        <v>0</v>
      </c>
      <c r="F76" s="90">
        <f>'C. Bouwblok 3'!F22</f>
        <v>0</v>
      </c>
      <c r="G76" s="257">
        <f>'C. Bouwblok 3'!G22</f>
        <v>0</v>
      </c>
      <c r="H76" s="243"/>
      <c r="I76" s="243"/>
      <c r="J76" s="243"/>
      <c r="K76" s="90">
        <f>+I78*E76</f>
        <v>0</v>
      </c>
      <c r="L76" s="90">
        <f>+I78*F76</f>
        <v>0</v>
      </c>
      <c r="M76" s="257">
        <f>I78*G76</f>
        <v>0</v>
      </c>
    </row>
    <row r="77" spans="1:13" s="21" customFormat="1" ht="20.149999999999999" customHeight="1" x14ac:dyDescent="0.35">
      <c r="A77" s="116"/>
      <c r="B77" s="81" t="s">
        <v>62</v>
      </c>
      <c r="C77" s="347" t="str">
        <f>'C. Bouwblok 3'!C23</f>
        <v>Variant 5: Licentie(s) Decentrale Distributie</v>
      </c>
      <c r="D77" s="186"/>
      <c r="E77" s="90">
        <f>'C. Bouwblok 3'!E23</f>
        <v>0</v>
      </c>
      <c r="F77" s="90">
        <f>'C. Bouwblok 3'!F23</f>
        <v>0</v>
      </c>
      <c r="G77" s="257" t="str">
        <f>'C. Bouwblok 3'!G23</f>
        <v>n.v.t.</v>
      </c>
      <c r="H77" s="243"/>
      <c r="I77" s="243"/>
      <c r="J77" s="243"/>
      <c r="K77" s="90">
        <f>+I78*E77</f>
        <v>0</v>
      </c>
      <c r="L77" s="90">
        <f>I78*F77</f>
        <v>0</v>
      </c>
      <c r="M77" s="257" t="str">
        <f>+G77</f>
        <v>n.v.t.</v>
      </c>
    </row>
    <row r="78" spans="1:13" s="21" customFormat="1" ht="20.149999999999999" customHeight="1" thickBot="1" x14ac:dyDescent="0.4">
      <c r="A78" s="116"/>
      <c r="B78" s="145"/>
      <c r="C78" s="348" t="str">
        <f>'C. Bouwblok 3'!C24</f>
        <v>Totaal</v>
      </c>
      <c r="D78" s="282" t="str">
        <f>'C. Bouwblok 3'!D24</f>
        <v xml:space="preserve">Distributie 5 : </v>
      </c>
      <c r="E78" s="146">
        <f>SUM(E76:E77)</f>
        <v>0</v>
      </c>
      <c r="F78" s="146">
        <f>SUM(F76:F77)</f>
        <v>0</v>
      </c>
      <c r="G78" s="320">
        <f>SUM(G76:G77)</f>
        <v>0</v>
      </c>
      <c r="H78" s="243"/>
      <c r="I78" s="305">
        <f>COUNTIF('0 Benodigde HW en SW '!$F$10:$BE$92,D78)</f>
        <v>0</v>
      </c>
      <c r="J78" s="243"/>
      <c r="K78" s="146">
        <f>SUM(K76:K77)</f>
        <v>0</v>
      </c>
      <c r="L78" s="146">
        <f>SUM(L76:L77)</f>
        <v>0</v>
      </c>
      <c r="M78" s="146">
        <f>SUM(M76:M77)</f>
        <v>0</v>
      </c>
    </row>
    <row r="79" spans="1:13" s="21" customFormat="1" ht="20.149999999999999" customHeight="1" x14ac:dyDescent="0.35">
      <c r="A79" s="116"/>
      <c r="B79" s="81" t="s">
        <v>60</v>
      </c>
      <c r="C79" s="349" t="str">
        <f>'C. Bouwblok 3'!C25</f>
        <v>Variant 6: Decentrale Distributie</v>
      </c>
      <c r="D79" s="188"/>
      <c r="E79" s="90">
        <f>'C. Bouwblok 3'!E25</f>
        <v>0</v>
      </c>
      <c r="F79" s="90">
        <f>'C. Bouwblok 3'!F25</f>
        <v>0</v>
      </c>
      <c r="G79" s="257">
        <f>'C. Bouwblok 3'!G25</f>
        <v>0</v>
      </c>
      <c r="H79" s="243"/>
      <c r="I79" s="76"/>
      <c r="J79" s="243"/>
      <c r="K79" s="90">
        <f>+I81*E79</f>
        <v>0</v>
      </c>
      <c r="L79" s="90">
        <f>+I81*F79</f>
        <v>0</v>
      </c>
      <c r="M79" s="257">
        <f>I81*G79</f>
        <v>0</v>
      </c>
    </row>
    <row r="80" spans="1:13" s="21" customFormat="1" ht="20.149999999999999" customHeight="1" x14ac:dyDescent="0.35">
      <c r="A80" s="116"/>
      <c r="B80" s="81" t="s">
        <v>63</v>
      </c>
      <c r="C80" s="347" t="str">
        <f>'C. Bouwblok 3'!C26</f>
        <v>Variant 6: Licentie(s) Decentrale Distributie</v>
      </c>
      <c r="D80" s="186"/>
      <c r="E80" s="90">
        <f>'C. Bouwblok 3'!E26</f>
        <v>0</v>
      </c>
      <c r="F80" s="90">
        <f>'C. Bouwblok 3'!F26</f>
        <v>0</v>
      </c>
      <c r="G80" s="257" t="str">
        <f>'C. Bouwblok 3'!G26</f>
        <v>n.v.t.</v>
      </c>
      <c r="H80" s="243"/>
      <c r="I80" s="76"/>
      <c r="J80" s="243"/>
      <c r="K80" s="90">
        <f>+I81*E80</f>
        <v>0</v>
      </c>
      <c r="L80" s="90">
        <f>I81*F80</f>
        <v>0</v>
      </c>
      <c r="M80" s="257" t="str">
        <f>+G80</f>
        <v>n.v.t.</v>
      </c>
    </row>
    <row r="81" spans="1:13" s="21" customFormat="1" ht="20.149999999999999" customHeight="1" thickBot="1" x14ac:dyDescent="0.4">
      <c r="A81" s="116"/>
      <c r="B81" s="145"/>
      <c r="C81" s="348" t="str">
        <f>'C. Bouwblok 3'!C27</f>
        <v>Totaal</v>
      </c>
      <c r="D81" s="282" t="str">
        <f>'C. Bouwblok 3'!D27</f>
        <v xml:space="preserve">Distributie 6 : </v>
      </c>
      <c r="E81" s="146">
        <f>SUM(E79:E80)</f>
        <v>0</v>
      </c>
      <c r="F81" s="146">
        <f>SUM(F79:F80)</f>
        <v>0</v>
      </c>
      <c r="G81" s="320">
        <f>SUM(G79:G80)</f>
        <v>0</v>
      </c>
      <c r="H81" s="243"/>
      <c r="I81" s="305">
        <f>COUNTIF('0 Benodigde HW en SW '!$F$10:$BE$92,D81)</f>
        <v>0</v>
      </c>
      <c r="J81" s="243"/>
      <c r="K81" s="146">
        <f>SUM(K79:K80)</f>
        <v>0</v>
      </c>
      <c r="L81" s="146">
        <f>SUM(L79:L80)</f>
        <v>0</v>
      </c>
      <c r="M81" s="146">
        <f>SUM(M79:M80)</f>
        <v>0</v>
      </c>
    </row>
    <row r="82" spans="1:13" s="21" customFormat="1" ht="20.149999999999999" customHeight="1" x14ac:dyDescent="0.35">
      <c r="A82" s="116"/>
      <c r="B82" s="81" t="s">
        <v>249</v>
      </c>
      <c r="C82" s="347" t="str">
        <f>'C. Bouwblok 3'!C28</f>
        <v>Variant 7: Decentrale Distributie</v>
      </c>
      <c r="D82" s="186"/>
      <c r="E82" s="90">
        <f>'C. Bouwblok 3'!E28</f>
        <v>0</v>
      </c>
      <c r="F82" s="90">
        <f>'C. Bouwblok 3'!F28</f>
        <v>0</v>
      </c>
      <c r="G82" s="257">
        <f>'C. Bouwblok 3'!G28</f>
        <v>0</v>
      </c>
      <c r="H82" s="243"/>
      <c r="I82" s="76"/>
      <c r="J82" s="243"/>
      <c r="K82" s="90">
        <f>+I84*E82</f>
        <v>0</v>
      </c>
      <c r="L82" s="90">
        <f>+I84*F82</f>
        <v>0</v>
      </c>
      <c r="M82" s="257">
        <f>I84*G82</f>
        <v>0</v>
      </c>
    </row>
    <row r="83" spans="1:13" s="21" customFormat="1" ht="20.149999999999999" customHeight="1" x14ac:dyDescent="0.35">
      <c r="A83" s="116"/>
      <c r="B83" s="81" t="s">
        <v>261</v>
      </c>
      <c r="C83" s="347" t="str">
        <f>'C. Bouwblok 3'!C29</f>
        <v>Variant 7: Licentie(s) Decentrale Distributie</v>
      </c>
      <c r="D83" s="186"/>
      <c r="E83" s="90">
        <f>'C. Bouwblok 3'!E29</f>
        <v>0</v>
      </c>
      <c r="F83" s="90">
        <f>'C. Bouwblok 3'!F29</f>
        <v>0</v>
      </c>
      <c r="G83" s="257" t="str">
        <f>'C. Bouwblok 3'!G29</f>
        <v>n.v.t.</v>
      </c>
      <c r="H83" s="243"/>
      <c r="I83" s="76"/>
      <c r="J83" s="243"/>
      <c r="K83" s="90">
        <f>+I84*E83</f>
        <v>0</v>
      </c>
      <c r="L83" s="90">
        <f>I84*F83</f>
        <v>0</v>
      </c>
      <c r="M83" s="257" t="str">
        <f>+G83</f>
        <v>n.v.t.</v>
      </c>
    </row>
    <row r="84" spans="1:13" s="21" customFormat="1" ht="20.149999999999999" customHeight="1" thickBot="1" x14ac:dyDescent="0.4">
      <c r="A84" s="116"/>
      <c r="B84" s="145"/>
      <c r="C84" s="348" t="str">
        <f>'C. Bouwblok 3'!C30</f>
        <v>Totaal</v>
      </c>
      <c r="D84" s="282" t="str">
        <f>'C. Bouwblok 3'!D30</f>
        <v xml:space="preserve">Distributie 7 : </v>
      </c>
      <c r="E84" s="146">
        <f>SUM(E82:E83)</f>
        <v>0</v>
      </c>
      <c r="F84" s="146">
        <f>SUM(F82:F83)</f>
        <v>0</v>
      </c>
      <c r="G84" s="320">
        <f>SUM(G82:G83)</f>
        <v>0</v>
      </c>
      <c r="H84" s="243"/>
      <c r="I84" s="305">
        <f>COUNTIF('0 Benodigde HW en SW '!$F$10:$BE$92,D84)</f>
        <v>0</v>
      </c>
      <c r="J84" s="243"/>
      <c r="K84" s="146">
        <f>SUM(K82:K83)</f>
        <v>0</v>
      </c>
      <c r="L84" s="146">
        <f>SUM(L82:L83)</f>
        <v>0</v>
      </c>
      <c r="M84" s="146">
        <f>SUM(M82:M83)</f>
        <v>0</v>
      </c>
    </row>
    <row r="85" spans="1:13" s="21" customFormat="1" ht="20.149999999999999" customHeight="1" x14ac:dyDescent="0.35">
      <c r="A85" s="116"/>
      <c r="B85" s="81" t="s">
        <v>250</v>
      </c>
      <c r="C85" s="347" t="str">
        <f>'C. Bouwblok 3'!C31</f>
        <v>Variant 8: Decentrale Distributie</v>
      </c>
      <c r="D85" s="186"/>
      <c r="E85" s="90">
        <f>'C. Bouwblok 3'!E31</f>
        <v>0</v>
      </c>
      <c r="F85" s="90">
        <f>'C. Bouwblok 3'!F31</f>
        <v>0</v>
      </c>
      <c r="G85" s="257">
        <f>'C. Bouwblok 3'!G31</f>
        <v>0</v>
      </c>
      <c r="H85" s="243"/>
      <c r="I85" s="76"/>
      <c r="J85" s="243"/>
      <c r="K85" s="90">
        <f>+I87*E85</f>
        <v>0</v>
      </c>
      <c r="L85" s="90">
        <f>+I87*F85</f>
        <v>0</v>
      </c>
      <c r="M85" s="257">
        <f>I87*G85</f>
        <v>0</v>
      </c>
    </row>
    <row r="86" spans="1:13" s="21" customFormat="1" ht="20.149999999999999" customHeight="1" x14ac:dyDescent="0.35">
      <c r="A86" s="116"/>
      <c r="B86" s="81" t="s">
        <v>262</v>
      </c>
      <c r="C86" s="347" t="str">
        <f>'C. Bouwblok 3'!C32</f>
        <v>Variant 8: Licentie(s) Decentrale Distributie</v>
      </c>
      <c r="D86" s="186"/>
      <c r="E86" s="90">
        <f>'C. Bouwblok 3'!E32</f>
        <v>0</v>
      </c>
      <c r="F86" s="90">
        <f>'C. Bouwblok 3'!F32</f>
        <v>0</v>
      </c>
      <c r="G86" s="257" t="str">
        <f>'C. Bouwblok 3'!G32</f>
        <v>n.v.t.</v>
      </c>
      <c r="H86" s="243"/>
      <c r="I86" s="76"/>
      <c r="J86" s="243"/>
      <c r="K86" s="90">
        <f>+I87*E86</f>
        <v>0</v>
      </c>
      <c r="L86" s="90">
        <f>I87*F86</f>
        <v>0</v>
      </c>
      <c r="M86" s="257" t="str">
        <f>+G86</f>
        <v>n.v.t.</v>
      </c>
    </row>
    <row r="87" spans="1:13" s="21" customFormat="1" ht="20.149999999999999" customHeight="1" thickBot="1" x14ac:dyDescent="0.4">
      <c r="A87" s="116"/>
      <c r="B87" s="313"/>
      <c r="C87" s="350" t="str">
        <f>'C. Bouwblok 3'!C33</f>
        <v>Totaal</v>
      </c>
      <c r="D87" s="282" t="str">
        <f>'C. Bouwblok 3'!D33</f>
        <v xml:space="preserve">Distributie 8 : </v>
      </c>
      <c r="E87" s="146">
        <f>SUM(E85:E86)</f>
        <v>0</v>
      </c>
      <c r="F87" s="146">
        <f>SUM(F85:F86)</f>
        <v>0</v>
      </c>
      <c r="G87" s="320">
        <f>SUM(G85:G86)</f>
        <v>0</v>
      </c>
      <c r="H87" s="243"/>
      <c r="I87" s="305">
        <f>COUNTIF('0 Benodigde HW en SW '!$F$10:$BE$92,D87)</f>
        <v>0</v>
      </c>
      <c r="J87" s="243"/>
      <c r="K87" s="146">
        <f>SUM(K85:K86)</f>
        <v>0</v>
      </c>
      <c r="L87" s="146">
        <f>SUM(L85:L86)</f>
        <v>0</v>
      </c>
      <c r="M87" s="146">
        <f>SUM(M85:M86)</f>
        <v>0</v>
      </c>
    </row>
    <row r="88" spans="1:13" s="21" customFormat="1" ht="20.149999999999999" customHeight="1" thickBot="1" x14ac:dyDescent="0.35">
      <c r="A88" s="116"/>
      <c r="B88" s="24"/>
      <c r="C88" s="24"/>
      <c r="D88" s="24"/>
      <c r="E88" s="93"/>
      <c r="F88" s="20"/>
      <c r="G88" s="315"/>
      <c r="H88" s="240"/>
      <c r="I88" s="240"/>
      <c r="J88" s="240"/>
      <c r="K88" s="240"/>
      <c r="L88" s="240"/>
      <c r="M88" s="20"/>
    </row>
    <row r="89" spans="1:13" s="21" customFormat="1" ht="20.149999999999999" customHeight="1" x14ac:dyDescent="0.3">
      <c r="A89" s="116"/>
      <c r="B89" s="17"/>
      <c r="C89" s="17"/>
      <c r="D89" s="17"/>
      <c r="E89" s="94"/>
      <c r="F89" s="18"/>
      <c r="G89" s="318"/>
      <c r="H89" s="243"/>
      <c r="I89" s="243"/>
      <c r="J89" s="243"/>
      <c r="K89" s="243"/>
      <c r="L89" s="243"/>
      <c r="M89" s="18"/>
    </row>
    <row r="90" spans="1:13" s="21" customFormat="1" ht="20" thickBot="1" x14ac:dyDescent="0.35">
      <c r="A90" s="116"/>
      <c r="B90" s="84" t="str">
        <f>'D. Bouwblok 4'!C4</f>
        <v>D. Bouwblok 4 Decentrale LAN access</v>
      </c>
      <c r="C90" s="179"/>
      <c r="D90" s="179"/>
      <c r="E90" s="132"/>
      <c r="F90" s="132"/>
      <c r="G90" s="319"/>
      <c r="H90" s="132"/>
      <c r="I90" s="326" t="s">
        <v>24</v>
      </c>
      <c r="J90" s="132"/>
      <c r="K90" s="351">
        <f>K95+K98+K101+K104+K107+K110</f>
        <v>0</v>
      </c>
      <c r="L90" s="351">
        <f>L95+L98+L101+L104+L107+L110</f>
        <v>0</v>
      </c>
      <c r="M90" s="351">
        <f>M95+M98+M101+M104+M107+M110</f>
        <v>0</v>
      </c>
    </row>
    <row r="91" spans="1:13" s="21" customFormat="1" ht="20.149999999999999" customHeight="1" x14ac:dyDescent="0.3">
      <c r="A91" s="116"/>
      <c r="B91" s="35"/>
      <c r="C91" s="17"/>
      <c r="D91" s="17"/>
      <c r="E91" s="94"/>
      <c r="F91" s="18"/>
      <c r="G91" s="318"/>
      <c r="H91" s="243"/>
      <c r="I91" s="243"/>
      <c r="J91" s="243"/>
      <c r="K91" s="243"/>
      <c r="L91" s="243"/>
      <c r="M91" s="18"/>
    </row>
    <row r="92" spans="1:13" s="21" customFormat="1" ht="28" x14ac:dyDescent="0.3">
      <c r="A92" s="116"/>
      <c r="B92" s="80"/>
      <c r="C92" s="175"/>
      <c r="D92" s="174"/>
      <c r="E92" s="217" t="s">
        <v>23</v>
      </c>
      <c r="F92" s="217" t="s">
        <v>51</v>
      </c>
      <c r="G92" s="217" t="s">
        <v>18</v>
      </c>
      <c r="H92" s="243"/>
      <c r="I92" s="217" t="s">
        <v>234</v>
      </c>
      <c r="J92" s="243"/>
      <c r="K92" s="217" t="s">
        <v>23</v>
      </c>
      <c r="L92" s="217" t="s">
        <v>51</v>
      </c>
      <c r="M92" s="217" t="s">
        <v>18</v>
      </c>
    </row>
    <row r="93" spans="1:13" s="21" customFormat="1" ht="19.5" x14ac:dyDescent="0.35">
      <c r="A93" s="116"/>
      <c r="B93" s="81" t="s">
        <v>39</v>
      </c>
      <c r="C93" s="184" t="s">
        <v>195</v>
      </c>
      <c r="D93" s="186"/>
      <c r="E93" s="90">
        <f>'D. Bouwblok 4'!E10</f>
        <v>0</v>
      </c>
      <c r="F93" s="90">
        <f>'D. Bouwblok 4'!F10</f>
        <v>0</v>
      </c>
      <c r="G93" s="257">
        <f>'D. Bouwblok 4'!G10</f>
        <v>0</v>
      </c>
      <c r="H93" s="243"/>
      <c r="I93" s="243"/>
      <c r="J93" s="243"/>
      <c r="K93" s="90">
        <f>+I95*E93</f>
        <v>0</v>
      </c>
      <c r="L93" s="90">
        <f>+I95*F93</f>
        <v>0</v>
      </c>
      <c r="M93" s="257">
        <f>I95*G93</f>
        <v>0</v>
      </c>
    </row>
    <row r="94" spans="1:13" s="21" customFormat="1" ht="20.149999999999999" customHeight="1" x14ac:dyDescent="0.35">
      <c r="A94" s="116"/>
      <c r="B94" s="81" t="s">
        <v>40</v>
      </c>
      <c r="C94" s="184" t="s">
        <v>196</v>
      </c>
      <c r="D94" s="186"/>
      <c r="E94" s="90">
        <f>'D. Bouwblok 4'!E11</f>
        <v>0</v>
      </c>
      <c r="F94" s="90">
        <f>'D. Bouwblok 4'!F11</f>
        <v>0</v>
      </c>
      <c r="G94" s="257" t="str">
        <f>'D. Bouwblok 4'!G11</f>
        <v>n.v.t.</v>
      </c>
      <c r="H94" s="243"/>
      <c r="I94" s="243"/>
      <c r="J94" s="243"/>
      <c r="K94" s="90">
        <f>+I95*E94</f>
        <v>0</v>
      </c>
      <c r="L94" s="90">
        <f>I95*F94</f>
        <v>0</v>
      </c>
      <c r="M94" s="257" t="str">
        <f>+G94</f>
        <v>n.v.t.</v>
      </c>
    </row>
    <row r="95" spans="1:13" s="21" customFormat="1" ht="20.149999999999999" customHeight="1" thickBot="1" x14ac:dyDescent="0.4">
      <c r="A95" s="116"/>
      <c r="B95" s="145"/>
      <c r="C95" s="177" t="s">
        <v>7</v>
      </c>
      <c r="D95" s="282" t="str">
        <f>'D. Bouwblok 4'!D12</f>
        <v xml:space="preserve">LAN 1 : </v>
      </c>
      <c r="E95" s="146">
        <f>SUM(E93:E94)</f>
        <v>0</v>
      </c>
      <c r="F95" s="146">
        <f>SUM(F93:F94)</f>
        <v>0</v>
      </c>
      <c r="G95" s="320">
        <f>SUM(G93:G94)</f>
        <v>0</v>
      </c>
      <c r="H95" s="243"/>
      <c r="I95" s="305">
        <f>COUNTIF('0 Benodigde HW en SW '!$F$10:$BE$92,D95)</f>
        <v>0</v>
      </c>
      <c r="J95" s="243"/>
      <c r="K95" s="146">
        <f>SUM(K93:K94)</f>
        <v>0</v>
      </c>
      <c r="L95" s="146">
        <f>SUM(L93:L94)</f>
        <v>0</v>
      </c>
      <c r="M95" s="146">
        <f>SUM(M93:M94)</f>
        <v>0</v>
      </c>
    </row>
    <row r="96" spans="1:13" s="21" customFormat="1" ht="20.149999999999999" customHeight="1" x14ac:dyDescent="0.35">
      <c r="A96" s="116"/>
      <c r="B96" s="81" t="s">
        <v>9</v>
      </c>
      <c r="C96" s="187" t="s">
        <v>204</v>
      </c>
      <c r="D96" s="188"/>
      <c r="E96" s="90">
        <f>'D. Bouwblok 4'!E13</f>
        <v>0</v>
      </c>
      <c r="F96" s="90">
        <f>'D. Bouwblok 4'!F13</f>
        <v>0</v>
      </c>
      <c r="G96" s="257">
        <f>'D. Bouwblok 4'!G13</f>
        <v>0</v>
      </c>
      <c r="H96" s="243"/>
      <c r="I96" s="76"/>
      <c r="J96" s="243"/>
      <c r="K96" s="90">
        <f>+I98*E96</f>
        <v>0</v>
      </c>
      <c r="L96" s="90">
        <f>+I98*F96</f>
        <v>0</v>
      </c>
      <c r="M96" s="257">
        <f>I98*G96</f>
        <v>0</v>
      </c>
    </row>
    <row r="97" spans="1:25" s="21" customFormat="1" ht="20.149999999999999" customHeight="1" x14ac:dyDescent="0.35">
      <c r="A97" s="116"/>
      <c r="B97" s="81" t="s">
        <v>10</v>
      </c>
      <c r="C97" s="184" t="s">
        <v>197</v>
      </c>
      <c r="D97" s="186"/>
      <c r="E97" s="90">
        <f>'D. Bouwblok 4'!E14</f>
        <v>0</v>
      </c>
      <c r="F97" s="90">
        <f>'D. Bouwblok 4'!F14</f>
        <v>0</v>
      </c>
      <c r="G97" s="257" t="str">
        <f>'D. Bouwblok 4'!G14</f>
        <v>n.v.t.</v>
      </c>
      <c r="H97" s="243"/>
      <c r="I97" s="76"/>
      <c r="J97" s="243"/>
      <c r="K97" s="90">
        <f>+I98*E97</f>
        <v>0</v>
      </c>
      <c r="L97" s="90">
        <f>I98*F97</f>
        <v>0</v>
      </c>
      <c r="M97" s="257" t="str">
        <f>+G97</f>
        <v>n.v.t.</v>
      </c>
    </row>
    <row r="98" spans="1:25" s="21" customFormat="1" ht="20.149999999999999" customHeight="1" thickBot="1" x14ac:dyDescent="0.4">
      <c r="A98" s="116"/>
      <c r="B98" s="145"/>
      <c r="C98" s="177" t="s">
        <v>7</v>
      </c>
      <c r="D98" s="282" t="str">
        <f>'D. Bouwblok 4'!D15</f>
        <v xml:space="preserve">LAN 2 : </v>
      </c>
      <c r="E98" s="146">
        <f>SUM(E96:E97)</f>
        <v>0</v>
      </c>
      <c r="F98" s="146">
        <f>SUM(F96:F97)</f>
        <v>0</v>
      </c>
      <c r="G98" s="320">
        <f>SUM(G96:G97)</f>
        <v>0</v>
      </c>
      <c r="H98" s="243"/>
      <c r="I98" s="305">
        <f>COUNTIF('0 Benodigde HW en SW '!$F$10:$BE$92,D98)</f>
        <v>0</v>
      </c>
      <c r="J98" s="243"/>
      <c r="K98" s="146">
        <f>SUM(K96:K97)</f>
        <v>0</v>
      </c>
      <c r="L98" s="146">
        <f>SUM(L96:L97)</f>
        <v>0</v>
      </c>
      <c r="M98" s="146">
        <f>SUM(M96:M97)</f>
        <v>0</v>
      </c>
    </row>
    <row r="99" spans="1:25" s="21" customFormat="1" ht="20.149999999999999" customHeight="1" x14ac:dyDescent="0.35">
      <c r="A99" s="116"/>
      <c r="B99" s="81" t="s">
        <v>52</v>
      </c>
      <c r="C99" s="184" t="s">
        <v>203</v>
      </c>
      <c r="D99" s="186"/>
      <c r="E99" s="90">
        <f>'D. Bouwblok 4'!E16</f>
        <v>0</v>
      </c>
      <c r="F99" s="90">
        <f>'D. Bouwblok 4'!F16</f>
        <v>0</v>
      </c>
      <c r="G99" s="257">
        <f>'D. Bouwblok 4'!G16</f>
        <v>0</v>
      </c>
      <c r="H99" s="243"/>
      <c r="I99" s="76"/>
      <c r="J99" s="243"/>
      <c r="K99" s="90">
        <f>+I101*E99</f>
        <v>0</v>
      </c>
      <c r="L99" s="90">
        <f>+I101*F99</f>
        <v>0</v>
      </c>
      <c r="M99" s="257">
        <f>I101*G99</f>
        <v>0</v>
      </c>
    </row>
    <row r="100" spans="1:25" s="21" customFormat="1" ht="20.149999999999999" customHeight="1" x14ac:dyDescent="0.35">
      <c r="A100" s="116"/>
      <c r="B100" s="81" t="s">
        <v>53</v>
      </c>
      <c r="C100" s="184" t="s">
        <v>198</v>
      </c>
      <c r="D100" s="186"/>
      <c r="E100" s="90">
        <f>'D. Bouwblok 4'!E17</f>
        <v>0</v>
      </c>
      <c r="F100" s="90">
        <f>'D. Bouwblok 4'!F17</f>
        <v>0</v>
      </c>
      <c r="G100" s="257" t="str">
        <f>'D. Bouwblok 4'!G17</f>
        <v>n.v.t.</v>
      </c>
      <c r="H100" s="243"/>
      <c r="I100" s="76"/>
      <c r="J100" s="243"/>
      <c r="K100" s="90">
        <f>+I101*E100</f>
        <v>0</v>
      </c>
      <c r="L100" s="90">
        <f>I101*F100</f>
        <v>0</v>
      </c>
      <c r="M100" s="257" t="str">
        <f>+G100</f>
        <v>n.v.t.</v>
      </c>
    </row>
    <row r="101" spans="1:25" s="21" customFormat="1" ht="20.149999999999999" customHeight="1" thickBot="1" x14ac:dyDescent="0.4">
      <c r="A101" s="116"/>
      <c r="B101" s="145"/>
      <c r="C101" s="177" t="s">
        <v>7</v>
      </c>
      <c r="D101" s="282" t="str">
        <f>'D. Bouwblok 4'!D18</f>
        <v xml:space="preserve">LAN 3 : </v>
      </c>
      <c r="E101" s="146">
        <f>SUM(E99:E100)</f>
        <v>0</v>
      </c>
      <c r="F101" s="146">
        <f>SUM(F99:F100)</f>
        <v>0</v>
      </c>
      <c r="G101" s="320">
        <f>SUM(G99:G100)</f>
        <v>0</v>
      </c>
      <c r="H101" s="243"/>
      <c r="I101" s="305">
        <f>COUNTIF('0 Benodigde HW en SW '!$F$10:$BE$92,D101)</f>
        <v>0</v>
      </c>
      <c r="J101" s="243"/>
      <c r="K101" s="146">
        <f>SUM(K99:K100)</f>
        <v>0</v>
      </c>
      <c r="L101" s="146">
        <f>SUM(L99:L100)</f>
        <v>0</v>
      </c>
      <c r="M101" s="146">
        <f>SUM(M99:M100)</f>
        <v>0</v>
      </c>
    </row>
    <row r="102" spans="1:25" s="21" customFormat="1" ht="20.149999999999999" customHeight="1" x14ac:dyDescent="0.35">
      <c r="A102" s="111"/>
      <c r="B102" s="81" t="s">
        <v>58</v>
      </c>
      <c r="C102" s="184" t="s">
        <v>202</v>
      </c>
      <c r="D102" s="186"/>
      <c r="E102" s="90">
        <f>'D. Bouwblok 4'!E19</f>
        <v>0</v>
      </c>
      <c r="F102" s="90">
        <f>'D. Bouwblok 4'!F19</f>
        <v>0</v>
      </c>
      <c r="G102" s="257">
        <f>'D. Bouwblok 4'!G19</f>
        <v>0</v>
      </c>
      <c r="H102" s="241"/>
      <c r="I102" s="76"/>
      <c r="J102" s="243"/>
      <c r="K102" s="90">
        <f>+I104*E102</f>
        <v>0</v>
      </c>
      <c r="L102" s="90">
        <f>+I104*F102</f>
        <v>0</v>
      </c>
      <c r="M102" s="257">
        <f>I104*G102</f>
        <v>0</v>
      </c>
    </row>
    <row r="103" spans="1:25" s="78" customFormat="1" ht="19.899999999999999" customHeight="1" x14ac:dyDescent="0.35">
      <c r="A103" s="111"/>
      <c r="B103" s="81" t="s">
        <v>61</v>
      </c>
      <c r="C103" s="184" t="s">
        <v>199</v>
      </c>
      <c r="D103" s="186"/>
      <c r="E103" s="90">
        <f>'D. Bouwblok 4'!E20</f>
        <v>0</v>
      </c>
      <c r="F103" s="90">
        <f>'D. Bouwblok 4'!F20</f>
        <v>0</v>
      </c>
      <c r="G103" s="257" t="str">
        <f>'D. Bouwblok 4'!G20</f>
        <v>n.v.t.</v>
      </c>
      <c r="I103" s="76"/>
      <c r="J103" s="243"/>
      <c r="K103" s="90">
        <f>+I104*E103</f>
        <v>0</v>
      </c>
      <c r="L103" s="90">
        <f>I104*F103</f>
        <v>0</v>
      </c>
      <c r="M103" s="257" t="str">
        <f>+G103</f>
        <v>n.v.t.</v>
      </c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</row>
    <row r="104" spans="1:25" s="78" customFormat="1" ht="19.899999999999999" customHeight="1" thickBot="1" x14ac:dyDescent="0.4">
      <c r="A104" s="111"/>
      <c r="B104" s="145"/>
      <c r="C104" s="177" t="s">
        <v>7</v>
      </c>
      <c r="D104" s="282" t="str">
        <f>'D. Bouwblok 4'!D21</f>
        <v xml:space="preserve">LAN 4 : </v>
      </c>
      <c r="E104" s="146">
        <f>SUM(E102:E103)</f>
        <v>0</v>
      </c>
      <c r="F104" s="146">
        <f>SUM(F102:F103)</f>
        <v>0</v>
      </c>
      <c r="G104" s="320">
        <f>SUM(G102:G103)</f>
        <v>0</v>
      </c>
      <c r="I104" s="305">
        <f>COUNTIF('0 Benodigde HW en SW '!$F$10:$BE$92,D104)</f>
        <v>0</v>
      </c>
      <c r="J104" s="243"/>
      <c r="K104" s="146">
        <f>SUM(K102:K103)</f>
        <v>0</v>
      </c>
      <c r="L104" s="146">
        <f>SUM(L102:L103)</f>
        <v>0</v>
      </c>
      <c r="M104" s="146">
        <f>SUM(M102:M103)</f>
        <v>0</v>
      </c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</row>
    <row r="105" spans="1:25" s="78" customFormat="1" ht="19.899999999999999" customHeight="1" x14ac:dyDescent="0.35">
      <c r="A105" s="111"/>
      <c r="B105" s="81" t="s">
        <v>59</v>
      </c>
      <c r="C105" s="189" t="s">
        <v>26</v>
      </c>
      <c r="D105" s="186"/>
      <c r="E105" s="90">
        <f>'D. Bouwblok 4'!E22</f>
        <v>0</v>
      </c>
      <c r="F105" s="90">
        <f>'D. Bouwblok 4'!F22</f>
        <v>0</v>
      </c>
      <c r="G105" s="257">
        <f>'D. Bouwblok 4'!G22</f>
        <v>0</v>
      </c>
      <c r="I105" s="76"/>
      <c r="J105" s="243"/>
      <c r="K105" s="90">
        <f>+I107*E105</f>
        <v>0</v>
      </c>
      <c r="L105" s="90">
        <f>+I107*F105</f>
        <v>0</v>
      </c>
      <c r="M105" s="257">
        <f>I107*G105</f>
        <v>0</v>
      </c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</row>
    <row r="106" spans="1:25" s="78" customFormat="1" ht="19.899999999999999" customHeight="1" x14ac:dyDescent="0.35">
      <c r="A106" s="111"/>
      <c r="B106" s="81" t="s">
        <v>62</v>
      </c>
      <c r="C106" s="184" t="s">
        <v>64</v>
      </c>
      <c r="D106" s="186"/>
      <c r="E106" s="90">
        <f>'D. Bouwblok 4'!E23</f>
        <v>0</v>
      </c>
      <c r="F106" s="90">
        <f>'D. Bouwblok 4'!F23</f>
        <v>0</v>
      </c>
      <c r="G106" s="257" t="str">
        <f>'D. Bouwblok 4'!G23</f>
        <v>n.v.t.</v>
      </c>
      <c r="I106" s="76"/>
      <c r="J106" s="243"/>
      <c r="K106" s="90">
        <f>+I107*E106</f>
        <v>0</v>
      </c>
      <c r="L106" s="90">
        <f>I107*F106</f>
        <v>0</v>
      </c>
      <c r="M106" s="257" t="str">
        <f>+G106</f>
        <v>n.v.t.</v>
      </c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</row>
    <row r="107" spans="1:25" s="78" customFormat="1" ht="19.899999999999999" customHeight="1" thickBot="1" x14ac:dyDescent="0.4">
      <c r="A107" s="111"/>
      <c r="B107" s="145"/>
      <c r="C107" s="177" t="s">
        <v>7</v>
      </c>
      <c r="D107" s="282" t="str">
        <f>'D. Bouwblok 4'!D24</f>
        <v xml:space="preserve">LAN 5 : </v>
      </c>
      <c r="E107" s="146">
        <f>SUM(E105:E106)</f>
        <v>0</v>
      </c>
      <c r="F107" s="146">
        <f>SUM(F105:F106)</f>
        <v>0</v>
      </c>
      <c r="G107" s="320">
        <f>SUM(G105:G106)</f>
        <v>0</v>
      </c>
      <c r="I107" s="305">
        <f>COUNTIF('0 Benodigde HW en SW '!$F$10:$BE$92,D107)</f>
        <v>0</v>
      </c>
      <c r="J107" s="243"/>
      <c r="K107" s="146">
        <f>SUM(K105:K106)</f>
        <v>0</v>
      </c>
      <c r="L107" s="146">
        <f>SUM(L105:L106)</f>
        <v>0</v>
      </c>
      <c r="M107" s="146">
        <f>SUM(M105:M106)</f>
        <v>0</v>
      </c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</row>
    <row r="108" spans="1:25" s="78" customFormat="1" ht="19.899999999999999" customHeight="1" x14ac:dyDescent="0.35">
      <c r="A108" s="111"/>
      <c r="B108" s="81" t="s">
        <v>60</v>
      </c>
      <c r="C108" s="184" t="s">
        <v>200</v>
      </c>
      <c r="D108" s="186"/>
      <c r="E108" s="90">
        <f>'D. Bouwblok 4'!E25</f>
        <v>0</v>
      </c>
      <c r="F108" s="90">
        <f>'D. Bouwblok 4'!F25</f>
        <v>0</v>
      </c>
      <c r="G108" s="257">
        <f>'D. Bouwblok 4'!G25</f>
        <v>0</v>
      </c>
      <c r="I108" s="76"/>
      <c r="J108" s="243"/>
      <c r="K108" s="90">
        <f>+I110*E108</f>
        <v>0</v>
      </c>
      <c r="L108" s="90">
        <f>+I110*F108</f>
        <v>0</v>
      </c>
      <c r="M108" s="257">
        <f>I110*G108</f>
        <v>0</v>
      </c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</row>
    <row r="109" spans="1:25" s="78" customFormat="1" ht="19.899999999999999" customHeight="1" x14ac:dyDescent="0.35">
      <c r="A109" s="111"/>
      <c r="B109" s="81" t="s">
        <v>63</v>
      </c>
      <c r="C109" s="184" t="s">
        <v>201</v>
      </c>
      <c r="D109" s="186"/>
      <c r="E109" s="90">
        <f>'D. Bouwblok 4'!E26</f>
        <v>0</v>
      </c>
      <c r="F109" s="90">
        <f>'D. Bouwblok 4'!F26</f>
        <v>0</v>
      </c>
      <c r="G109" s="257" t="str">
        <f>'D. Bouwblok 4'!G26</f>
        <v>n.v.t.</v>
      </c>
      <c r="I109" s="76"/>
      <c r="J109" s="243"/>
      <c r="K109" s="90">
        <f>+I110*E109</f>
        <v>0</v>
      </c>
      <c r="L109" s="90">
        <f>I110*F109</f>
        <v>0</v>
      </c>
      <c r="M109" s="257" t="str">
        <f>+G109</f>
        <v>n.v.t.</v>
      </c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</row>
    <row r="110" spans="1:25" s="78" customFormat="1" ht="19.899999999999999" customHeight="1" thickBot="1" x14ac:dyDescent="0.4">
      <c r="A110" s="111"/>
      <c r="B110" s="311"/>
      <c r="C110" s="177" t="s">
        <v>7</v>
      </c>
      <c r="D110" s="282" t="str">
        <f>'D. Bouwblok 4'!D27</f>
        <v xml:space="preserve">LAN 6 : </v>
      </c>
      <c r="E110" s="146">
        <f>SUM(E108:E109)</f>
        <v>0</v>
      </c>
      <c r="F110" s="146">
        <f>SUM(F108:F109)</f>
        <v>0</v>
      </c>
      <c r="G110" s="320">
        <f>SUM(G108:G109)</f>
        <v>0</v>
      </c>
      <c r="I110" s="305">
        <f>COUNTIF('0 Benodigde HW en SW '!$F$10:$BE$92,D110)</f>
        <v>0</v>
      </c>
      <c r="J110" s="243"/>
      <c r="K110" s="146">
        <f>SUM(K108:K109)</f>
        <v>0</v>
      </c>
      <c r="L110" s="146">
        <f>SUM(L108:L109)</f>
        <v>0</v>
      </c>
      <c r="M110" s="146">
        <f>SUM(M108:M109)</f>
        <v>0</v>
      </c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</row>
    <row r="111" spans="1:25" s="78" customFormat="1" ht="19.899999999999999" customHeight="1" thickBot="1" x14ac:dyDescent="0.35">
      <c r="A111" s="111"/>
      <c r="B111" s="24"/>
      <c r="C111" s="24"/>
      <c r="D111" s="24"/>
      <c r="E111" s="93"/>
      <c r="F111" s="20"/>
      <c r="G111" s="315"/>
      <c r="H111" s="240"/>
      <c r="I111" s="240"/>
      <c r="J111" s="240"/>
      <c r="K111" s="240"/>
      <c r="L111" s="240"/>
      <c r="M111" s="20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</row>
    <row r="112" spans="1:25" s="78" customFormat="1" ht="19.899999999999999" customHeight="1" x14ac:dyDescent="0.3">
      <c r="A112" s="111"/>
      <c r="B112" s="17"/>
      <c r="C112" s="17"/>
      <c r="D112" s="17"/>
      <c r="E112" s="94"/>
      <c r="F112" s="18"/>
      <c r="G112" s="318"/>
      <c r="H112" s="243"/>
      <c r="I112" s="243"/>
      <c r="J112" s="243"/>
      <c r="K112" s="243"/>
      <c r="L112" s="243"/>
      <c r="M112" s="18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</row>
    <row r="113" spans="1:25" s="78" customFormat="1" ht="19.899999999999999" customHeight="1" thickBot="1" x14ac:dyDescent="0.35">
      <c r="A113" s="111"/>
      <c r="B113" s="84" t="str">
        <f>'E. Bouwblok 5 Integratie A'!C4</f>
        <v>E. Bouwblok 5 Integratie A: WAN-koppeling &amp; Decentrale distributie</v>
      </c>
      <c r="C113" s="179"/>
      <c r="D113" s="179"/>
      <c r="E113" s="132"/>
      <c r="F113" s="132"/>
      <c r="G113" s="319"/>
      <c r="H113" s="132"/>
      <c r="I113" s="326" t="s">
        <v>24</v>
      </c>
      <c r="J113" s="132"/>
      <c r="K113" s="146">
        <f>K118+K121+K124+K127</f>
        <v>0</v>
      </c>
      <c r="L113" s="146">
        <f>L118+L121+L124+L127</f>
        <v>0</v>
      </c>
      <c r="M113" s="146">
        <f>M118+M121+M124+M127</f>
        <v>0</v>
      </c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</row>
    <row r="114" spans="1:25" s="78" customFormat="1" ht="19.899999999999999" customHeight="1" x14ac:dyDescent="0.2">
      <c r="A114" s="111"/>
      <c r="B114" s="111"/>
      <c r="C114" s="197"/>
      <c r="D114" s="127"/>
      <c r="E114" s="62"/>
      <c r="F114" s="62"/>
      <c r="G114" s="321"/>
      <c r="I114" s="243"/>
      <c r="J114" s="243"/>
      <c r="K114" s="243"/>
      <c r="L114" s="243"/>
      <c r="M114" s="18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</row>
    <row r="115" spans="1:25" s="78" customFormat="1" ht="28" x14ac:dyDescent="0.3">
      <c r="A115" s="111"/>
      <c r="B115" s="80"/>
      <c r="C115" s="175"/>
      <c r="D115" s="174"/>
      <c r="E115" s="217" t="s">
        <v>23</v>
      </c>
      <c r="F115" s="217" t="s">
        <v>51</v>
      </c>
      <c r="G115" s="217" t="s">
        <v>18</v>
      </c>
      <c r="I115" s="217" t="s">
        <v>234</v>
      </c>
      <c r="J115" s="243"/>
      <c r="K115" s="217" t="s">
        <v>23</v>
      </c>
      <c r="L115" s="217" t="s">
        <v>51</v>
      </c>
      <c r="M115" s="217" t="s">
        <v>18</v>
      </c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</row>
    <row r="116" spans="1:25" s="78" customFormat="1" ht="19.899999999999999" customHeight="1" x14ac:dyDescent="0.35">
      <c r="A116" s="111"/>
      <c r="B116" s="81" t="s">
        <v>39</v>
      </c>
      <c r="C116" s="184" t="str">
        <f>+'E. Bouwblok 5 Integratie A'!C10</f>
        <v>Variant 1, Integratie Decentrale WAN-koppeling &amp; Distributie</v>
      </c>
      <c r="D116" s="186"/>
      <c r="E116" s="90">
        <f>'E. Bouwblok 5 Integratie A'!E10</f>
        <v>0</v>
      </c>
      <c r="F116" s="90">
        <f>'E. Bouwblok 5 Integratie A'!F10</f>
        <v>0</v>
      </c>
      <c r="G116" s="257">
        <f>'E. Bouwblok 5 Integratie A'!G10</f>
        <v>0</v>
      </c>
      <c r="I116" s="243"/>
      <c r="J116" s="243"/>
      <c r="K116" s="90">
        <f>+I118*E116</f>
        <v>0</v>
      </c>
      <c r="L116" s="90">
        <f>+I118*F116</f>
        <v>0</v>
      </c>
      <c r="M116" s="257">
        <f>I118*G116</f>
        <v>0</v>
      </c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</row>
    <row r="117" spans="1:25" s="78" customFormat="1" ht="19.899999999999999" customHeight="1" x14ac:dyDescent="0.35">
      <c r="A117" s="111"/>
      <c r="B117" s="81" t="s">
        <v>40</v>
      </c>
      <c r="C117" s="184" t="str">
        <f>+'E. Bouwblok 5 Integratie A'!C11</f>
        <v>Variant 1: Licentie(s) Integratie WAN-koppeling &amp; Distributie</v>
      </c>
      <c r="D117" s="186"/>
      <c r="E117" s="90">
        <f>'E. Bouwblok 5 Integratie A'!E11</f>
        <v>0</v>
      </c>
      <c r="F117" s="90">
        <f>'E. Bouwblok 5 Integratie A'!F11</f>
        <v>0</v>
      </c>
      <c r="G117" s="257" t="str">
        <f>'E. Bouwblok 5 Integratie A'!G11</f>
        <v>n.v.t.</v>
      </c>
      <c r="I117" s="243"/>
      <c r="J117" s="243"/>
      <c r="K117" s="90">
        <f>+I118*E117</f>
        <v>0</v>
      </c>
      <c r="L117" s="90">
        <f>I118*F117</f>
        <v>0</v>
      </c>
      <c r="M117" s="257" t="str">
        <f>+G117</f>
        <v>n.v.t.</v>
      </c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</row>
    <row r="118" spans="1:25" s="78" customFormat="1" ht="19.899999999999999" customHeight="1" thickBot="1" x14ac:dyDescent="0.4">
      <c r="A118" s="111"/>
      <c r="B118" s="145"/>
      <c r="C118" s="177" t="str">
        <f>+'E. Bouwblok 5 Integratie A'!C12</f>
        <v>Totaal</v>
      </c>
      <c r="D118" s="282" t="str">
        <f>'E. Bouwblok 5 Integratie A'!D12</f>
        <v xml:space="preserve">Integratie A1 : </v>
      </c>
      <c r="E118" s="146">
        <f>SUM(E116:E117)</f>
        <v>0</v>
      </c>
      <c r="F118" s="146">
        <f>SUM(F116:F117)</f>
        <v>0</v>
      </c>
      <c r="G118" s="320">
        <f>SUM(G116:G117)</f>
        <v>0</v>
      </c>
      <c r="I118" s="305">
        <f>COUNTIF('0 Benodigde HW en SW '!$F$10:$BE$92,D118)</f>
        <v>0</v>
      </c>
      <c r="J118" s="243"/>
      <c r="K118" s="146">
        <f>SUM(K116:K117)</f>
        <v>0</v>
      </c>
      <c r="L118" s="146">
        <f>SUM(L116:L117)</f>
        <v>0</v>
      </c>
      <c r="M118" s="146">
        <f>SUM(M116:M117)</f>
        <v>0</v>
      </c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</row>
    <row r="119" spans="1:25" s="78" customFormat="1" ht="19.899999999999999" customHeight="1" x14ac:dyDescent="0.35">
      <c r="A119" s="111"/>
      <c r="B119" s="81" t="s">
        <v>9</v>
      </c>
      <c r="C119" s="187" t="str">
        <f>+'E. Bouwblok 5 Integratie A'!C13</f>
        <v>Variant 2, Integratie Decentrale WAN-koppeling &amp; Distributie</v>
      </c>
      <c r="D119" s="188"/>
      <c r="E119" s="90">
        <f>'E. Bouwblok 5 Integratie A'!E13</f>
        <v>0</v>
      </c>
      <c r="F119" s="90">
        <f>'E. Bouwblok 5 Integratie A'!F13</f>
        <v>0</v>
      </c>
      <c r="G119" s="257">
        <f>'E. Bouwblok 5 Integratie A'!G13</f>
        <v>0</v>
      </c>
      <c r="I119" s="76"/>
      <c r="J119" s="243"/>
      <c r="K119" s="90">
        <f>+I121*E119</f>
        <v>0</v>
      </c>
      <c r="L119" s="90">
        <f>+I121*F119</f>
        <v>0</v>
      </c>
      <c r="M119" s="257">
        <f>I121*G119</f>
        <v>0</v>
      </c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</row>
    <row r="120" spans="1:25" s="78" customFormat="1" ht="19.899999999999999" customHeight="1" x14ac:dyDescent="0.35">
      <c r="A120" s="111"/>
      <c r="B120" s="81" t="s">
        <v>10</v>
      </c>
      <c r="C120" s="184" t="str">
        <f>+'E. Bouwblok 5 Integratie A'!C14</f>
        <v>Variant 2: Licentie(s) integratie WAN-koppeling &amp; Distributie</v>
      </c>
      <c r="D120" s="186"/>
      <c r="E120" s="90">
        <f>'E. Bouwblok 5 Integratie A'!E14</f>
        <v>0</v>
      </c>
      <c r="F120" s="90">
        <f>'E. Bouwblok 5 Integratie A'!F14</f>
        <v>0</v>
      </c>
      <c r="G120" s="257" t="str">
        <f>'E. Bouwblok 5 Integratie A'!G14</f>
        <v>n.v.t.</v>
      </c>
      <c r="I120" s="76"/>
      <c r="J120" s="243"/>
      <c r="K120" s="90">
        <f>+I121*E120</f>
        <v>0</v>
      </c>
      <c r="L120" s="90">
        <f>I121*F120</f>
        <v>0</v>
      </c>
      <c r="M120" s="257" t="str">
        <f>+G120</f>
        <v>n.v.t.</v>
      </c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</row>
    <row r="121" spans="1:25" s="78" customFormat="1" ht="19.899999999999999" customHeight="1" thickBot="1" x14ac:dyDescent="0.4">
      <c r="A121" s="111"/>
      <c r="B121" s="145"/>
      <c r="C121" s="177" t="str">
        <f>+'E. Bouwblok 5 Integratie A'!C15</f>
        <v>Totaal</v>
      </c>
      <c r="D121" s="282" t="str">
        <f>'E. Bouwblok 5 Integratie A'!D15</f>
        <v xml:space="preserve">Integratie A2 : </v>
      </c>
      <c r="E121" s="146">
        <f>SUM(E119:E120)</f>
        <v>0</v>
      </c>
      <c r="F121" s="146">
        <f>SUM(F119:F120)</f>
        <v>0</v>
      </c>
      <c r="G121" s="320">
        <f>SUM(G119:G120)</f>
        <v>0</v>
      </c>
      <c r="I121" s="305">
        <f>COUNTIF('0 Benodigde HW en SW '!$F$10:$BE$92,D121)</f>
        <v>0</v>
      </c>
      <c r="J121" s="243"/>
      <c r="K121" s="146">
        <f>SUM(K119:K120)</f>
        <v>0</v>
      </c>
      <c r="L121" s="146">
        <f>SUM(L119:L120)</f>
        <v>0</v>
      </c>
      <c r="M121" s="146">
        <f>SUM(M119:M120)</f>
        <v>0</v>
      </c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</row>
    <row r="122" spans="1:25" s="78" customFormat="1" ht="19.899999999999999" customHeight="1" x14ac:dyDescent="0.35">
      <c r="A122" s="111"/>
      <c r="B122" s="81" t="s">
        <v>52</v>
      </c>
      <c r="C122" s="184" t="str">
        <f>+'E. Bouwblok 5 Integratie A'!C16</f>
        <v>Variant 3, Integratie Decentrale WAN-koppeling &amp; Distributie</v>
      </c>
      <c r="D122" s="186"/>
      <c r="E122" s="90">
        <f>'E. Bouwblok 5 Integratie A'!E16</f>
        <v>0</v>
      </c>
      <c r="F122" s="90">
        <f>'E. Bouwblok 5 Integratie A'!F16</f>
        <v>0</v>
      </c>
      <c r="G122" s="257">
        <f>'E. Bouwblok 5 Integratie A'!G16</f>
        <v>0</v>
      </c>
      <c r="I122" s="76"/>
      <c r="J122" s="243"/>
      <c r="K122" s="90">
        <f>+I124*E122</f>
        <v>0</v>
      </c>
      <c r="L122" s="90">
        <f>+I124*F122</f>
        <v>0</v>
      </c>
      <c r="M122" s="257">
        <f>I124*G122</f>
        <v>0</v>
      </c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</row>
    <row r="123" spans="1:25" s="78" customFormat="1" ht="19.899999999999999" customHeight="1" x14ac:dyDescent="0.35">
      <c r="A123" s="111"/>
      <c r="B123" s="81" t="s">
        <v>53</v>
      </c>
      <c r="C123" s="184" t="str">
        <f>+'E. Bouwblok 5 Integratie A'!C17</f>
        <v>Variant 3: Licentie(s) integratie WAN-koppeling &amp; Distributie</v>
      </c>
      <c r="D123" s="186"/>
      <c r="E123" s="90">
        <f>'E. Bouwblok 5 Integratie A'!E17</f>
        <v>0</v>
      </c>
      <c r="F123" s="90">
        <f>'E. Bouwblok 5 Integratie A'!F17</f>
        <v>0</v>
      </c>
      <c r="G123" s="257" t="str">
        <f>'E. Bouwblok 5 Integratie A'!G17</f>
        <v>n.v.t.</v>
      </c>
      <c r="I123" s="76"/>
      <c r="J123" s="243"/>
      <c r="K123" s="90">
        <f>+I124*E123</f>
        <v>0</v>
      </c>
      <c r="L123" s="90">
        <f>I124*F123</f>
        <v>0</v>
      </c>
      <c r="M123" s="257" t="str">
        <f>+G123</f>
        <v>n.v.t.</v>
      </c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</row>
    <row r="124" spans="1:25" s="78" customFormat="1" ht="19.899999999999999" customHeight="1" thickBot="1" x14ac:dyDescent="0.4">
      <c r="A124" s="111"/>
      <c r="B124" s="145"/>
      <c r="C124" s="177" t="str">
        <f>+'E. Bouwblok 5 Integratie A'!C18</f>
        <v>Totaal</v>
      </c>
      <c r="D124" s="282" t="str">
        <f>'E. Bouwblok 5 Integratie A'!D18</f>
        <v xml:space="preserve">Integratie A3 : </v>
      </c>
      <c r="E124" s="146">
        <f>SUM(E122:E123)</f>
        <v>0</v>
      </c>
      <c r="F124" s="146">
        <f>SUM(F122:F123)</f>
        <v>0</v>
      </c>
      <c r="G124" s="320">
        <f>SUM(G122:G123)</f>
        <v>0</v>
      </c>
      <c r="I124" s="305">
        <f>COUNTIF('0 Benodigde HW en SW '!$F$10:$BE$92,D124)</f>
        <v>0</v>
      </c>
      <c r="J124" s="243"/>
      <c r="K124" s="146">
        <f>SUM(K122:K123)</f>
        <v>0</v>
      </c>
      <c r="L124" s="146">
        <f>SUM(L122:L123)</f>
        <v>0</v>
      </c>
      <c r="M124" s="146">
        <f>SUM(M122:M123)</f>
        <v>0</v>
      </c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</row>
    <row r="125" spans="1:25" s="78" customFormat="1" ht="19.899999999999999" customHeight="1" x14ac:dyDescent="0.35">
      <c r="A125" s="111"/>
      <c r="B125" s="81" t="s">
        <v>58</v>
      </c>
      <c r="C125" s="184" t="str">
        <f>+'E. Bouwblok 5 Integratie A'!C19</f>
        <v>Variant 4, Integratie Decentrale WAN-koppeling &amp; Distributie</v>
      </c>
      <c r="D125" s="186"/>
      <c r="E125" s="90">
        <f>'E. Bouwblok 5 Integratie A'!E19</f>
        <v>0</v>
      </c>
      <c r="F125" s="90">
        <f>'E. Bouwblok 5 Integratie A'!F19</f>
        <v>0</v>
      </c>
      <c r="G125" s="257">
        <f>'E. Bouwblok 5 Integratie A'!G19</f>
        <v>0</v>
      </c>
      <c r="I125" s="76"/>
      <c r="J125" s="243"/>
      <c r="K125" s="90">
        <f>+I127*E125</f>
        <v>0</v>
      </c>
      <c r="L125" s="90">
        <f>+I127*F125</f>
        <v>0</v>
      </c>
      <c r="M125" s="257">
        <f>I127*G125</f>
        <v>0</v>
      </c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</row>
    <row r="126" spans="1:25" s="78" customFormat="1" ht="19.899999999999999" customHeight="1" x14ac:dyDescent="0.35">
      <c r="A126" s="111"/>
      <c r="B126" s="81" t="s">
        <v>61</v>
      </c>
      <c r="C126" s="184" t="str">
        <f>+'E. Bouwblok 5 Integratie A'!C20</f>
        <v>Variant 4: Licentie(s) integratie WAN-koppeling &amp; Distributie</v>
      </c>
      <c r="D126" s="186"/>
      <c r="E126" s="90">
        <f>'E. Bouwblok 5 Integratie A'!E20</f>
        <v>0</v>
      </c>
      <c r="F126" s="90">
        <f>'E. Bouwblok 5 Integratie A'!F20</f>
        <v>0</v>
      </c>
      <c r="G126" s="257" t="str">
        <f>'E. Bouwblok 5 Integratie A'!G20</f>
        <v>n.v.t.</v>
      </c>
      <c r="I126" s="76"/>
      <c r="J126" s="243"/>
      <c r="K126" s="90">
        <f>+I127*E126</f>
        <v>0</v>
      </c>
      <c r="L126" s="90">
        <f>I127*F126</f>
        <v>0</v>
      </c>
      <c r="M126" s="257" t="str">
        <f>+G126</f>
        <v>n.v.t.</v>
      </c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</row>
    <row r="127" spans="1:25" s="78" customFormat="1" ht="19.899999999999999" customHeight="1" thickBot="1" x14ac:dyDescent="0.4">
      <c r="A127" s="111"/>
      <c r="B127" s="311"/>
      <c r="C127" s="177" t="str">
        <f>+'E. Bouwblok 5 Integratie A'!C21</f>
        <v>Totaal</v>
      </c>
      <c r="D127" s="282" t="str">
        <f>'E. Bouwblok 5 Integratie A'!D21</f>
        <v xml:space="preserve">Integratie A4 : </v>
      </c>
      <c r="E127" s="146">
        <f>SUM(E125:E126)</f>
        <v>0</v>
      </c>
      <c r="F127" s="146">
        <f>SUM(F125:F126)</f>
        <v>0</v>
      </c>
      <c r="G127" s="320">
        <f>SUM(G125:G126)</f>
        <v>0</v>
      </c>
      <c r="I127" s="305">
        <f>COUNTIF('0 Benodigde HW en SW '!$F$10:$BE$92,D127)</f>
        <v>0</v>
      </c>
      <c r="J127" s="243"/>
      <c r="K127" s="146">
        <f>SUM(K125:K126)</f>
        <v>0</v>
      </c>
      <c r="L127" s="146">
        <f>SUM(L125:L126)</f>
        <v>0</v>
      </c>
      <c r="M127" s="146">
        <f>SUM(M125:M126)</f>
        <v>0</v>
      </c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</row>
    <row r="128" spans="1:25" s="78" customFormat="1" ht="19.899999999999999" customHeight="1" x14ac:dyDescent="0.35">
      <c r="A128" s="111"/>
      <c r="B128" s="81" t="s">
        <v>59</v>
      </c>
      <c r="C128" s="184" t="str">
        <f>+'E. Bouwblok 5 Integratie A'!C22</f>
        <v>Variant 5, Integratie Decentrale WAN-koppeling &amp; Distributie</v>
      </c>
      <c r="D128" s="186"/>
      <c r="E128" s="90">
        <f>'E. Bouwblok 5 Integratie A'!E22</f>
        <v>900</v>
      </c>
      <c r="F128" s="90">
        <f>'E. Bouwblok 5 Integratie A'!F22</f>
        <v>0</v>
      </c>
      <c r="G128" s="257">
        <f>'E. Bouwblok 5 Integratie A'!G22</f>
        <v>0</v>
      </c>
      <c r="I128" s="243"/>
      <c r="J128" s="243"/>
      <c r="K128" s="90">
        <f>+I130*E128</f>
        <v>0</v>
      </c>
      <c r="L128" s="90">
        <f>+I130*F128</f>
        <v>0</v>
      </c>
      <c r="M128" s="257">
        <f>I130*G128</f>
        <v>0</v>
      </c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</row>
    <row r="129" spans="1:25" s="78" customFormat="1" ht="19.899999999999999" customHeight="1" x14ac:dyDescent="0.35">
      <c r="A129" s="111"/>
      <c r="B129" s="81" t="s">
        <v>62</v>
      </c>
      <c r="C129" s="184" t="str">
        <f>+'E. Bouwblok 5 Integratie A'!C23</f>
        <v>Variant 5: Licentie(s) Integratie WAN-koppeling &amp; Distributie</v>
      </c>
      <c r="D129" s="186"/>
      <c r="E129" s="90">
        <f>'E. Bouwblok 5 Integratie A'!E23</f>
        <v>0</v>
      </c>
      <c r="F129" s="90">
        <f>'E. Bouwblok 5 Integratie A'!F23</f>
        <v>0</v>
      </c>
      <c r="G129" s="257" t="str">
        <f>'E. Bouwblok 5 Integratie A'!G23</f>
        <v>n.v.t.</v>
      </c>
      <c r="I129" s="243"/>
      <c r="J129" s="243"/>
      <c r="K129" s="90">
        <f>+I130*E129</f>
        <v>0</v>
      </c>
      <c r="L129" s="90">
        <f>I130*F129</f>
        <v>0</v>
      </c>
      <c r="M129" s="257" t="str">
        <f>+G129</f>
        <v>n.v.t.</v>
      </c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</row>
    <row r="130" spans="1:25" s="78" customFormat="1" ht="19.899999999999999" customHeight="1" thickBot="1" x14ac:dyDescent="0.4">
      <c r="A130" s="111"/>
      <c r="B130" s="145"/>
      <c r="C130" s="177" t="str">
        <f>+'E. Bouwblok 5 Integratie A'!C24</f>
        <v>Totaal</v>
      </c>
      <c r="D130" s="282" t="str">
        <f>'E. Bouwblok 5 Integratie A'!D24</f>
        <v xml:space="preserve">Integratie A5 : </v>
      </c>
      <c r="E130" s="146">
        <f>SUM(E128:E129)</f>
        <v>900</v>
      </c>
      <c r="F130" s="146">
        <f>SUM(F128:F129)</f>
        <v>0</v>
      </c>
      <c r="G130" s="320">
        <f>SUM(G128:G129)</f>
        <v>0</v>
      </c>
      <c r="I130" s="305">
        <f>COUNTIF('0 Benodigde HW en SW '!$F$10:$BE$92,D130)</f>
        <v>0</v>
      </c>
      <c r="J130" s="243"/>
      <c r="K130" s="146">
        <f>SUM(K128:K129)</f>
        <v>0</v>
      </c>
      <c r="L130" s="146">
        <f>SUM(L128:L129)</f>
        <v>0</v>
      </c>
      <c r="M130" s="146">
        <f>SUM(M128:M129)</f>
        <v>0</v>
      </c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</row>
    <row r="131" spans="1:25" s="78" customFormat="1" ht="19.899999999999999" customHeight="1" x14ac:dyDescent="0.35">
      <c r="A131" s="111"/>
      <c r="B131" s="81" t="s">
        <v>60</v>
      </c>
      <c r="C131" s="187" t="str">
        <f>+'E. Bouwblok 5 Integratie A'!C25</f>
        <v>Variant 6, Integratie Decentrale WAN-koppeling &amp; Distributie</v>
      </c>
      <c r="D131" s="188"/>
      <c r="E131" s="90">
        <f>'E. Bouwblok 5 Integratie A'!E25</f>
        <v>0</v>
      </c>
      <c r="F131" s="90">
        <f>'E. Bouwblok 5 Integratie A'!F25</f>
        <v>0</v>
      </c>
      <c r="G131" s="257">
        <f>'E. Bouwblok 5 Integratie A'!G25</f>
        <v>0</v>
      </c>
      <c r="I131" s="76"/>
      <c r="J131" s="243"/>
      <c r="K131" s="90">
        <f>+I133*E131</f>
        <v>0</v>
      </c>
      <c r="L131" s="90">
        <f>+I133*F131</f>
        <v>0</v>
      </c>
      <c r="M131" s="257">
        <f>I133*G131</f>
        <v>0</v>
      </c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</row>
    <row r="132" spans="1:25" s="78" customFormat="1" ht="19.899999999999999" customHeight="1" x14ac:dyDescent="0.35">
      <c r="A132" s="111"/>
      <c r="B132" s="81" t="s">
        <v>63</v>
      </c>
      <c r="C132" s="184" t="str">
        <f>+'E. Bouwblok 5 Integratie A'!C26</f>
        <v>Variant 6: Licentie(s) integratie WAN-koppeling &amp; Distributie</v>
      </c>
      <c r="D132" s="186"/>
      <c r="E132" s="90">
        <f>'E. Bouwblok 5 Integratie A'!E26</f>
        <v>0</v>
      </c>
      <c r="F132" s="90">
        <f>'E. Bouwblok 5 Integratie A'!F26</f>
        <v>0</v>
      </c>
      <c r="G132" s="257" t="str">
        <f>'E. Bouwblok 5 Integratie A'!G26</f>
        <v>n.v.t.</v>
      </c>
      <c r="I132" s="76"/>
      <c r="J132" s="243"/>
      <c r="K132" s="90">
        <f>+I133*E132</f>
        <v>0</v>
      </c>
      <c r="L132" s="90">
        <f>I133*F132</f>
        <v>0</v>
      </c>
      <c r="M132" s="257" t="str">
        <f>+G132</f>
        <v>n.v.t.</v>
      </c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</row>
    <row r="133" spans="1:25" s="78" customFormat="1" ht="19.899999999999999" customHeight="1" thickBot="1" x14ac:dyDescent="0.4">
      <c r="A133" s="111"/>
      <c r="B133" s="145"/>
      <c r="C133" s="177" t="str">
        <f>+'E. Bouwblok 5 Integratie A'!C27</f>
        <v>Totaal</v>
      </c>
      <c r="D133" s="282" t="str">
        <f>'E. Bouwblok 5 Integratie A'!D27</f>
        <v xml:space="preserve">Integratie A6 : </v>
      </c>
      <c r="E133" s="146">
        <f>SUM(E131:E132)</f>
        <v>0</v>
      </c>
      <c r="F133" s="146">
        <f>SUM(F131:F132)</f>
        <v>0</v>
      </c>
      <c r="G133" s="320">
        <f>SUM(G131:G132)</f>
        <v>0</v>
      </c>
      <c r="I133" s="305">
        <f>COUNTIF('0 Benodigde HW en SW '!$F$10:$BE$92,D133)</f>
        <v>0</v>
      </c>
      <c r="J133" s="243"/>
      <c r="K133" s="146">
        <f>SUM(K131:K132)</f>
        <v>0</v>
      </c>
      <c r="L133" s="146">
        <f>SUM(L131:L132)</f>
        <v>0</v>
      </c>
      <c r="M133" s="146">
        <f>SUM(M131:M132)</f>
        <v>0</v>
      </c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</row>
    <row r="134" spans="1:25" s="78" customFormat="1" ht="19.899999999999999" customHeight="1" x14ac:dyDescent="0.35">
      <c r="A134" s="111"/>
      <c r="B134" s="81" t="s">
        <v>249</v>
      </c>
      <c r="C134" s="184" t="str">
        <f>+'E. Bouwblok 5 Integratie A'!C28</f>
        <v>Variant 7, Integratie Decentrale WAN-koppeling &amp; Distributie</v>
      </c>
      <c r="D134" s="186"/>
      <c r="E134" s="90">
        <f>'E. Bouwblok 5 Integratie A'!E28</f>
        <v>0</v>
      </c>
      <c r="F134" s="90">
        <f>'E. Bouwblok 5 Integratie A'!F28</f>
        <v>0</v>
      </c>
      <c r="G134" s="257">
        <f>'E. Bouwblok 5 Integratie A'!G28</f>
        <v>0</v>
      </c>
      <c r="I134" s="76"/>
      <c r="J134" s="243"/>
      <c r="K134" s="90">
        <f>+I136*E134</f>
        <v>0</v>
      </c>
      <c r="L134" s="90">
        <f>+I136*F134</f>
        <v>0</v>
      </c>
      <c r="M134" s="257">
        <f>I136*G134</f>
        <v>0</v>
      </c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</row>
    <row r="135" spans="1:25" s="78" customFormat="1" ht="19.899999999999999" customHeight="1" x14ac:dyDescent="0.35">
      <c r="A135" s="111"/>
      <c r="B135" s="81" t="s">
        <v>261</v>
      </c>
      <c r="C135" s="184" t="str">
        <f>+'E. Bouwblok 5 Integratie A'!C29</f>
        <v>Variant 7: Licentie(s) integratie WAN-koppeling &amp; Distributie</v>
      </c>
      <c r="D135" s="186"/>
      <c r="E135" s="90">
        <f>'E. Bouwblok 5 Integratie A'!E29</f>
        <v>0</v>
      </c>
      <c r="F135" s="90">
        <f>'E. Bouwblok 5 Integratie A'!F29</f>
        <v>0</v>
      </c>
      <c r="G135" s="257" t="str">
        <f>'E. Bouwblok 5 Integratie A'!G29</f>
        <v>n.v.t.</v>
      </c>
      <c r="I135" s="76"/>
      <c r="J135" s="243"/>
      <c r="K135" s="90">
        <f>+I136*E135</f>
        <v>0</v>
      </c>
      <c r="L135" s="90">
        <f>I136*F135</f>
        <v>0</v>
      </c>
      <c r="M135" s="257" t="str">
        <f>+G135</f>
        <v>n.v.t.</v>
      </c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</row>
    <row r="136" spans="1:25" s="78" customFormat="1" ht="19.899999999999999" customHeight="1" thickBot="1" x14ac:dyDescent="0.4">
      <c r="A136" s="111"/>
      <c r="B136" s="145"/>
      <c r="C136" s="177" t="str">
        <f>+'E. Bouwblok 5 Integratie A'!C30</f>
        <v>Totaal</v>
      </c>
      <c r="D136" s="282" t="str">
        <f>'E. Bouwblok 5 Integratie A'!D30</f>
        <v xml:space="preserve">Integratie A7 : </v>
      </c>
      <c r="E136" s="146">
        <f>SUM(E134:E135)</f>
        <v>0</v>
      </c>
      <c r="F136" s="146">
        <f>SUM(F134:F135)</f>
        <v>0</v>
      </c>
      <c r="G136" s="320">
        <f>SUM(G134:G135)</f>
        <v>0</v>
      </c>
      <c r="I136" s="305">
        <f>COUNTIF('0 Benodigde HW en SW '!$F$10:$BE$92,D136)</f>
        <v>0</v>
      </c>
      <c r="J136" s="243"/>
      <c r="K136" s="146">
        <f>SUM(K134:K135)</f>
        <v>0</v>
      </c>
      <c r="L136" s="146">
        <f>SUM(L134:L135)</f>
        <v>0</v>
      </c>
      <c r="M136" s="146">
        <f>SUM(M134:M135)</f>
        <v>0</v>
      </c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</row>
    <row r="137" spans="1:25" s="78" customFormat="1" ht="19.899999999999999" customHeight="1" x14ac:dyDescent="0.35">
      <c r="A137" s="111"/>
      <c r="B137" s="81" t="s">
        <v>250</v>
      </c>
      <c r="C137" s="184" t="str">
        <f>+'E. Bouwblok 5 Integratie A'!C31</f>
        <v>Variant 8, Integratie Decentrale WAN-koppeling &amp; Distributie</v>
      </c>
      <c r="D137" s="186"/>
      <c r="E137" s="90">
        <f>'E. Bouwblok 5 Integratie A'!E31</f>
        <v>0</v>
      </c>
      <c r="F137" s="90">
        <f>'E. Bouwblok 5 Integratie A'!F31</f>
        <v>0</v>
      </c>
      <c r="G137" s="257">
        <f>'E. Bouwblok 5 Integratie A'!G31</f>
        <v>0</v>
      </c>
      <c r="I137" s="76"/>
      <c r="J137" s="243"/>
      <c r="K137" s="90">
        <f>+I139*E137</f>
        <v>0</v>
      </c>
      <c r="L137" s="90">
        <f>+I139*F137</f>
        <v>0</v>
      </c>
      <c r="M137" s="257">
        <f>I139*G137</f>
        <v>0</v>
      </c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</row>
    <row r="138" spans="1:25" s="78" customFormat="1" ht="19.899999999999999" customHeight="1" x14ac:dyDescent="0.35">
      <c r="A138" s="111"/>
      <c r="B138" s="81" t="s">
        <v>262</v>
      </c>
      <c r="C138" s="184" t="str">
        <f>+'E. Bouwblok 5 Integratie A'!C32</f>
        <v>Variant 8: Licentie(s) integratie WAN-koppeling &amp; Distributie</v>
      </c>
      <c r="D138" s="186"/>
      <c r="E138" s="90">
        <f>'E. Bouwblok 5 Integratie A'!E32</f>
        <v>0</v>
      </c>
      <c r="F138" s="90">
        <f>'E. Bouwblok 5 Integratie A'!F32</f>
        <v>0</v>
      </c>
      <c r="G138" s="257" t="str">
        <f>'E. Bouwblok 5 Integratie A'!G32</f>
        <v>n.v.t.</v>
      </c>
      <c r="I138" s="76"/>
      <c r="J138" s="243"/>
      <c r="K138" s="90">
        <f>+I139*E138</f>
        <v>0</v>
      </c>
      <c r="L138" s="90">
        <f>I139*F138</f>
        <v>0</v>
      </c>
      <c r="M138" s="257" t="str">
        <f>+G138</f>
        <v>n.v.t.</v>
      </c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</row>
    <row r="139" spans="1:25" s="78" customFormat="1" ht="19.899999999999999" customHeight="1" thickBot="1" x14ac:dyDescent="0.4">
      <c r="A139" s="111"/>
      <c r="B139" s="311"/>
      <c r="C139" s="177" t="str">
        <f>+'E. Bouwblok 5 Integratie A'!C33</f>
        <v>Totaal</v>
      </c>
      <c r="D139" s="282" t="str">
        <f>'E. Bouwblok 5 Integratie A'!D33</f>
        <v xml:space="preserve">Integratie A8 : </v>
      </c>
      <c r="E139" s="146">
        <f>SUM(E137:E138)</f>
        <v>0</v>
      </c>
      <c r="F139" s="146">
        <f>SUM(F137:F138)</f>
        <v>0</v>
      </c>
      <c r="G139" s="320">
        <f>SUM(G137:G138)</f>
        <v>0</v>
      </c>
      <c r="I139" s="305">
        <f>COUNTIF('0 Benodigde HW en SW '!$F$10:$BE$92,D139)</f>
        <v>0</v>
      </c>
      <c r="J139" s="243"/>
      <c r="K139" s="146">
        <f>SUM(K137:K138)</f>
        <v>0</v>
      </c>
      <c r="L139" s="146">
        <f>SUM(L137:L138)</f>
        <v>0</v>
      </c>
      <c r="M139" s="146">
        <f>SUM(M137:M138)</f>
        <v>0</v>
      </c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</row>
    <row r="140" spans="1:25" s="78" customFormat="1" ht="19.899999999999999" customHeight="1" thickBot="1" x14ac:dyDescent="0.35">
      <c r="A140" s="111"/>
      <c r="B140" s="24"/>
      <c r="C140" s="24"/>
      <c r="D140" s="24"/>
      <c r="E140" s="93"/>
      <c r="F140" s="20"/>
      <c r="G140" s="315"/>
      <c r="H140" s="240"/>
      <c r="I140" s="240"/>
      <c r="J140" s="240"/>
      <c r="K140" s="240"/>
      <c r="L140" s="240"/>
      <c r="M140" s="20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</row>
    <row r="141" spans="1:25" s="78" customFormat="1" ht="19.899999999999999" customHeight="1" x14ac:dyDescent="0.3">
      <c r="A141" s="111"/>
      <c r="B141" s="17"/>
      <c r="C141" s="17"/>
      <c r="D141" s="17"/>
      <c r="E141" s="94"/>
      <c r="F141" s="18"/>
      <c r="G141" s="318"/>
      <c r="H141" s="243"/>
      <c r="I141" s="243"/>
      <c r="J141" s="243"/>
      <c r="K141" s="243"/>
      <c r="L141" s="243"/>
      <c r="M141" s="18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</row>
    <row r="142" spans="1:25" s="78" customFormat="1" ht="20" thickBot="1" x14ac:dyDescent="0.35">
      <c r="A142" s="111"/>
      <c r="B142" s="84" t="str">
        <f>'F. Bouwblok 6  Integratie B'!C4</f>
        <v>F. Bouwblok 6 Integratie B: WAN-koppeling &amp; Decentrale distributie / Decentrale LAN Access</v>
      </c>
      <c r="C142" s="179"/>
      <c r="D142" s="179"/>
      <c r="E142" s="132"/>
      <c r="F142" s="132"/>
      <c r="G142" s="319"/>
      <c r="H142" s="132"/>
      <c r="I142" s="326" t="s">
        <v>24</v>
      </c>
      <c r="J142" s="132"/>
      <c r="K142" s="146">
        <f>K147+K150+K153+K156</f>
        <v>0</v>
      </c>
      <c r="L142" s="146">
        <f>L147+L150+L153+L156</f>
        <v>0</v>
      </c>
      <c r="M142" s="146">
        <f>M147+M150+M153+M156</f>
        <v>0</v>
      </c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</row>
    <row r="143" spans="1:25" s="78" customFormat="1" ht="19.899999999999999" customHeight="1" x14ac:dyDescent="0.2">
      <c r="A143" s="111"/>
      <c r="B143" s="111"/>
      <c r="C143" s="197"/>
      <c r="D143" s="127"/>
      <c r="E143" s="62"/>
      <c r="F143" s="62"/>
      <c r="G143" s="321"/>
      <c r="I143" s="243"/>
      <c r="J143" s="243"/>
      <c r="K143" s="243"/>
      <c r="L143" s="243"/>
      <c r="M143" s="18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</row>
    <row r="144" spans="1:25" s="78" customFormat="1" ht="28" x14ac:dyDescent="0.3">
      <c r="A144" s="111"/>
      <c r="B144" s="80"/>
      <c r="C144" s="175"/>
      <c r="D144" s="174"/>
      <c r="E144" s="217" t="s">
        <v>23</v>
      </c>
      <c r="F144" s="217" t="s">
        <v>51</v>
      </c>
      <c r="G144" s="217" t="s">
        <v>18</v>
      </c>
      <c r="I144" s="217" t="s">
        <v>234</v>
      </c>
      <c r="J144" s="243"/>
      <c r="K144" s="217" t="s">
        <v>23</v>
      </c>
      <c r="L144" s="217" t="s">
        <v>51</v>
      </c>
      <c r="M144" s="217" t="s">
        <v>18</v>
      </c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</row>
    <row r="145" spans="1:25" s="78" customFormat="1" ht="19.899999999999999" customHeight="1" x14ac:dyDescent="0.35">
      <c r="A145" s="111"/>
      <c r="B145" s="81" t="s">
        <v>39</v>
      </c>
      <c r="C145" s="99" t="str">
        <f>'F. Bouwblok 6  Integratie B'!C10</f>
        <v>Variant 1: Distributie &amp; LAN-Access</v>
      </c>
      <c r="D145" s="186"/>
      <c r="E145" s="90">
        <f>'F. Bouwblok 6  Integratie B'!E10</f>
        <v>0</v>
      </c>
      <c r="F145" s="90">
        <f>'F. Bouwblok 6  Integratie B'!F10</f>
        <v>0</v>
      </c>
      <c r="G145" s="257">
        <f>'F. Bouwblok 6  Integratie B'!G10</f>
        <v>0</v>
      </c>
      <c r="I145" s="243"/>
      <c r="J145" s="243"/>
      <c r="K145" s="90">
        <f>+I147*E145</f>
        <v>0</v>
      </c>
      <c r="L145" s="90">
        <f>+I147*F145</f>
        <v>0</v>
      </c>
      <c r="M145" s="257">
        <f>I147*G145</f>
        <v>0</v>
      </c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</row>
    <row r="146" spans="1:25" s="78" customFormat="1" ht="19.899999999999999" customHeight="1" x14ac:dyDescent="0.35">
      <c r="A146" s="111"/>
      <c r="B146" s="81" t="s">
        <v>40</v>
      </c>
      <c r="C146" s="99" t="str">
        <f>'F. Bouwblok 6  Integratie B'!C11</f>
        <v>Variant 1: Licentie(s) Variant Distributie &amp; LAN-Access</v>
      </c>
      <c r="D146" s="186"/>
      <c r="E146" s="90">
        <f>'F. Bouwblok 6  Integratie B'!E11</f>
        <v>0</v>
      </c>
      <c r="F146" s="90">
        <f>'F. Bouwblok 6  Integratie B'!F11</f>
        <v>0</v>
      </c>
      <c r="G146" s="257" t="str">
        <f>'F. Bouwblok 6  Integratie B'!G11</f>
        <v>n.v.t.</v>
      </c>
      <c r="I146" s="243"/>
      <c r="J146" s="243"/>
      <c r="K146" s="90">
        <f>+I147*E146</f>
        <v>0</v>
      </c>
      <c r="L146" s="90">
        <f>I147*F146</f>
        <v>0</v>
      </c>
      <c r="M146" s="257" t="str">
        <f>+G146</f>
        <v>n.v.t.</v>
      </c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</row>
    <row r="147" spans="1:25" s="78" customFormat="1" ht="19.899999999999999" customHeight="1" thickBot="1" x14ac:dyDescent="0.4">
      <c r="A147" s="111"/>
      <c r="B147" s="145"/>
      <c r="C147" s="177" t="str">
        <f>'F. Bouwblok 6  Integratie B'!C12</f>
        <v>Totaal</v>
      </c>
      <c r="D147" s="282" t="str">
        <f>'F. Bouwblok 6  Integratie B'!D12</f>
        <v xml:space="preserve">Integratie B1 : </v>
      </c>
      <c r="E147" s="146">
        <f>SUM(E145:E146)</f>
        <v>0</v>
      </c>
      <c r="F147" s="146">
        <f>SUM(F145:F146)</f>
        <v>0</v>
      </c>
      <c r="G147" s="320">
        <f>SUM(G145:G146)</f>
        <v>0</v>
      </c>
      <c r="I147" s="305">
        <f>COUNTIF('0 Benodigde HW en SW '!$F$10:$BE$92,D147)</f>
        <v>0</v>
      </c>
      <c r="J147" s="243"/>
      <c r="K147" s="146">
        <f>SUM(K145:K146)</f>
        <v>0</v>
      </c>
      <c r="L147" s="146">
        <f>SUM(L145:L146)</f>
        <v>0</v>
      </c>
      <c r="M147" s="146">
        <f>SUM(M145:M146)</f>
        <v>0</v>
      </c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</row>
    <row r="148" spans="1:25" s="78" customFormat="1" ht="19.899999999999999" customHeight="1" x14ac:dyDescent="0.35">
      <c r="A148" s="111"/>
      <c r="B148" s="81" t="s">
        <v>9</v>
      </c>
      <c r="C148" s="99" t="str">
        <f>'F. Bouwblok 6  Integratie B'!C13</f>
        <v>Variant 2: WAN-koppeling, Distributie &amp; LAN-Access</v>
      </c>
      <c r="D148" s="188"/>
      <c r="E148" s="90">
        <f>'F. Bouwblok 6  Integratie B'!E13</f>
        <v>0</v>
      </c>
      <c r="F148" s="90">
        <f>'F. Bouwblok 6  Integratie B'!F13</f>
        <v>0</v>
      </c>
      <c r="G148" s="257">
        <f>'F. Bouwblok 6  Integratie B'!G13</f>
        <v>0</v>
      </c>
      <c r="I148" s="76"/>
      <c r="J148" s="243"/>
      <c r="K148" s="90">
        <f>+I150*E148</f>
        <v>0</v>
      </c>
      <c r="L148" s="90">
        <f>+I150*F148</f>
        <v>0</v>
      </c>
      <c r="M148" s="257">
        <f>I150*G148</f>
        <v>0</v>
      </c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</row>
    <row r="149" spans="1:25" s="78" customFormat="1" ht="19.899999999999999" customHeight="1" x14ac:dyDescent="0.35">
      <c r="A149" s="111"/>
      <c r="B149" s="81" t="s">
        <v>10</v>
      </c>
      <c r="C149" s="99" t="str">
        <f>'F. Bouwblok 6  Integratie B'!C14</f>
        <v>Variant 2: Licentie(s) WAN-koppeling, Distributie &amp; LAN-Access</v>
      </c>
      <c r="D149" s="186"/>
      <c r="E149" s="90">
        <f>'F. Bouwblok 6  Integratie B'!E14</f>
        <v>0</v>
      </c>
      <c r="F149" s="90">
        <f>'F. Bouwblok 6  Integratie B'!F14</f>
        <v>0</v>
      </c>
      <c r="G149" s="257" t="str">
        <f>'F. Bouwblok 6  Integratie B'!G14</f>
        <v>n.v.t.</v>
      </c>
      <c r="I149" s="76"/>
      <c r="J149" s="243"/>
      <c r="K149" s="90">
        <f>+I150*E149</f>
        <v>0</v>
      </c>
      <c r="L149" s="90">
        <f>I150*F149</f>
        <v>0</v>
      </c>
      <c r="M149" s="257" t="str">
        <f>+G149</f>
        <v>n.v.t.</v>
      </c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</row>
    <row r="150" spans="1:25" s="78" customFormat="1" ht="19.899999999999999" customHeight="1" thickBot="1" x14ac:dyDescent="0.4">
      <c r="A150" s="111"/>
      <c r="B150" s="145"/>
      <c r="C150" s="177" t="str">
        <f>'F. Bouwblok 6  Integratie B'!C15</f>
        <v>Totaal</v>
      </c>
      <c r="D150" s="282" t="str">
        <f>'F. Bouwblok 6  Integratie B'!D15</f>
        <v xml:space="preserve">Integratie B2 : </v>
      </c>
      <c r="E150" s="146">
        <f>SUM(E148:E149)</f>
        <v>0</v>
      </c>
      <c r="F150" s="146">
        <f>SUM(F148:F149)</f>
        <v>0</v>
      </c>
      <c r="G150" s="320">
        <f>SUM(G148:G149)</f>
        <v>0</v>
      </c>
      <c r="I150" s="305">
        <f>COUNTIF('0 Benodigde HW en SW '!$F$10:$BE$92,D150)</f>
        <v>0</v>
      </c>
      <c r="J150" s="243"/>
      <c r="K150" s="146">
        <f>SUM(K148:K149)</f>
        <v>0</v>
      </c>
      <c r="L150" s="146">
        <f>SUM(L148:L149)</f>
        <v>0</v>
      </c>
      <c r="M150" s="146">
        <f>SUM(M148:M149)</f>
        <v>0</v>
      </c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</row>
    <row r="151" spans="1:25" s="78" customFormat="1" ht="19.899999999999999" customHeight="1" x14ac:dyDescent="0.35">
      <c r="A151" s="111"/>
      <c r="B151" s="81" t="s">
        <v>52</v>
      </c>
      <c r="C151" s="99" t="str">
        <f>'F. Bouwblok 6  Integratie B'!C16</f>
        <v>Variant 3: WAN-koppeling, Distributie &amp; LAN-Access</v>
      </c>
      <c r="D151" s="186"/>
      <c r="E151" s="90">
        <f>'F. Bouwblok 6  Integratie B'!E16</f>
        <v>0</v>
      </c>
      <c r="F151" s="90">
        <f>'F. Bouwblok 6  Integratie B'!F16</f>
        <v>0</v>
      </c>
      <c r="G151" s="257">
        <f>'F. Bouwblok 6  Integratie B'!G16</f>
        <v>0</v>
      </c>
      <c r="I151" s="76"/>
      <c r="J151" s="243"/>
      <c r="K151" s="90">
        <f>+I153*E151</f>
        <v>0</v>
      </c>
      <c r="L151" s="90">
        <f>+I153*F151</f>
        <v>0</v>
      </c>
      <c r="M151" s="257">
        <f>I153*G151</f>
        <v>0</v>
      </c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</row>
    <row r="152" spans="1:25" s="78" customFormat="1" ht="19.899999999999999" customHeight="1" x14ac:dyDescent="0.35">
      <c r="A152" s="111"/>
      <c r="B152" s="81" t="s">
        <v>53</v>
      </c>
      <c r="C152" s="99" t="str">
        <f>'F. Bouwblok 6  Integratie B'!C17</f>
        <v>Variant 3: Licentie(s) WAN-koppeling, Distributie &amp; LAN-Access</v>
      </c>
      <c r="D152" s="186"/>
      <c r="E152" s="90">
        <f>'F. Bouwblok 6  Integratie B'!E17</f>
        <v>0</v>
      </c>
      <c r="F152" s="90">
        <f>'F. Bouwblok 6  Integratie B'!F17</f>
        <v>0</v>
      </c>
      <c r="G152" s="257" t="str">
        <f>'F. Bouwblok 6  Integratie B'!G17</f>
        <v>n.v.t.</v>
      </c>
      <c r="I152" s="76"/>
      <c r="J152" s="243"/>
      <c r="K152" s="90">
        <f>+I153*E152</f>
        <v>0</v>
      </c>
      <c r="L152" s="90">
        <f>I153*F152</f>
        <v>0</v>
      </c>
      <c r="M152" s="257" t="str">
        <f>+G152</f>
        <v>n.v.t.</v>
      </c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</row>
    <row r="153" spans="1:25" s="78" customFormat="1" ht="19.899999999999999" customHeight="1" thickBot="1" x14ac:dyDescent="0.4">
      <c r="A153" s="111"/>
      <c r="B153" s="145"/>
      <c r="C153" s="177" t="str">
        <f>'F. Bouwblok 6  Integratie B'!C18</f>
        <v>Totaal</v>
      </c>
      <c r="D153" s="282" t="str">
        <f>'F. Bouwblok 6  Integratie B'!D18</f>
        <v xml:space="preserve">Integratie B3 : </v>
      </c>
      <c r="E153" s="146">
        <f>SUM(E151:E152)</f>
        <v>0</v>
      </c>
      <c r="F153" s="146">
        <f>SUM(F151:F152)</f>
        <v>0</v>
      </c>
      <c r="G153" s="320">
        <f>SUM(G151:G152)</f>
        <v>0</v>
      </c>
      <c r="I153" s="305">
        <f>COUNTIF('0 Benodigde HW en SW '!$F$10:$BE$92,D153)</f>
        <v>0</v>
      </c>
      <c r="J153" s="243"/>
      <c r="K153" s="146">
        <f>SUM(K151:K152)</f>
        <v>0</v>
      </c>
      <c r="L153" s="146">
        <f>SUM(L151:L152)</f>
        <v>0</v>
      </c>
      <c r="M153" s="146">
        <f>SUM(M151:M152)</f>
        <v>0</v>
      </c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</row>
    <row r="154" spans="1:25" s="78" customFormat="1" ht="19.899999999999999" customHeight="1" x14ac:dyDescent="0.35">
      <c r="A154" s="111"/>
      <c r="B154" s="81" t="s">
        <v>58</v>
      </c>
      <c r="C154" s="99" t="str">
        <f>'F. Bouwblok 6  Integratie B'!C19</f>
        <v>Variant 4: WAN-koppeling, Distributie &amp; LAN-Access</v>
      </c>
      <c r="D154" s="186"/>
      <c r="E154" s="90">
        <f>'F. Bouwblok 6  Integratie B'!E19</f>
        <v>0</v>
      </c>
      <c r="F154" s="90">
        <f>'F. Bouwblok 6  Integratie B'!F19</f>
        <v>0</v>
      </c>
      <c r="G154" s="257">
        <f>'F. Bouwblok 6  Integratie B'!G19</f>
        <v>0</v>
      </c>
      <c r="I154" s="76"/>
      <c r="J154" s="243"/>
      <c r="K154" s="90">
        <f>+I156*E154</f>
        <v>0</v>
      </c>
      <c r="L154" s="90">
        <f>+I156*F154</f>
        <v>0</v>
      </c>
      <c r="M154" s="257">
        <f>I156*G154</f>
        <v>0</v>
      </c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</row>
    <row r="155" spans="1:25" s="78" customFormat="1" ht="19.899999999999999" customHeight="1" x14ac:dyDescent="0.35">
      <c r="A155" s="111"/>
      <c r="B155" s="81" t="s">
        <v>61</v>
      </c>
      <c r="C155" s="99" t="str">
        <f>'F. Bouwblok 6  Integratie B'!C20</f>
        <v>Variant 4: Licentie(s) WAN-koppeling, Distributie &amp; LAN-Access</v>
      </c>
      <c r="D155" s="186"/>
      <c r="E155" s="90">
        <f>'F. Bouwblok 6  Integratie B'!E20</f>
        <v>0</v>
      </c>
      <c r="F155" s="90">
        <f>'F. Bouwblok 6  Integratie B'!F20</f>
        <v>0</v>
      </c>
      <c r="G155" s="257" t="str">
        <f>'F. Bouwblok 6  Integratie B'!G20</f>
        <v>n.v.t.</v>
      </c>
      <c r="I155" s="76"/>
      <c r="J155" s="243"/>
      <c r="K155" s="90">
        <f>+I156*E155</f>
        <v>0</v>
      </c>
      <c r="L155" s="90">
        <f>I156*F155</f>
        <v>0</v>
      </c>
      <c r="M155" s="257" t="str">
        <f>+G155</f>
        <v>n.v.t.</v>
      </c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</row>
    <row r="156" spans="1:25" s="78" customFormat="1" ht="19.899999999999999" customHeight="1" thickBot="1" x14ac:dyDescent="0.4">
      <c r="A156" s="111"/>
      <c r="B156" s="311"/>
      <c r="C156" s="177" t="str">
        <f>'F. Bouwblok 6  Integratie B'!C21</f>
        <v>Totaal</v>
      </c>
      <c r="D156" s="282" t="str">
        <f>'F. Bouwblok 6  Integratie B'!D21</f>
        <v xml:space="preserve">Integratie B4 : </v>
      </c>
      <c r="E156" s="146">
        <f>SUM(E154:E155)</f>
        <v>0</v>
      </c>
      <c r="F156" s="146">
        <f>SUM(F154:F155)</f>
        <v>0</v>
      </c>
      <c r="G156" s="320">
        <f>SUM(G154:G155)</f>
        <v>0</v>
      </c>
      <c r="I156" s="305">
        <f>COUNTIF('0 Benodigde HW en SW '!$F$10:$BE$92,D156)</f>
        <v>0</v>
      </c>
      <c r="J156" s="243"/>
      <c r="K156" s="146">
        <f>SUM(K154:K155)</f>
        <v>0</v>
      </c>
      <c r="L156" s="146">
        <f>SUM(L154:L155)</f>
        <v>0</v>
      </c>
      <c r="M156" s="146">
        <f>SUM(M154:M155)</f>
        <v>0</v>
      </c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</row>
    <row r="157" spans="1:25" s="78" customFormat="1" ht="19.899999999999999" customHeight="1" thickBot="1" x14ac:dyDescent="0.35">
      <c r="A157" s="111"/>
      <c r="B157" s="24"/>
      <c r="C157" s="24"/>
      <c r="D157" s="24"/>
      <c r="E157" s="93"/>
      <c r="F157" s="20"/>
      <c r="G157" s="315"/>
      <c r="H157" s="240"/>
      <c r="I157" s="240"/>
      <c r="J157" s="240"/>
      <c r="K157" s="240"/>
      <c r="L157" s="240"/>
      <c r="M157" s="20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</row>
    <row r="158" spans="1:25" s="78" customFormat="1" ht="19.899999999999999" customHeight="1" x14ac:dyDescent="0.3">
      <c r="A158" s="111"/>
      <c r="B158" s="17"/>
      <c r="C158" s="17"/>
      <c r="D158" s="17"/>
      <c r="E158" s="94"/>
      <c r="F158" s="18"/>
      <c r="G158" s="318"/>
      <c r="H158" s="243"/>
      <c r="I158" s="243"/>
      <c r="J158" s="243"/>
      <c r="K158" s="243"/>
      <c r="L158" s="243"/>
      <c r="M158" s="18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</row>
    <row r="159" spans="1:25" s="78" customFormat="1" ht="19.899999999999999" hidden="1" customHeight="1" x14ac:dyDescent="0.35">
      <c r="A159" s="111"/>
      <c r="B159" s="111"/>
      <c r="C159" s="197"/>
      <c r="D159" s="127"/>
      <c r="E159" s="62"/>
      <c r="F159" s="62"/>
      <c r="G159" s="321"/>
      <c r="J159" s="207"/>
      <c r="L159" s="207"/>
      <c r="M159" s="199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</row>
    <row r="160" spans="1:25" s="78" customFormat="1" ht="19.899999999999999" hidden="1" customHeight="1" x14ac:dyDescent="0.35">
      <c r="A160" s="111"/>
      <c r="B160" s="111"/>
      <c r="C160" s="197"/>
      <c r="D160" s="127"/>
      <c r="E160" s="62"/>
      <c r="F160" s="62"/>
      <c r="G160" s="321"/>
      <c r="H160" s="253"/>
      <c r="J160" s="207"/>
      <c r="L160" s="207"/>
      <c r="M160" s="199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</row>
    <row r="161" spans="1:25" s="78" customFormat="1" ht="19.899999999999999" hidden="1" customHeight="1" x14ac:dyDescent="0.35">
      <c r="A161" s="111"/>
      <c r="B161" s="111"/>
      <c r="C161" s="197"/>
      <c r="D161" s="127"/>
      <c r="E161" s="62"/>
      <c r="F161" s="62"/>
      <c r="G161" s="321"/>
      <c r="H161" s="253"/>
      <c r="J161" s="207"/>
      <c r="L161" s="207"/>
      <c r="M161" s="199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</row>
    <row r="162" spans="1:25" s="78" customFormat="1" ht="19.899999999999999" hidden="1" customHeight="1" x14ac:dyDescent="0.35">
      <c r="A162" s="111"/>
      <c r="B162" s="111"/>
      <c r="C162" s="197"/>
      <c r="D162" s="127"/>
      <c r="E162" s="62"/>
      <c r="F162" s="62"/>
      <c r="G162" s="321"/>
      <c r="H162" s="253"/>
      <c r="J162" s="207"/>
      <c r="L162" s="207"/>
      <c r="M162" s="199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</row>
    <row r="163" spans="1:25" s="78" customFormat="1" ht="19.899999999999999" hidden="1" customHeight="1" x14ac:dyDescent="0.35">
      <c r="A163" s="111"/>
      <c r="B163" s="111"/>
      <c r="C163" s="197"/>
      <c r="D163" s="127"/>
      <c r="E163" s="62"/>
      <c r="F163" s="62"/>
      <c r="G163" s="321"/>
      <c r="H163" s="253"/>
      <c r="J163" s="207"/>
      <c r="L163" s="207"/>
      <c r="M163" s="199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</row>
    <row r="164" spans="1:25" s="78" customFormat="1" ht="19.899999999999999" hidden="1" customHeight="1" x14ac:dyDescent="0.35">
      <c r="A164" s="111"/>
      <c r="B164" s="111"/>
      <c r="C164" s="197"/>
      <c r="D164" s="127"/>
      <c r="E164" s="62"/>
      <c r="F164" s="62"/>
      <c r="G164" s="321"/>
      <c r="H164" s="253"/>
      <c r="J164" s="207"/>
      <c r="L164" s="207"/>
      <c r="M164" s="199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</row>
    <row r="165" spans="1:25" s="78" customFormat="1" ht="19.899999999999999" hidden="1" customHeight="1" x14ac:dyDescent="0.35">
      <c r="A165" s="111"/>
      <c r="B165" s="111"/>
      <c r="C165" s="197"/>
      <c r="D165" s="127"/>
      <c r="E165" s="62"/>
      <c r="F165" s="62"/>
      <c r="G165" s="321"/>
      <c r="H165" s="253"/>
      <c r="J165" s="207"/>
      <c r="L165" s="207"/>
      <c r="M165" s="199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</row>
    <row r="166" spans="1:25" s="78" customFormat="1" ht="19.899999999999999" hidden="1" customHeight="1" x14ac:dyDescent="0.35">
      <c r="A166" s="111"/>
      <c r="B166" s="111"/>
      <c r="C166" s="197"/>
      <c r="D166" s="127"/>
      <c r="E166" s="62"/>
      <c r="F166" s="62"/>
      <c r="G166" s="321"/>
      <c r="H166" s="253"/>
      <c r="J166" s="207"/>
      <c r="L166" s="207"/>
      <c r="M166" s="199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</row>
    <row r="167" spans="1:25" s="78" customFormat="1" ht="19.899999999999999" hidden="1" customHeight="1" x14ac:dyDescent="0.35">
      <c r="A167" s="111"/>
      <c r="B167" s="111"/>
      <c r="C167" s="197"/>
      <c r="D167" s="127"/>
      <c r="E167" s="62"/>
      <c r="F167" s="62"/>
      <c r="G167" s="321"/>
      <c r="H167" s="253"/>
      <c r="J167" s="207"/>
      <c r="L167" s="207"/>
      <c r="M167" s="199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</row>
    <row r="168" spans="1:25" s="78" customFormat="1" ht="19.899999999999999" hidden="1" customHeight="1" x14ac:dyDescent="0.35">
      <c r="A168" s="111"/>
      <c r="B168" s="111"/>
      <c r="C168" s="197"/>
      <c r="D168" s="127"/>
      <c r="E168" s="62"/>
      <c r="F168" s="62"/>
      <c r="G168" s="321"/>
      <c r="H168" s="253"/>
      <c r="J168" s="207"/>
      <c r="L168" s="207"/>
      <c r="M168" s="199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</row>
    <row r="169" spans="1:25" s="78" customFormat="1" ht="19.899999999999999" hidden="1" customHeight="1" x14ac:dyDescent="0.35">
      <c r="A169" s="111"/>
      <c r="B169" s="111"/>
      <c r="C169" s="197"/>
      <c r="D169" s="127"/>
      <c r="E169" s="62"/>
      <c r="F169" s="62"/>
      <c r="G169" s="321"/>
      <c r="H169" s="253"/>
      <c r="J169" s="207"/>
      <c r="L169" s="207"/>
      <c r="M169" s="199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</row>
    <row r="170" spans="1:25" s="78" customFormat="1" ht="19.899999999999999" hidden="1" customHeight="1" x14ac:dyDescent="0.35">
      <c r="A170" s="111"/>
      <c r="B170" s="111"/>
      <c r="C170" s="197"/>
      <c r="D170" s="127"/>
      <c r="E170" s="62"/>
      <c r="F170" s="62"/>
      <c r="G170" s="321"/>
      <c r="H170" s="253"/>
      <c r="J170" s="207"/>
      <c r="L170" s="207"/>
      <c r="M170" s="199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</row>
    <row r="171" spans="1:25" s="78" customFormat="1" ht="19.899999999999999" hidden="1" customHeight="1" x14ac:dyDescent="0.35">
      <c r="A171" s="111"/>
      <c r="B171" s="111"/>
      <c r="C171" s="197"/>
      <c r="D171" s="127"/>
      <c r="E171" s="62"/>
      <c r="F171" s="62"/>
      <c r="G171" s="321"/>
      <c r="H171" s="253"/>
      <c r="J171" s="207"/>
      <c r="L171" s="207"/>
      <c r="M171" s="199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</row>
    <row r="172" spans="1:25" s="78" customFormat="1" ht="19.899999999999999" hidden="1" customHeight="1" x14ac:dyDescent="0.35">
      <c r="A172" s="111"/>
      <c r="B172" s="111"/>
      <c r="C172" s="197"/>
      <c r="D172" s="127"/>
      <c r="E172" s="62"/>
      <c r="F172" s="62"/>
      <c r="G172" s="321"/>
      <c r="H172" s="253"/>
      <c r="J172" s="207"/>
      <c r="L172" s="207"/>
      <c r="M172" s="199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</row>
    <row r="173" spans="1:25" s="78" customFormat="1" ht="19.899999999999999" hidden="1" customHeight="1" x14ac:dyDescent="0.35">
      <c r="A173" s="111"/>
      <c r="B173" s="111"/>
      <c r="C173" s="197"/>
      <c r="D173" s="127"/>
      <c r="E173" s="62"/>
      <c r="F173" s="62"/>
      <c r="G173" s="321"/>
      <c r="H173" s="253"/>
      <c r="J173" s="207"/>
      <c r="L173" s="207"/>
      <c r="M173" s="199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</row>
    <row r="174" spans="1:25" s="78" customFormat="1" ht="19.899999999999999" hidden="1" customHeight="1" x14ac:dyDescent="0.35">
      <c r="A174" s="111"/>
      <c r="B174" s="111"/>
      <c r="C174" s="197"/>
      <c r="D174" s="127"/>
      <c r="E174" s="62"/>
      <c r="F174" s="62"/>
      <c r="G174" s="321"/>
      <c r="H174" s="253"/>
      <c r="J174" s="207"/>
      <c r="L174" s="207"/>
      <c r="M174" s="199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</row>
    <row r="175" spans="1:25" s="78" customFormat="1" ht="19.899999999999999" hidden="1" customHeight="1" x14ac:dyDescent="0.35">
      <c r="A175" s="111"/>
      <c r="B175" s="111"/>
      <c r="C175" s="197"/>
      <c r="D175" s="127"/>
      <c r="E175" s="62"/>
      <c r="F175" s="62"/>
      <c r="G175" s="321"/>
      <c r="H175" s="253"/>
      <c r="J175" s="207"/>
      <c r="L175" s="207"/>
      <c r="M175" s="199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</row>
    <row r="176" spans="1:25" s="78" customFormat="1" ht="19.899999999999999" hidden="1" customHeight="1" x14ac:dyDescent="0.35">
      <c r="A176" s="111"/>
      <c r="B176" s="111"/>
      <c r="C176" s="197"/>
      <c r="D176" s="127"/>
      <c r="E176" s="62"/>
      <c r="F176" s="62"/>
      <c r="G176" s="321"/>
      <c r="H176" s="253"/>
      <c r="J176" s="207"/>
      <c r="L176" s="207"/>
      <c r="M176" s="199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</row>
    <row r="177" spans="1:25" s="78" customFormat="1" ht="19.899999999999999" hidden="1" customHeight="1" x14ac:dyDescent="0.35">
      <c r="A177" s="111"/>
      <c r="B177" s="111"/>
      <c r="C177" s="197"/>
      <c r="D177" s="127"/>
      <c r="E177" s="62"/>
      <c r="F177" s="62"/>
      <c r="G177" s="321"/>
      <c r="H177" s="253"/>
      <c r="J177" s="207"/>
      <c r="L177" s="207"/>
      <c r="M177" s="199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</row>
    <row r="178" spans="1:25" s="78" customFormat="1" ht="19.899999999999999" hidden="1" customHeight="1" x14ac:dyDescent="0.35">
      <c r="A178" s="111"/>
      <c r="B178" s="111"/>
      <c r="C178" s="197"/>
      <c r="D178" s="127"/>
      <c r="E178" s="62"/>
      <c r="F178" s="62"/>
      <c r="G178" s="321"/>
      <c r="H178" s="253"/>
      <c r="J178" s="207"/>
      <c r="L178" s="207"/>
      <c r="M178" s="199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</row>
    <row r="179" spans="1:25" s="78" customFormat="1" ht="19.899999999999999" hidden="1" customHeight="1" x14ac:dyDescent="0.35">
      <c r="A179" s="111"/>
      <c r="B179" s="111"/>
      <c r="C179" s="197"/>
      <c r="D179" s="127"/>
      <c r="E179" s="62"/>
      <c r="F179" s="62"/>
      <c r="G179" s="321"/>
      <c r="H179" s="253"/>
      <c r="J179" s="207"/>
      <c r="L179" s="207"/>
      <c r="M179" s="199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</row>
    <row r="180" spans="1:25" s="78" customFormat="1" ht="19.899999999999999" hidden="1" customHeight="1" x14ac:dyDescent="0.35">
      <c r="A180" s="111"/>
      <c r="B180" s="111"/>
      <c r="C180" s="197"/>
      <c r="D180" s="127"/>
      <c r="E180" s="62"/>
      <c r="F180" s="62"/>
      <c r="G180" s="321"/>
      <c r="H180" s="253"/>
      <c r="J180" s="207"/>
      <c r="L180" s="207"/>
      <c r="M180" s="199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</row>
    <row r="181" spans="1:25" s="78" customFormat="1" ht="19.899999999999999" hidden="1" customHeight="1" x14ac:dyDescent="0.35">
      <c r="A181" s="111"/>
      <c r="B181" s="111"/>
      <c r="C181" s="197"/>
      <c r="D181" s="127"/>
      <c r="E181" s="62"/>
      <c r="F181" s="62"/>
      <c r="G181" s="321"/>
      <c r="H181" s="253"/>
      <c r="J181" s="207"/>
      <c r="L181" s="207"/>
      <c r="M181" s="199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</row>
    <row r="182" spans="1:25" s="78" customFormat="1" ht="19.899999999999999" hidden="1" customHeight="1" x14ac:dyDescent="0.35">
      <c r="A182" s="111"/>
      <c r="B182" s="111"/>
      <c r="C182" s="197"/>
      <c r="D182" s="127"/>
      <c r="E182" s="62"/>
      <c r="F182" s="62"/>
      <c r="G182" s="321"/>
      <c r="H182" s="253"/>
      <c r="J182" s="207"/>
      <c r="L182" s="207"/>
      <c r="M182" s="199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</row>
    <row r="183" spans="1:25" s="78" customFormat="1" ht="19.899999999999999" hidden="1" customHeight="1" x14ac:dyDescent="0.35">
      <c r="A183" s="111"/>
      <c r="B183" s="111"/>
      <c r="C183" s="197"/>
      <c r="D183" s="127"/>
      <c r="E183" s="62"/>
      <c r="F183" s="62"/>
      <c r="G183" s="321"/>
      <c r="H183" s="253"/>
      <c r="J183" s="207"/>
      <c r="L183" s="207"/>
      <c r="M183" s="199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</row>
    <row r="184" spans="1:25" s="78" customFormat="1" ht="19.899999999999999" hidden="1" customHeight="1" x14ac:dyDescent="0.35">
      <c r="A184" s="111"/>
      <c r="B184" s="111"/>
      <c r="C184" s="197"/>
      <c r="D184" s="127"/>
      <c r="E184" s="62"/>
      <c r="F184" s="62"/>
      <c r="G184" s="321"/>
      <c r="H184" s="253"/>
      <c r="J184" s="207"/>
      <c r="L184" s="207"/>
      <c r="M184" s="199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</row>
    <row r="185" spans="1:25" s="78" customFormat="1" ht="19.899999999999999" hidden="1" customHeight="1" x14ac:dyDescent="0.35">
      <c r="A185" s="111"/>
      <c r="B185" s="111"/>
      <c r="C185" s="197"/>
      <c r="D185" s="127"/>
      <c r="E185" s="62"/>
      <c r="F185" s="62"/>
      <c r="G185" s="321"/>
      <c r="H185" s="253"/>
      <c r="J185" s="207"/>
      <c r="L185" s="207"/>
      <c r="M185" s="199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</row>
    <row r="186" spans="1:25" s="78" customFormat="1" ht="19.899999999999999" hidden="1" customHeight="1" x14ac:dyDescent="0.35">
      <c r="A186" s="111"/>
      <c r="B186" s="111"/>
      <c r="C186" s="197"/>
      <c r="D186" s="127"/>
      <c r="E186" s="62"/>
      <c r="F186" s="62"/>
      <c r="G186" s="321"/>
      <c r="H186" s="253"/>
      <c r="J186" s="207"/>
      <c r="L186" s="207"/>
      <c r="M186" s="199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</row>
    <row r="187" spans="1:25" s="78" customFormat="1" ht="19.899999999999999" hidden="1" customHeight="1" x14ac:dyDescent="0.35">
      <c r="A187" s="111"/>
      <c r="B187" s="111"/>
      <c r="C187" s="197"/>
      <c r="D187" s="127"/>
      <c r="E187" s="62"/>
      <c r="F187" s="62"/>
      <c r="G187" s="321"/>
      <c r="H187" s="253"/>
      <c r="J187" s="207"/>
      <c r="L187" s="207"/>
      <c r="M187" s="199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</row>
    <row r="188" spans="1:25" s="78" customFormat="1" ht="19.899999999999999" hidden="1" customHeight="1" x14ac:dyDescent="0.35">
      <c r="A188" s="111"/>
      <c r="B188" s="111"/>
      <c r="C188" s="197"/>
      <c r="D188" s="127"/>
      <c r="E188" s="62"/>
      <c r="F188" s="62"/>
      <c r="G188" s="321"/>
      <c r="H188" s="253"/>
      <c r="J188" s="207"/>
      <c r="L188" s="207"/>
      <c r="M188" s="199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</row>
    <row r="189" spans="1:25" s="78" customFormat="1" ht="19.899999999999999" hidden="1" customHeight="1" x14ac:dyDescent="0.35">
      <c r="A189" s="111"/>
      <c r="B189" s="111"/>
      <c r="C189" s="197"/>
      <c r="D189" s="127"/>
      <c r="E189" s="62"/>
      <c r="F189" s="62"/>
      <c r="G189" s="321"/>
      <c r="H189" s="253"/>
      <c r="J189" s="207"/>
      <c r="L189" s="207"/>
      <c r="M189" s="199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</row>
    <row r="190" spans="1:25" s="78" customFormat="1" ht="19.899999999999999" hidden="1" customHeight="1" x14ac:dyDescent="0.35">
      <c r="A190" s="111"/>
      <c r="B190" s="111"/>
      <c r="C190" s="197"/>
      <c r="D190" s="127"/>
      <c r="E190" s="62"/>
      <c r="F190" s="62"/>
      <c r="G190" s="321"/>
      <c r="H190" s="253"/>
      <c r="J190" s="207"/>
      <c r="L190" s="207"/>
      <c r="M190" s="199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</row>
    <row r="191" spans="1:25" s="78" customFormat="1" ht="19.899999999999999" hidden="1" customHeight="1" x14ac:dyDescent="0.35">
      <c r="A191" s="111"/>
      <c r="B191" s="111"/>
      <c r="C191" s="197"/>
      <c r="D191" s="127"/>
      <c r="E191" s="62"/>
      <c r="F191" s="62"/>
      <c r="G191" s="321"/>
      <c r="H191" s="253"/>
      <c r="J191" s="207"/>
      <c r="L191" s="207"/>
      <c r="M191" s="199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</row>
    <row r="192" spans="1:25" s="78" customFormat="1" ht="19.899999999999999" hidden="1" customHeight="1" x14ac:dyDescent="0.35">
      <c r="A192" s="111"/>
      <c r="B192" s="111"/>
      <c r="C192" s="197"/>
      <c r="D192" s="127"/>
      <c r="E192" s="62"/>
      <c r="F192" s="62"/>
      <c r="G192" s="321"/>
      <c r="H192" s="253"/>
      <c r="J192" s="207"/>
      <c r="L192" s="207"/>
      <c r="M192" s="199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</row>
    <row r="193" spans="1:25" s="78" customFormat="1" ht="19.899999999999999" hidden="1" customHeight="1" x14ac:dyDescent="0.35">
      <c r="A193" s="111"/>
      <c r="B193" s="111"/>
      <c r="C193" s="197"/>
      <c r="D193" s="127"/>
      <c r="E193" s="62"/>
      <c r="F193" s="62"/>
      <c r="G193" s="321"/>
      <c r="H193" s="253"/>
      <c r="J193" s="207"/>
      <c r="L193" s="207"/>
      <c r="M193" s="199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</row>
    <row r="194" spans="1:25" s="78" customFormat="1" ht="19.899999999999999" hidden="1" customHeight="1" x14ac:dyDescent="0.35">
      <c r="A194" s="111"/>
      <c r="B194" s="111"/>
      <c r="C194" s="197"/>
      <c r="D194" s="127"/>
      <c r="E194" s="62"/>
      <c r="F194" s="62"/>
      <c r="G194" s="321"/>
      <c r="H194" s="253"/>
      <c r="J194" s="207"/>
      <c r="L194" s="207"/>
      <c r="M194" s="199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</row>
    <row r="195" spans="1:25" s="78" customFormat="1" ht="19.899999999999999" hidden="1" customHeight="1" x14ac:dyDescent="0.35">
      <c r="A195" s="111"/>
      <c r="B195" s="111"/>
      <c r="C195" s="197"/>
      <c r="D195" s="127"/>
      <c r="E195" s="62"/>
      <c r="F195" s="62"/>
      <c r="G195" s="321"/>
      <c r="H195" s="253"/>
      <c r="J195" s="207"/>
      <c r="L195" s="207"/>
      <c r="M195" s="199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</row>
    <row r="196" spans="1:25" s="78" customFormat="1" ht="19.899999999999999" hidden="1" customHeight="1" x14ac:dyDescent="0.35">
      <c r="A196" s="111"/>
      <c r="B196" s="111"/>
      <c r="C196" s="197"/>
      <c r="D196" s="127"/>
      <c r="E196" s="62"/>
      <c r="F196" s="62"/>
      <c r="G196" s="321"/>
      <c r="H196" s="253"/>
      <c r="J196" s="207"/>
      <c r="L196" s="207"/>
      <c r="M196" s="199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</row>
    <row r="197" spans="1:25" s="78" customFormat="1" ht="19.899999999999999" hidden="1" customHeight="1" x14ac:dyDescent="0.35">
      <c r="A197" s="111"/>
      <c r="B197" s="111"/>
      <c r="C197" s="197"/>
      <c r="D197" s="127"/>
      <c r="E197" s="62"/>
      <c r="F197" s="62"/>
      <c r="G197" s="321"/>
      <c r="H197" s="253"/>
      <c r="J197" s="207"/>
      <c r="L197" s="207"/>
      <c r="M197" s="199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</row>
    <row r="198" spans="1:25" s="78" customFormat="1" ht="19.899999999999999" hidden="1" customHeight="1" x14ac:dyDescent="0.35">
      <c r="A198" s="111"/>
      <c r="B198" s="111"/>
      <c r="C198" s="197"/>
      <c r="D198" s="127"/>
      <c r="E198" s="62"/>
      <c r="F198" s="62"/>
      <c r="G198" s="321"/>
      <c r="H198" s="253"/>
      <c r="J198" s="207"/>
      <c r="L198" s="207"/>
      <c r="M198" s="199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</row>
    <row r="199" spans="1:25" s="78" customFormat="1" ht="19.899999999999999" hidden="1" customHeight="1" x14ac:dyDescent="0.35">
      <c r="A199" s="111"/>
      <c r="B199" s="111"/>
      <c r="C199" s="197"/>
      <c r="D199" s="127"/>
      <c r="E199" s="62"/>
      <c r="F199" s="62"/>
      <c r="G199" s="321"/>
      <c r="H199" s="253"/>
      <c r="J199" s="207"/>
      <c r="L199" s="207"/>
      <c r="M199" s="199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</row>
    <row r="200" spans="1:25" s="78" customFormat="1" ht="19.899999999999999" hidden="1" customHeight="1" x14ac:dyDescent="0.35">
      <c r="A200" s="111"/>
      <c r="B200" s="111"/>
      <c r="C200" s="197"/>
      <c r="D200" s="127"/>
      <c r="E200" s="62"/>
      <c r="F200" s="62"/>
      <c r="G200" s="321"/>
      <c r="H200" s="253"/>
      <c r="J200" s="207"/>
      <c r="L200" s="207"/>
      <c r="M200" s="199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</row>
    <row r="201" spans="1:25" s="78" customFormat="1" ht="19.899999999999999" hidden="1" customHeight="1" x14ac:dyDescent="0.35">
      <c r="A201" s="111"/>
      <c r="B201" s="111"/>
      <c r="C201" s="197"/>
      <c r="D201" s="127"/>
      <c r="E201" s="62"/>
      <c r="F201" s="62"/>
      <c r="G201" s="321"/>
      <c r="H201" s="253"/>
      <c r="J201" s="207"/>
      <c r="L201" s="207"/>
      <c r="M201" s="199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</row>
    <row r="202" spans="1:25" s="78" customFormat="1" ht="19.899999999999999" hidden="1" customHeight="1" x14ac:dyDescent="0.35">
      <c r="A202" s="111"/>
      <c r="B202" s="111"/>
      <c r="C202" s="197"/>
      <c r="D202" s="127"/>
      <c r="E202" s="62"/>
      <c r="F202" s="62"/>
      <c r="G202" s="321"/>
      <c r="H202" s="253"/>
      <c r="J202" s="207"/>
      <c r="L202" s="207"/>
      <c r="M202" s="199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</row>
    <row r="203" spans="1:25" s="78" customFormat="1" ht="19.899999999999999" hidden="1" customHeight="1" x14ac:dyDescent="0.35">
      <c r="A203" s="111"/>
      <c r="B203" s="111"/>
      <c r="C203" s="197"/>
      <c r="D203" s="127"/>
      <c r="E203" s="62"/>
      <c r="F203" s="62"/>
      <c r="G203" s="321"/>
      <c r="H203" s="253"/>
      <c r="J203" s="207"/>
      <c r="L203" s="207"/>
      <c r="M203" s="199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</row>
    <row r="204" spans="1:25" s="78" customFormat="1" ht="19.899999999999999" hidden="1" customHeight="1" x14ac:dyDescent="0.35">
      <c r="A204" s="111"/>
      <c r="B204" s="111"/>
      <c r="C204" s="197"/>
      <c r="D204" s="127"/>
      <c r="E204" s="62"/>
      <c r="F204" s="62"/>
      <c r="G204" s="321"/>
      <c r="H204" s="253"/>
      <c r="J204" s="207"/>
      <c r="L204" s="207"/>
      <c r="M204" s="199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</row>
    <row r="205" spans="1:25" s="78" customFormat="1" ht="19.899999999999999" hidden="1" customHeight="1" x14ac:dyDescent="0.35">
      <c r="A205" s="111"/>
      <c r="B205" s="111"/>
      <c r="C205" s="197"/>
      <c r="D205" s="127"/>
      <c r="E205" s="62"/>
      <c r="F205" s="62"/>
      <c r="G205" s="321"/>
      <c r="H205" s="253"/>
      <c r="J205" s="207"/>
      <c r="L205" s="207"/>
      <c r="M205" s="199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</row>
    <row r="206" spans="1:25" s="78" customFormat="1" ht="19.899999999999999" hidden="1" customHeight="1" x14ac:dyDescent="0.35">
      <c r="A206" s="111"/>
      <c r="B206" s="111"/>
      <c r="C206" s="197"/>
      <c r="D206" s="127"/>
      <c r="E206" s="62"/>
      <c r="F206" s="62"/>
      <c r="G206" s="321"/>
      <c r="H206" s="253"/>
      <c r="J206" s="207"/>
      <c r="L206" s="207"/>
      <c r="M206" s="199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</row>
    <row r="207" spans="1:25" s="78" customFormat="1" ht="19.899999999999999" hidden="1" customHeight="1" x14ac:dyDescent="0.35">
      <c r="A207" s="111"/>
      <c r="B207" s="111"/>
      <c r="C207" s="197"/>
      <c r="D207" s="127"/>
      <c r="E207" s="62"/>
      <c r="F207" s="62"/>
      <c r="G207" s="321"/>
      <c r="H207" s="253"/>
      <c r="J207" s="207"/>
      <c r="L207" s="207"/>
      <c r="M207" s="199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</row>
    <row r="208" spans="1:25" s="78" customFormat="1" ht="19.899999999999999" hidden="1" customHeight="1" x14ac:dyDescent="0.35">
      <c r="A208" s="111"/>
      <c r="B208" s="111"/>
      <c r="C208" s="197"/>
      <c r="D208" s="127"/>
      <c r="E208" s="62"/>
      <c r="F208" s="62"/>
      <c r="G208" s="321"/>
      <c r="H208" s="253"/>
      <c r="J208" s="207"/>
      <c r="L208" s="207"/>
      <c r="M208" s="199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</row>
    <row r="209" spans="1:25" s="78" customFormat="1" ht="19.899999999999999" hidden="1" customHeight="1" x14ac:dyDescent="0.35">
      <c r="A209" s="111"/>
      <c r="B209" s="111"/>
      <c r="C209" s="197"/>
      <c r="D209" s="127"/>
      <c r="E209" s="62"/>
      <c r="F209" s="62"/>
      <c r="G209" s="321"/>
      <c r="H209" s="253"/>
      <c r="J209" s="207"/>
      <c r="L209" s="207"/>
      <c r="M209" s="199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</row>
    <row r="210" spans="1:25" s="78" customFormat="1" ht="19.899999999999999" hidden="1" customHeight="1" x14ac:dyDescent="0.35">
      <c r="A210" s="111"/>
      <c r="B210" s="111"/>
      <c r="C210" s="197"/>
      <c r="D210" s="127"/>
      <c r="E210" s="62"/>
      <c r="F210" s="62"/>
      <c r="G210" s="321"/>
      <c r="H210" s="253"/>
      <c r="J210" s="207"/>
      <c r="L210" s="207"/>
      <c r="M210" s="199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</row>
    <row r="211" spans="1:25" s="78" customFormat="1" ht="19.899999999999999" hidden="1" customHeight="1" x14ac:dyDescent="0.35">
      <c r="A211" s="111"/>
      <c r="B211" s="111"/>
      <c r="C211" s="197"/>
      <c r="D211" s="127"/>
      <c r="E211" s="62"/>
      <c r="F211" s="62"/>
      <c r="G211" s="321"/>
      <c r="H211" s="253"/>
      <c r="J211" s="207"/>
      <c r="L211" s="207"/>
      <c r="M211" s="199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</row>
    <row r="212" spans="1:25" s="78" customFormat="1" ht="19.899999999999999" hidden="1" customHeight="1" x14ac:dyDescent="0.35">
      <c r="A212" s="111"/>
      <c r="B212" s="111"/>
      <c r="C212" s="197"/>
      <c r="D212" s="127"/>
      <c r="E212" s="62"/>
      <c r="F212" s="62"/>
      <c r="G212" s="321"/>
      <c r="H212" s="253"/>
      <c r="J212" s="207"/>
      <c r="L212" s="207"/>
      <c r="M212" s="199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</row>
    <row r="213" spans="1:25" s="78" customFormat="1" ht="19.899999999999999" hidden="1" customHeight="1" x14ac:dyDescent="0.35">
      <c r="A213" s="111"/>
      <c r="B213" s="111"/>
      <c r="C213" s="197"/>
      <c r="D213" s="127"/>
      <c r="E213" s="62"/>
      <c r="F213" s="62"/>
      <c r="G213" s="321"/>
      <c r="H213" s="253"/>
      <c r="J213" s="207"/>
      <c r="L213" s="207"/>
      <c r="M213" s="199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</row>
    <row r="214" spans="1:25" s="78" customFormat="1" ht="19.899999999999999" hidden="1" customHeight="1" x14ac:dyDescent="0.35">
      <c r="A214" s="111"/>
      <c r="B214" s="111"/>
      <c r="C214" s="197"/>
      <c r="D214" s="127"/>
      <c r="E214" s="62"/>
      <c r="F214" s="62"/>
      <c r="G214" s="321"/>
      <c r="H214" s="253"/>
      <c r="J214" s="207"/>
      <c r="L214" s="207"/>
      <c r="M214" s="199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</row>
    <row r="215" spans="1:25" s="78" customFormat="1" ht="19.899999999999999" hidden="1" customHeight="1" x14ac:dyDescent="0.35">
      <c r="A215" s="111"/>
      <c r="B215" s="111"/>
      <c r="C215" s="197"/>
      <c r="D215" s="127"/>
      <c r="E215" s="62"/>
      <c r="F215" s="62"/>
      <c r="G215" s="321"/>
      <c r="H215" s="253"/>
      <c r="J215" s="207"/>
      <c r="L215" s="207"/>
      <c r="M215" s="199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</row>
    <row r="216" spans="1:25" s="78" customFormat="1" ht="19.899999999999999" hidden="1" customHeight="1" x14ac:dyDescent="0.35">
      <c r="A216" s="111"/>
      <c r="B216" s="111"/>
      <c r="C216" s="197"/>
      <c r="D216" s="127"/>
      <c r="E216" s="62"/>
      <c r="F216" s="62"/>
      <c r="G216" s="321"/>
      <c r="H216" s="253"/>
      <c r="J216" s="207"/>
      <c r="L216" s="207"/>
      <c r="M216" s="199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</row>
    <row r="217" spans="1:25" s="78" customFormat="1" ht="19.899999999999999" hidden="1" customHeight="1" x14ac:dyDescent="0.35">
      <c r="A217" s="111"/>
      <c r="B217" s="111"/>
      <c r="C217" s="197"/>
      <c r="D217" s="127"/>
      <c r="E217" s="62"/>
      <c r="F217" s="62"/>
      <c r="G217" s="321"/>
      <c r="H217" s="253"/>
      <c r="J217" s="207"/>
      <c r="L217" s="207"/>
      <c r="M217" s="199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</row>
    <row r="218" spans="1:25" s="78" customFormat="1" ht="19.899999999999999" hidden="1" customHeight="1" x14ac:dyDescent="0.35">
      <c r="A218" s="111"/>
      <c r="B218" s="111"/>
      <c r="C218" s="197"/>
      <c r="D218" s="127"/>
      <c r="E218" s="62"/>
      <c r="F218" s="62"/>
      <c r="G218" s="321"/>
      <c r="H218" s="253"/>
      <c r="J218" s="207"/>
      <c r="L218" s="207"/>
      <c r="M218" s="199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</row>
    <row r="219" spans="1:25" s="78" customFormat="1" ht="19.899999999999999" hidden="1" customHeight="1" x14ac:dyDescent="0.35">
      <c r="A219" s="111"/>
      <c r="B219" s="111"/>
      <c r="C219" s="197"/>
      <c r="D219" s="127"/>
      <c r="E219" s="62"/>
      <c r="F219" s="62"/>
      <c r="G219" s="321"/>
      <c r="H219" s="253"/>
      <c r="J219" s="207"/>
      <c r="L219" s="207"/>
      <c r="M219" s="199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</row>
    <row r="220" spans="1:25" s="78" customFormat="1" ht="19.899999999999999" hidden="1" customHeight="1" x14ac:dyDescent="0.35">
      <c r="A220" s="111"/>
      <c r="B220" s="111"/>
      <c r="C220" s="197"/>
      <c r="D220" s="127"/>
      <c r="E220" s="62"/>
      <c r="F220" s="62"/>
      <c r="G220" s="321"/>
      <c r="H220" s="253"/>
      <c r="J220" s="207"/>
      <c r="L220" s="207"/>
      <c r="M220" s="199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</row>
    <row r="221" spans="1:25" s="78" customFormat="1" ht="19.899999999999999" hidden="1" customHeight="1" x14ac:dyDescent="0.35">
      <c r="A221" s="111"/>
      <c r="B221" s="111"/>
      <c r="C221" s="197"/>
      <c r="D221" s="127"/>
      <c r="E221" s="62"/>
      <c r="F221" s="62"/>
      <c r="G221" s="321"/>
      <c r="H221" s="253"/>
      <c r="J221" s="207"/>
      <c r="L221" s="207"/>
      <c r="M221" s="199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</row>
    <row r="222" spans="1:25" s="78" customFormat="1" ht="19.899999999999999" hidden="1" customHeight="1" x14ac:dyDescent="0.35">
      <c r="A222" s="111"/>
      <c r="B222" s="111"/>
      <c r="C222" s="197"/>
      <c r="D222" s="127"/>
      <c r="E222" s="62"/>
      <c r="F222" s="62"/>
      <c r="G222" s="321"/>
      <c r="H222" s="253"/>
      <c r="J222" s="207"/>
      <c r="L222" s="207"/>
      <c r="M222" s="199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</row>
    <row r="223" spans="1:25" s="78" customFormat="1" ht="19.899999999999999" hidden="1" customHeight="1" x14ac:dyDescent="0.35">
      <c r="A223" s="111"/>
      <c r="B223" s="111"/>
      <c r="C223" s="197"/>
      <c r="D223" s="127"/>
      <c r="E223" s="62"/>
      <c r="F223" s="62"/>
      <c r="G223" s="321"/>
      <c r="H223" s="253"/>
      <c r="J223" s="207"/>
      <c r="L223" s="207"/>
      <c r="M223" s="199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</row>
    <row r="224" spans="1:25" s="78" customFormat="1" ht="19.899999999999999" hidden="1" customHeight="1" x14ac:dyDescent="0.35">
      <c r="A224" s="111"/>
      <c r="B224" s="111"/>
      <c r="C224" s="197"/>
      <c r="D224" s="127"/>
      <c r="E224" s="62"/>
      <c r="F224" s="62"/>
      <c r="G224" s="321"/>
      <c r="H224" s="253"/>
      <c r="J224" s="207"/>
      <c r="L224" s="207"/>
      <c r="M224" s="199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</row>
    <row r="225" spans="1:25" s="78" customFormat="1" ht="19.899999999999999" hidden="1" customHeight="1" x14ac:dyDescent="0.35">
      <c r="A225" s="111"/>
      <c r="B225" s="111"/>
      <c r="C225" s="197"/>
      <c r="D225" s="127"/>
      <c r="E225" s="62"/>
      <c r="F225" s="62"/>
      <c r="G225" s="321"/>
      <c r="H225" s="253"/>
      <c r="J225" s="207"/>
      <c r="L225" s="207"/>
      <c r="M225" s="199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</row>
    <row r="226" spans="1:25" s="78" customFormat="1" ht="19.899999999999999" hidden="1" customHeight="1" x14ac:dyDescent="0.35">
      <c r="A226" s="111"/>
      <c r="B226" s="111"/>
      <c r="C226" s="197"/>
      <c r="D226" s="127"/>
      <c r="E226" s="62"/>
      <c r="F226" s="62"/>
      <c r="G226" s="321"/>
      <c r="H226" s="253"/>
      <c r="J226" s="207"/>
      <c r="L226" s="207"/>
      <c r="M226" s="199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</row>
    <row r="227" spans="1:25" s="78" customFormat="1" ht="19.899999999999999" hidden="1" customHeight="1" x14ac:dyDescent="0.35">
      <c r="A227" s="111"/>
      <c r="B227" s="111"/>
      <c r="C227" s="197"/>
      <c r="D227" s="127"/>
      <c r="E227" s="62"/>
      <c r="F227" s="62"/>
      <c r="G227" s="321"/>
      <c r="H227" s="253"/>
      <c r="J227" s="207"/>
      <c r="L227" s="207"/>
      <c r="M227" s="199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</row>
    <row r="228" spans="1:25" s="78" customFormat="1" ht="19.899999999999999" hidden="1" customHeight="1" x14ac:dyDescent="0.35">
      <c r="A228" s="111"/>
      <c r="B228" s="111"/>
      <c r="C228" s="197"/>
      <c r="D228" s="127"/>
      <c r="E228" s="62"/>
      <c r="F228" s="62"/>
      <c r="G228" s="321"/>
      <c r="H228" s="253"/>
      <c r="J228" s="207"/>
      <c r="L228" s="207"/>
      <c r="M228" s="199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</row>
    <row r="229" spans="1:25" s="78" customFormat="1" ht="19.899999999999999" hidden="1" customHeight="1" x14ac:dyDescent="0.35">
      <c r="A229" s="111"/>
      <c r="B229" s="111"/>
      <c r="C229" s="197"/>
      <c r="D229" s="127"/>
      <c r="E229" s="62"/>
      <c r="F229" s="62"/>
      <c r="G229" s="321"/>
      <c r="H229" s="253"/>
      <c r="J229" s="207"/>
      <c r="L229" s="207"/>
      <c r="M229" s="199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</row>
    <row r="230" spans="1:25" s="78" customFormat="1" ht="19.899999999999999" hidden="1" customHeight="1" x14ac:dyDescent="0.35">
      <c r="A230" s="111"/>
      <c r="B230" s="111"/>
      <c r="C230" s="197"/>
      <c r="D230" s="127"/>
      <c r="E230" s="62"/>
      <c r="F230" s="62"/>
      <c r="G230" s="321"/>
      <c r="H230" s="253"/>
      <c r="J230" s="207"/>
      <c r="L230" s="207"/>
      <c r="M230" s="199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</row>
    <row r="231" spans="1:25" s="78" customFormat="1" ht="19.899999999999999" hidden="1" customHeight="1" x14ac:dyDescent="0.35">
      <c r="A231" s="111"/>
      <c r="B231" s="111"/>
      <c r="C231" s="197"/>
      <c r="D231" s="127"/>
      <c r="E231" s="62"/>
      <c r="F231" s="62"/>
      <c r="G231" s="321"/>
      <c r="H231" s="253"/>
      <c r="J231" s="207"/>
      <c r="L231" s="207"/>
      <c r="M231" s="199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</row>
    <row r="232" spans="1:25" s="78" customFormat="1" ht="19.899999999999999" hidden="1" customHeight="1" x14ac:dyDescent="0.35">
      <c r="A232" s="111"/>
      <c r="B232" s="111"/>
      <c r="C232" s="197"/>
      <c r="D232" s="127"/>
      <c r="E232" s="62"/>
      <c r="F232" s="62"/>
      <c r="G232" s="321"/>
      <c r="H232" s="253"/>
      <c r="J232" s="207"/>
      <c r="L232" s="207"/>
      <c r="M232" s="199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</row>
    <row r="233" spans="1:25" s="78" customFormat="1" ht="19.899999999999999" hidden="1" customHeight="1" x14ac:dyDescent="0.35">
      <c r="A233" s="111"/>
      <c r="B233" s="111"/>
      <c r="C233" s="197"/>
      <c r="D233" s="127"/>
      <c r="E233" s="62"/>
      <c r="F233" s="62"/>
      <c r="G233" s="321"/>
      <c r="H233" s="253"/>
      <c r="J233" s="207"/>
      <c r="L233" s="207"/>
      <c r="M233" s="199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</row>
    <row r="234" spans="1:25" s="78" customFormat="1" ht="19.899999999999999" hidden="1" customHeight="1" x14ac:dyDescent="0.35">
      <c r="A234" s="111"/>
      <c r="B234" s="111"/>
      <c r="C234" s="197"/>
      <c r="D234" s="127"/>
      <c r="E234" s="62"/>
      <c r="F234" s="62"/>
      <c r="G234" s="321"/>
      <c r="H234" s="253"/>
      <c r="J234" s="207"/>
      <c r="L234" s="207"/>
      <c r="M234" s="199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</row>
    <row r="235" spans="1:25" s="78" customFormat="1" ht="19.899999999999999" hidden="1" customHeight="1" x14ac:dyDescent="0.35">
      <c r="A235" s="111"/>
      <c r="B235" s="111"/>
      <c r="C235" s="197"/>
      <c r="D235" s="127"/>
      <c r="E235" s="62"/>
      <c r="F235" s="62"/>
      <c r="G235" s="321"/>
      <c r="H235" s="253"/>
      <c r="J235" s="207"/>
      <c r="L235" s="207"/>
      <c r="M235" s="199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</row>
    <row r="236" spans="1:25" s="78" customFormat="1" ht="19.899999999999999" hidden="1" customHeight="1" x14ac:dyDescent="0.35">
      <c r="A236" s="111"/>
      <c r="B236" s="111"/>
      <c r="C236" s="197"/>
      <c r="D236" s="127"/>
      <c r="E236" s="62"/>
      <c r="F236" s="62"/>
      <c r="G236" s="321"/>
      <c r="H236" s="253"/>
      <c r="J236" s="207"/>
      <c r="L236" s="207"/>
      <c r="M236" s="199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</row>
    <row r="237" spans="1:25" s="78" customFormat="1" ht="19.899999999999999" hidden="1" customHeight="1" x14ac:dyDescent="0.35">
      <c r="A237" s="111"/>
      <c r="B237" s="111"/>
      <c r="C237" s="197"/>
      <c r="D237" s="127"/>
      <c r="E237" s="62"/>
      <c r="F237" s="62"/>
      <c r="G237" s="321"/>
      <c r="H237" s="253"/>
      <c r="J237" s="207"/>
      <c r="L237" s="207"/>
      <c r="M237" s="199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</row>
    <row r="238" spans="1:25" s="78" customFormat="1" ht="19.899999999999999" hidden="1" customHeight="1" x14ac:dyDescent="0.35">
      <c r="A238" s="111"/>
      <c r="B238" s="111"/>
      <c r="C238" s="197"/>
      <c r="D238" s="127"/>
      <c r="E238" s="62"/>
      <c r="F238" s="62"/>
      <c r="G238" s="321"/>
      <c r="H238" s="253"/>
      <c r="J238" s="207"/>
      <c r="L238" s="207"/>
      <c r="M238" s="199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</row>
    <row r="239" spans="1:25" s="78" customFormat="1" ht="19.899999999999999" hidden="1" customHeight="1" x14ac:dyDescent="0.35">
      <c r="A239" s="111"/>
      <c r="B239" s="111"/>
      <c r="C239" s="197"/>
      <c r="D239" s="127"/>
      <c r="E239" s="62"/>
      <c r="F239" s="62"/>
      <c r="G239" s="321"/>
      <c r="H239" s="253"/>
      <c r="J239" s="207"/>
      <c r="L239" s="207"/>
      <c r="M239" s="199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</row>
    <row r="240" spans="1:25" s="78" customFormat="1" ht="19.899999999999999" hidden="1" customHeight="1" x14ac:dyDescent="0.35">
      <c r="A240" s="111"/>
      <c r="B240" s="111"/>
      <c r="C240" s="197"/>
      <c r="D240" s="127"/>
      <c r="E240" s="62"/>
      <c r="F240" s="62"/>
      <c r="G240" s="321"/>
      <c r="H240" s="253"/>
      <c r="J240" s="207"/>
      <c r="L240" s="207"/>
      <c r="M240" s="199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</row>
    <row r="241" spans="1:25" s="78" customFormat="1" ht="19.899999999999999" hidden="1" customHeight="1" x14ac:dyDescent="0.35">
      <c r="A241" s="111"/>
      <c r="B241" s="111"/>
      <c r="C241" s="197"/>
      <c r="D241" s="127"/>
      <c r="E241" s="62"/>
      <c r="F241" s="62"/>
      <c r="G241" s="321"/>
      <c r="H241" s="253"/>
      <c r="J241" s="207"/>
      <c r="L241" s="207"/>
      <c r="M241" s="199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</row>
    <row r="242" spans="1:25" s="78" customFormat="1" ht="19.899999999999999" hidden="1" customHeight="1" x14ac:dyDescent="0.35">
      <c r="A242" s="111"/>
      <c r="B242" s="111"/>
      <c r="C242" s="197"/>
      <c r="D242" s="127"/>
      <c r="E242" s="62"/>
      <c r="F242" s="62"/>
      <c r="G242" s="321"/>
      <c r="H242" s="253"/>
      <c r="J242" s="207"/>
      <c r="L242" s="207"/>
      <c r="M242" s="199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</row>
    <row r="243" spans="1:25" s="78" customFormat="1" ht="19.899999999999999" hidden="1" customHeight="1" x14ac:dyDescent="0.35">
      <c r="A243" s="111"/>
      <c r="B243" s="111"/>
      <c r="C243" s="197"/>
      <c r="D243" s="127"/>
      <c r="E243" s="62"/>
      <c r="F243" s="62"/>
      <c r="G243" s="321"/>
      <c r="H243" s="253"/>
      <c r="J243" s="207"/>
      <c r="L243" s="207"/>
      <c r="M243" s="199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</row>
    <row r="244" spans="1:25" s="78" customFormat="1" ht="19.899999999999999" hidden="1" customHeight="1" x14ac:dyDescent="0.35">
      <c r="A244" s="111"/>
      <c r="B244" s="111"/>
      <c r="C244" s="197"/>
      <c r="D244" s="127"/>
      <c r="E244" s="62"/>
      <c r="F244" s="62"/>
      <c r="G244" s="321"/>
      <c r="H244" s="253"/>
      <c r="J244" s="207"/>
      <c r="L244" s="207"/>
      <c r="M244" s="199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</row>
    <row r="245" spans="1:25" s="78" customFormat="1" ht="19.899999999999999" hidden="1" customHeight="1" x14ac:dyDescent="0.35">
      <c r="A245" s="111"/>
      <c r="B245" s="111"/>
      <c r="C245" s="197"/>
      <c r="D245" s="127"/>
      <c r="E245" s="62"/>
      <c r="F245" s="62"/>
      <c r="G245" s="321"/>
      <c r="H245" s="253"/>
      <c r="J245" s="207"/>
      <c r="L245" s="207"/>
      <c r="M245" s="199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</row>
    <row r="246" spans="1:25" s="78" customFormat="1" ht="19.899999999999999" hidden="1" customHeight="1" x14ac:dyDescent="0.35">
      <c r="A246" s="111"/>
      <c r="B246" s="111"/>
      <c r="C246" s="197"/>
      <c r="D246" s="127"/>
      <c r="E246" s="62"/>
      <c r="F246" s="62"/>
      <c r="G246" s="321"/>
      <c r="H246" s="253"/>
      <c r="J246" s="207"/>
      <c r="L246" s="207"/>
      <c r="M246" s="199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</row>
    <row r="247" spans="1:25" s="78" customFormat="1" ht="19.899999999999999" hidden="1" customHeight="1" x14ac:dyDescent="0.35">
      <c r="A247" s="111"/>
      <c r="B247" s="111"/>
      <c r="C247" s="197"/>
      <c r="D247" s="127"/>
      <c r="E247" s="62"/>
      <c r="F247" s="62"/>
      <c r="G247" s="321"/>
      <c r="H247" s="253"/>
      <c r="J247" s="207"/>
      <c r="L247" s="207"/>
      <c r="M247" s="199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</row>
    <row r="248" spans="1:25" s="78" customFormat="1" ht="19.899999999999999" hidden="1" customHeight="1" x14ac:dyDescent="0.35">
      <c r="A248" s="111"/>
      <c r="B248" s="111"/>
      <c r="C248" s="197"/>
      <c r="D248" s="127"/>
      <c r="E248" s="62"/>
      <c r="F248" s="62"/>
      <c r="G248" s="321"/>
      <c r="H248" s="253"/>
      <c r="J248" s="207"/>
      <c r="L248" s="207"/>
      <c r="M248" s="199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</row>
    <row r="249" spans="1:25" s="78" customFormat="1" ht="19.899999999999999" hidden="1" customHeight="1" x14ac:dyDescent="0.35">
      <c r="A249" s="111"/>
      <c r="B249" s="111"/>
      <c r="C249" s="197"/>
      <c r="D249" s="127"/>
      <c r="E249" s="62"/>
      <c r="F249" s="62"/>
      <c r="G249" s="321"/>
      <c r="H249" s="253"/>
      <c r="J249" s="207"/>
      <c r="L249" s="207"/>
      <c r="M249" s="199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</row>
    <row r="250" spans="1:25" s="78" customFormat="1" ht="19.899999999999999" hidden="1" customHeight="1" x14ac:dyDescent="0.35">
      <c r="A250" s="111"/>
      <c r="B250" s="111"/>
      <c r="C250" s="197"/>
      <c r="D250" s="127"/>
      <c r="E250" s="62"/>
      <c r="F250" s="62"/>
      <c r="G250" s="321"/>
      <c r="H250" s="253"/>
      <c r="J250" s="207"/>
      <c r="L250" s="207"/>
      <c r="M250" s="199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</row>
    <row r="251" spans="1:25" s="78" customFormat="1" ht="19.899999999999999" hidden="1" customHeight="1" x14ac:dyDescent="0.35">
      <c r="A251" s="111"/>
      <c r="B251" s="111"/>
      <c r="C251" s="197"/>
      <c r="D251" s="127"/>
      <c r="E251" s="62"/>
      <c r="F251" s="62"/>
      <c r="G251" s="321"/>
      <c r="H251" s="253"/>
      <c r="J251" s="207"/>
      <c r="L251" s="207"/>
      <c r="M251" s="199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</row>
    <row r="252" spans="1:25" s="78" customFormat="1" ht="19.899999999999999" hidden="1" customHeight="1" x14ac:dyDescent="0.35">
      <c r="A252" s="111"/>
      <c r="B252" s="111"/>
      <c r="C252" s="212"/>
      <c r="D252" s="212"/>
      <c r="E252" s="212"/>
      <c r="F252" s="212"/>
      <c r="G252" s="322"/>
      <c r="H252" s="207"/>
      <c r="I252" s="254"/>
      <c r="J252" s="254"/>
      <c r="K252" s="254"/>
      <c r="L252" s="255"/>
      <c r="M252" s="97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</row>
    <row r="253" spans="1:25" ht="0" hidden="1" customHeight="1" x14ac:dyDescent="0.35">
      <c r="B253" s="111"/>
      <c r="D253" s="213"/>
      <c r="E253" s="214">
        <v>4</v>
      </c>
      <c r="F253" s="211"/>
      <c r="G253" s="323"/>
    </row>
    <row r="254" spans="1:25" ht="0" hidden="1" customHeight="1" x14ac:dyDescent="0.35">
      <c r="F254" s="210">
        <v>27</v>
      </c>
      <c r="G254" s="324">
        <v>72</v>
      </c>
    </row>
    <row r="255" spans="1:25" ht="0" hidden="1" customHeight="1" x14ac:dyDescent="0.35">
      <c r="F255" s="211"/>
      <c r="G255" s="323"/>
    </row>
    <row r="256" spans="1:25" ht="0" hidden="1" customHeight="1" x14ac:dyDescent="0.35">
      <c r="F256" s="210">
        <v>232</v>
      </c>
      <c r="G256" s="324">
        <v>96</v>
      </c>
    </row>
    <row r="257" spans="6:7" ht="0" hidden="1" customHeight="1" x14ac:dyDescent="0.35">
      <c r="F257" s="211"/>
      <c r="G257" s="323"/>
    </row>
  </sheetData>
  <sheetProtection algorithmName="SHA-512" hashValue="48/1h3lhS2LdZkCnMlB0tXzmFs/wPZCIRD1nwZMnS+VNPg0AbaZVZsy/d05k4KJpIwrNuoxOClzKyZQENxw4pw==" saltValue="JF4QEWWdTBV6ntXkoqWYOA==" spinCount="100000" sheet="1" objects="1" scenarios="1"/>
  <phoneticPr fontId="47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3A30-82E6-4202-92DD-95F30634CD8D}">
  <sheetPr codeName="Blad6"/>
  <dimension ref="A1:ET157"/>
  <sheetViews>
    <sheetView showGridLines="0" zoomScaleNormal="100" workbookViewId="0">
      <selection activeCell="F22" sqref="F22"/>
    </sheetView>
  </sheetViews>
  <sheetFormatPr defaultColWidth="0" defaultRowHeight="0" customHeight="1" zeroHeight="1" x14ac:dyDescent="0.35"/>
  <cols>
    <col min="1" max="1" width="3.7265625" style="62" customWidth="1"/>
    <col min="2" max="2" width="13.7265625" style="62" customWidth="1"/>
    <col min="3" max="3" width="10.81640625" style="62" bestFit="1" customWidth="1"/>
    <col min="4" max="4" width="1.7265625" style="62" customWidth="1"/>
    <col min="5" max="5" width="3.7265625" style="62" customWidth="1"/>
    <col min="6" max="6" width="15.7265625" style="62" customWidth="1"/>
    <col min="7" max="7" width="25.7265625" style="62" customWidth="1"/>
    <col min="8" max="8" width="13.453125" style="62" bestFit="1" customWidth="1"/>
    <col min="9" max="9" width="1.7265625" style="62" customWidth="1"/>
    <col min="10" max="10" width="25.7265625" style="62" customWidth="1"/>
    <col min="11" max="11" width="13.453125" style="62" bestFit="1" customWidth="1"/>
    <col min="12" max="12" width="1.7265625" style="62" customWidth="1"/>
    <col min="13" max="13" width="25.7265625" style="62" customWidth="1"/>
    <col min="14" max="14" width="13.453125" style="62" bestFit="1" customWidth="1"/>
    <col min="15" max="15" width="1.7265625" style="62" customWidth="1"/>
    <col min="16" max="16" width="25.7265625" style="62" customWidth="1"/>
    <col min="17" max="17" width="13.453125" style="62" bestFit="1" customWidth="1"/>
    <col min="18" max="18" width="1.7265625" style="62" customWidth="1"/>
    <col min="19" max="19" width="25.7265625" style="62" customWidth="1"/>
    <col min="20" max="20" width="13.453125" style="62" bestFit="1" customWidth="1"/>
    <col min="21" max="21" width="3.7265625" style="105" customWidth="1"/>
    <col min="22" max="22" width="13.7265625" style="62" customWidth="1"/>
    <col min="23" max="23" width="18.7265625" style="62" customWidth="1"/>
    <col min="24" max="24" width="18.7265625" style="101" customWidth="1"/>
    <col min="25" max="25" width="25.7265625" style="101" customWidth="1"/>
    <col min="26" max="26" width="3.7265625" style="256" customWidth="1"/>
    <col min="27" max="27" width="13.7265625" style="78" customWidth="1"/>
    <col min="28" max="28" width="14.81640625" style="78" bestFit="1" customWidth="1"/>
    <col min="29" max="35" width="25.7265625" style="78" customWidth="1"/>
    <col min="36" max="36" width="3.7265625" style="62" customWidth="1"/>
    <col min="37" max="38" width="13.7265625" style="62" customWidth="1"/>
    <col min="39" max="39" width="28.26953125" style="62" customWidth="1"/>
    <col min="40" max="40" width="10.7265625" style="62" customWidth="1"/>
    <col min="41" max="41" width="15.7265625" style="62" customWidth="1"/>
    <col min="42" max="42" width="10.7265625" style="62" customWidth="1"/>
    <col min="43" max="43" width="15.7265625" style="62" customWidth="1"/>
    <col min="44" max="44" width="10.7265625" style="62" customWidth="1"/>
    <col min="45" max="45" width="15.7265625" style="62" customWidth="1"/>
    <col min="46" max="46" width="10.7265625" style="62" customWidth="1"/>
    <col min="47" max="47" width="15.7265625" style="62" customWidth="1"/>
    <col min="48" max="48" width="10.7265625" style="62" customWidth="1"/>
    <col min="49" max="49" width="15.7265625" style="62" customWidth="1"/>
    <col min="50" max="50" width="10.7265625" style="62" customWidth="1"/>
    <col min="51" max="51" width="15.7265625" style="62" customWidth="1"/>
    <col min="52" max="52" width="10.7265625" style="62" customWidth="1"/>
    <col min="53" max="53" width="3.7265625" style="62" customWidth="1"/>
    <col min="54" max="54" width="13.7265625" style="62" customWidth="1"/>
    <col min="55" max="55" width="33.7265625" style="62" customWidth="1"/>
    <col min="56" max="56" width="1.7265625" style="62" customWidth="1"/>
    <col min="57" max="57" width="33.7265625" style="62" customWidth="1"/>
    <col min="58" max="58" width="3.7265625" style="62" customWidth="1"/>
    <col min="59" max="150" width="17.54296875" style="62" hidden="1" customWidth="1"/>
    <col min="151" max="16384" width="8.81640625" style="62" hidden="1"/>
  </cols>
  <sheetData>
    <row r="1" spans="2:57" s="5" customFormat="1" ht="16.899999999999999" customHeight="1" x14ac:dyDescent="0.45">
      <c r="U1" s="102"/>
      <c r="V1" s="3"/>
      <c r="W1" s="4"/>
      <c r="X1" s="91"/>
      <c r="Y1" s="91"/>
      <c r="Z1" s="7"/>
      <c r="AA1" s="7"/>
      <c r="AB1" s="7"/>
      <c r="AC1" s="239"/>
      <c r="AD1" s="239"/>
      <c r="AE1" s="239"/>
      <c r="AF1" s="239"/>
      <c r="AG1" s="239"/>
      <c r="AH1" s="239"/>
      <c r="AI1" s="239"/>
    </row>
    <row r="2" spans="2:57" s="3" customFormat="1" ht="23" x14ac:dyDescent="0.45">
      <c r="B2" s="25" t="str">
        <f>+Samenvatting!B2</f>
        <v>Europese openbare aanbesteding</v>
      </c>
      <c r="C2" s="25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92"/>
      <c r="Y2" s="92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2:57" s="11" customFormat="1" ht="17.5" x14ac:dyDescent="0.35">
      <c r="B3" s="12" t="str">
        <f>+Samenvatting!B3</f>
        <v>Vervanging LAN omgeving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6"/>
      <c r="Y3" s="16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2:57" s="11" customFormat="1" ht="19.5" x14ac:dyDescent="0.35">
      <c r="B4" s="119" t="s">
        <v>209</v>
      </c>
      <c r="C4" s="119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6"/>
      <c r="Y4" s="16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</row>
    <row r="5" spans="2:57" s="11" customFormat="1" ht="15" x14ac:dyDescent="0.3">
      <c r="B5" s="15" t="str">
        <f>+Samenvatting!B5</f>
        <v>IUC24-009</v>
      </c>
      <c r="C5" s="15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</row>
    <row r="6" spans="2:57" s="11" customFormat="1" ht="15" x14ac:dyDescent="0.3">
      <c r="B6" s="120" t="s">
        <v>6</v>
      </c>
      <c r="C6" s="120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</row>
    <row r="7" spans="2:57" s="11" customFormat="1" ht="15" customHeight="1" thickBot="1" x14ac:dyDescent="0.35"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93"/>
      <c r="Y7" s="93"/>
      <c r="Z7" s="240"/>
      <c r="AA7" s="240"/>
      <c r="AB7" s="240"/>
      <c r="AC7" s="240"/>
      <c r="AD7" s="240"/>
      <c r="AE7" s="240"/>
      <c r="AF7" s="240"/>
      <c r="AG7" s="240"/>
      <c r="AH7" s="240"/>
      <c r="AI7" s="24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2:57" s="47" customFormat="1" ht="15" customHeight="1" x14ac:dyDescent="0.3"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5"/>
      <c r="Y8" s="115"/>
      <c r="Z8" s="241"/>
      <c r="AA8" s="241"/>
      <c r="AB8" s="241"/>
      <c r="AC8" s="241"/>
      <c r="AD8" s="241"/>
      <c r="AE8" s="241"/>
      <c r="AF8" s="241"/>
      <c r="AG8" s="241"/>
      <c r="AH8" s="241"/>
      <c r="AI8" s="241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</row>
    <row r="9" spans="2:57" s="343" customFormat="1" ht="15" customHeight="1" x14ac:dyDescent="0.3">
      <c r="F9" s="343" t="s">
        <v>255</v>
      </c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344"/>
      <c r="V9" s="343" t="s">
        <v>256</v>
      </c>
      <c r="W9" s="252"/>
      <c r="X9" s="252"/>
      <c r="Y9" s="252"/>
      <c r="Z9" s="252"/>
      <c r="AA9" s="343" t="s">
        <v>257</v>
      </c>
      <c r="AK9" s="343" t="s">
        <v>258</v>
      </c>
      <c r="AU9" s="342"/>
      <c r="AV9" s="342"/>
      <c r="AW9" s="342"/>
      <c r="AX9" s="342"/>
      <c r="BB9" s="343" t="s">
        <v>260</v>
      </c>
    </row>
    <row r="10" spans="2:57" s="77" customFormat="1" ht="19.5" x14ac:dyDescent="0.3">
      <c r="F10" s="265" t="s">
        <v>254</v>
      </c>
      <c r="G10" s="266"/>
      <c r="H10" s="267"/>
      <c r="I10" s="267"/>
      <c r="J10" s="267"/>
      <c r="K10" s="267"/>
      <c r="L10" s="267"/>
      <c r="M10" s="267"/>
      <c r="N10" s="267"/>
      <c r="O10" s="267"/>
      <c r="P10" s="267"/>
      <c r="Q10" s="267"/>
      <c r="R10" s="267"/>
      <c r="S10" s="267"/>
      <c r="T10" s="273"/>
      <c r="U10" s="104"/>
      <c r="V10" s="265" t="s">
        <v>31</v>
      </c>
      <c r="W10" s="266"/>
      <c r="X10" s="267"/>
      <c r="Y10" s="273"/>
      <c r="Z10" s="63"/>
      <c r="AA10" s="265" t="s">
        <v>32</v>
      </c>
      <c r="AB10" s="271"/>
      <c r="AC10" s="272"/>
      <c r="AD10" s="328"/>
      <c r="AE10" s="328"/>
      <c r="AF10" s="328"/>
      <c r="AG10" s="328"/>
      <c r="AH10" s="328"/>
      <c r="AI10" s="328"/>
      <c r="AK10" s="265" t="s">
        <v>187</v>
      </c>
      <c r="AL10" s="266"/>
      <c r="AM10" s="267"/>
      <c r="AN10" s="267"/>
      <c r="AO10" s="267"/>
      <c r="AP10" s="267"/>
      <c r="AQ10" s="267"/>
      <c r="AR10" s="267"/>
      <c r="AS10" s="267"/>
      <c r="AT10" s="267"/>
      <c r="AU10" s="267"/>
      <c r="AV10" s="267"/>
      <c r="AW10" s="267"/>
      <c r="AX10" s="267"/>
      <c r="AY10" s="267"/>
      <c r="AZ10" s="273"/>
      <c r="BB10" s="265" t="s">
        <v>301</v>
      </c>
      <c r="BC10" s="266"/>
      <c r="BD10" s="266"/>
      <c r="BE10" s="273"/>
    </row>
    <row r="11" spans="2:57" s="77" customFormat="1" ht="14" x14ac:dyDescent="0.3">
      <c r="F11" s="268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70"/>
      <c r="U11" s="104"/>
      <c r="V11" s="268"/>
      <c r="W11" s="269"/>
      <c r="X11" s="269"/>
      <c r="Y11" s="270"/>
      <c r="AA11" s="268"/>
      <c r="AB11" s="269"/>
      <c r="AC11" s="270"/>
      <c r="AD11" s="329"/>
      <c r="AE11" s="329"/>
      <c r="AF11" s="329"/>
      <c r="AG11" s="329"/>
      <c r="AH11" s="329"/>
      <c r="AI11" s="329"/>
      <c r="AK11" s="268"/>
      <c r="AL11" s="269"/>
      <c r="AM11" s="512" t="s">
        <v>97</v>
      </c>
      <c r="AN11" s="512"/>
      <c r="AO11" s="512"/>
      <c r="AP11" s="512"/>
      <c r="AQ11" s="275" t="s">
        <v>98</v>
      </c>
      <c r="AR11" s="274"/>
      <c r="AS11" s="274"/>
      <c r="AT11" s="274"/>
      <c r="AU11" s="274"/>
      <c r="AV11" s="274"/>
      <c r="AW11" s="274"/>
      <c r="AX11" s="274"/>
      <c r="AY11" s="274"/>
      <c r="AZ11" s="276"/>
      <c r="BB11" s="269"/>
      <c r="BC11" s="269"/>
      <c r="BD11" s="269"/>
      <c r="BE11" s="276"/>
    </row>
    <row r="12" spans="2:57" s="294" customFormat="1" ht="40.5" x14ac:dyDescent="0.3">
      <c r="B12" s="330" t="s">
        <v>107</v>
      </c>
      <c r="C12" s="330" t="s">
        <v>243</v>
      </c>
      <c r="D12" s="77"/>
      <c r="F12" s="291" t="s">
        <v>107</v>
      </c>
      <c r="G12" s="341" t="s">
        <v>253</v>
      </c>
      <c r="H12" s="113" t="s">
        <v>321</v>
      </c>
      <c r="I12" s="113"/>
      <c r="J12" s="341" t="s">
        <v>253</v>
      </c>
      <c r="K12" s="113" t="s">
        <v>321</v>
      </c>
      <c r="L12" s="113"/>
      <c r="M12" s="341" t="s">
        <v>253</v>
      </c>
      <c r="N12" s="113" t="s">
        <v>321</v>
      </c>
      <c r="O12" s="113"/>
      <c r="P12" s="341" t="s">
        <v>253</v>
      </c>
      <c r="Q12" s="113" t="s">
        <v>321</v>
      </c>
      <c r="R12" s="113"/>
      <c r="S12" s="341" t="s">
        <v>253</v>
      </c>
      <c r="T12" s="113" t="s">
        <v>321</v>
      </c>
      <c r="U12" s="104"/>
      <c r="V12" s="292" t="s">
        <v>107</v>
      </c>
      <c r="W12" s="238" t="s">
        <v>259</v>
      </c>
      <c r="X12" s="238" t="s">
        <v>91</v>
      </c>
      <c r="Y12" s="286" t="s">
        <v>46</v>
      </c>
      <c r="Z12" s="293"/>
      <c r="AA12" s="292" t="s">
        <v>107</v>
      </c>
      <c r="AB12" s="238" t="s">
        <v>28</v>
      </c>
      <c r="AC12" s="286" t="s">
        <v>246</v>
      </c>
      <c r="AD12" s="286" t="s">
        <v>246</v>
      </c>
      <c r="AE12" s="286" t="s">
        <v>246</v>
      </c>
      <c r="AF12" s="286" t="s">
        <v>246</v>
      </c>
      <c r="AG12" s="286" t="s">
        <v>246</v>
      </c>
      <c r="AH12" s="286" t="s">
        <v>246</v>
      </c>
      <c r="AI12" s="286" t="s">
        <v>246</v>
      </c>
      <c r="AK12" s="292" t="s">
        <v>107</v>
      </c>
      <c r="AL12" s="238" t="s">
        <v>188</v>
      </c>
      <c r="AM12" s="295" t="s">
        <v>190</v>
      </c>
      <c r="AN12" s="296" t="s">
        <v>191</v>
      </c>
      <c r="AO12" s="295" t="s">
        <v>190</v>
      </c>
      <c r="AP12" s="296" t="s">
        <v>191</v>
      </c>
      <c r="AQ12" s="295" t="s">
        <v>190</v>
      </c>
      <c r="AR12" s="296" t="s">
        <v>191</v>
      </c>
      <c r="AS12" s="295" t="s">
        <v>190</v>
      </c>
      <c r="AT12" s="296" t="s">
        <v>191</v>
      </c>
      <c r="AU12" s="295" t="s">
        <v>190</v>
      </c>
      <c r="AV12" s="296" t="s">
        <v>191</v>
      </c>
      <c r="AW12" s="295" t="s">
        <v>190</v>
      </c>
      <c r="AX12" s="296" t="s">
        <v>191</v>
      </c>
      <c r="AY12" s="295" t="s">
        <v>190</v>
      </c>
      <c r="AZ12" s="296" t="s">
        <v>191</v>
      </c>
      <c r="BB12" s="292" t="s">
        <v>107</v>
      </c>
      <c r="BC12" s="238" t="s">
        <v>208</v>
      </c>
      <c r="BD12" s="238"/>
      <c r="BE12" s="238" t="s">
        <v>302</v>
      </c>
    </row>
    <row r="13" spans="2:57" s="294" customFormat="1" ht="13.5" x14ac:dyDescent="0.3"/>
    <row r="14" spans="2:57" s="96" customFormat="1" ht="15" customHeight="1" x14ac:dyDescent="0.35">
      <c r="B14" s="331" t="s">
        <v>108</v>
      </c>
      <c r="C14" s="332" t="s">
        <v>247</v>
      </c>
      <c r="F14" s="205" t="s">
        <v>108</v>
      </c>
      <c r="G14" s="260"/>
      <c r="H14" s="264"/>
      <c r="I14" s="502"/>
      <c r="J14" s="260"/>
      <c r="K14" s="264"/>
      <c r="L14" s="502"/>
      <c r="M14" s="260"/>
      <c r="N14" s="264"/>
      <c r="O14" s="502"/>
      <c r="P14" s="260"/>
      <c r="Q14" s="264"/>
      <c r="R14" s="502"/>
      <c r="S14" s="260"/>
      <c r="T14" s="264"/>
      <c r="U14" s="104"/>
      <c r="V14" s="205" t="s">
        <v>108</v>
      </c>
      <c r="W14" s="208">
        <v>1</v>
      </c>
      <c r="X14" s="334">
        <v>2</v>
      </c>
      <c r="Y14" s="261"/>
      <c r="Z14" s="63"/>
      <c r="AA14" s="205" t="s">
        <v>108</v>
      </c>
      <c r="AB14" s="503">
        <v>1</v>
      </c>
      <c r="AC14" s="261"/>
      <c r="AD14" s="261"/>
      <c r="AE14" s="261"/>
      <c r="AF14" s="261"/>
      <c r="AG14" s="261"/>
      <c r="AH14" s="261"/>
      <c r="AI14" s="261"/>
      <c r="AJ14" s="77"/>
      <c r="AK14" s="205" t="s">
        <v>108</v>
      </c>
      <c r="AL14" s="110">
        <v>15</v>
      </c>
      <c r="AM14" s="263"/>
      <c r="AN14" s="264"/>
      <c r="AO14" s="263"/>
      <c r="AP14" s="264"/>
      <c r="AQ14" s="263"/>
      <c r="AR14" s="264"/>
      <c r="AS14" s="263"/>
      <c r="AT14" s="264"/>
      <c r="AU14" s="263"/>
      <c r="AV14" s="264"/>
      <c r="AW14" s="263"/>
      <c r="AX14" s="264"/>
      <c r="AY14" s="263"/>
      <c r="AZ14" s="264"/>
      <c r="BA14" s="77"/>
      <c r="BB14" s="206" t="s">
        <v>108</v>
      </c>
      <c r="BC14" s="285"/>
      <c r="BE14" s="285"/>
    </row>
    <row r="15" spans="2:57" s="96" customFormat="1" ht="15" customHeight="1" x14ac:dyDescent="0.35">
      <c r="B15" s="333" t="s">
        <v>109</v>
      </c>
      <c r="C15" s="332" t="s">
        <v>247</v>
      </c>
      <c r="F15" s="205" t="s">
        <v>109</v>
      </c>
      <c r="G15" s="260"/>
      <c r="H15" s="264"/>
      <c r="I15" s="502"/>
      <c r="J15" s="260"/>
      <c r="K15" s="264"/>
      <c r="L15" s="502"/>
      <c r="M15" s="260"/>
      <c r="N15" s="264"/>
      <c r="O15" s="502"/>
      <c r="P15" s="260"/>
      <c r="Q15" s="264"/>
      <c r="R15" s="502"/>
      <c r="S15" s="260"/>
      <c r="T15" s="264"/>
      <c r="U15" s="104"/>
      <c r="V15" s="205" t="s">
        <v>109</v>
      </c>
      <c r="W15" s="208">
        <v>1</v>
      </c>
      <c r="X15" s="334">
        <v>2</v>
      </c>
      <c r="Y15" s="261"/>
      <c r="Z15" s="63"/>
      <c r="AA15" s="205" t="s">
        <v>109</v>
      </c>
      <c r="AB15" s="503">
        <v>1</v>
      </c>
      <c r="AC15" s="261"/>
      <c r="AD15" s="261"/>
      <c r="AE15" s="261"/>
      <c r="AF15" s="261"/>
      <c r="AG15" s="261"/>
      <c r="AH15" s="261"/>
      <c r="AI15" s="261"/>
      <c r="AJ15" s="77"/>
      <c r="AK15" s="205" t="s">
        <v>109</v>
      </c>
      <c r="AL15" s="110">
        <v>6</v>
      </c>
      <c r="AM15" s="263"/>
      <c r="AN15" s="264"/>
      <c r="AO15" s="263"/>
      <c r="AP15" s="264"/>
      <c r="AQ15" s="263"/>
      <c r="AR15" s="264"/>
      <c r="AS15" s="263"/>
      <c r="AT15" s="264"/>
      <c r="AU15" s="263"/>
      <c r="AV15" s="264"/>
      <c r="AW15" s="263"/>
      <c r="AX15" s="264"/>
      <c r="AY15" s="263"/>
      <c r="AZ15" s="264"/>
      <c r="BA15" s="77"/>
      <c r="BB15" s="205" t="s">
        <v>109</v>
      </c>
      <c r="BC15" s="285"/>
      <c r="BE15" s="285"/>
    </row>
    <row r="16" spans="2:57" s="96" customFormat="1" ht="15" customHeight="1" x14ac:dyDescent="0.35">
      <c r="B16" s="333" t="s">
        <v>110</v>
      </c>
      <c r="C16" s="332" t="s">
        <v>248</v>
      </c>
      <c r="F16" s="205" t="s">
        <v>110</v>
      </c>
      <c r="G16" s="260"/>
      <c r="H16" s="264"/>
      <c r="I16" s="502"/>
      <c r="J16" s="260"/>
      <c r="K16" s="264"/>
      <c r="L16" s="502"/>
      <c r="M16" s="260"/>
      <c r="N16" s="264"/>
      <c r="O16" s="502"/>
      <c r="P16" s="260"/>
      <c r="Q16" s="264"/>
      <c r="R16" s="502"/>
      <c r="S16" s="260"/>
      <c r="T16" s="264"/>
      <c r="U16" s="104"/>
      <c r="V16" s="205" t="s">
        <v>110</v>
      </c>
      <c r="W16" s="208">
        <v>2</v>
      </c>
      <c r="X16" s="334">
        <v>2</v>
      </c>
      <c r="Y16" s="261"/>
      <c r="Z16" s="63"/>
      <c r="AA16" s="205" t="s">
        <v>110</v>
      </c>
      <c r="AB16" s="503">
        <v>2</v>
      </c>
      <c r="AC16" s="261"/>
      <c r="AD16" s="261"/>
      <c r="AE16" s="261"/>
      <c r="AF16" s="261"/>
      <c r="AG16" s="261"/>
      <c r="AH16" s="261"/>
      <c r="AI16" s="261"/>
      <c r="AJ16" s="63"/>
      <c r="AK16" s="205" t="s">
        <v>110</v>
      </c>
      <c r="AL16" s="262">
        <v>58</v>
      </c>
      <c r="AM16" s="263"/>
      <c r="AN16" s="264"/>
      <c r="AO16" s="263"/>
      <c r="AP16" s="264"/>
      <c r="AQ16" s="263"/>
      <c r="AR16" s="264"/>
      <c r="AS16" s="263"/>
      <c r="AT16" s="264"/>
      <c r="AU16" s="263"/>
      <c r="AV16" s="264"/>
      <c r="AW16" s="263"/>
      <c r="AX16" s="264"/>
      <c r="AY16" s="263"/>
      <c r="AZ16" s="264"/>
      <c r="BA16" s="77"/>
      <c r="BB16" s="205" t="s">
        <v>110</v>
      </c>
      <c r="BC16" s="285"/>
      <c r="BE16" s="285"/>
    </row>
    <row r="17" spans="2:57" s="96" customFormat="1" ht="15" customHeight="1" x14ac:dyDescent="0.35">
      <c r="B17" s="333" t="s">
        <v>111</v>
      </c>
      <c r="C17" s="332" t="s">
        <v>247</v>
      </c>
      <c r="F17" s="205" t="s">
        <v>111</v>
      </c>
      <c r="G17" s="260"/>
      <c r="H17" s="264"/>
      <c r="I17" s="502"/>
      <c r="J17" s="260"/>
      <c r="K17" s="264"/>
      <c r="L17" s="502"/>
      <c r="M17" s="260"/>
      <c r="N17" s="264"/>
      <c r="O17" s="502"/>
      <c r="P17" s="260"/>
      <c r="Q17" s="264"/>
      <c r="R17" s="502"/>
      <c r="S17" s="260"/>
      <c r="T17" s="264"/>
      <c r="U17" s="104"/>
      <c r="V17" s="205" t="s">
        <v>111</v>
      </c>
      <c r="W17" s="208">
        <v>1</v>
      </c>
      <c r="X17" s="334">
        <v>2</v>
      </c>
      <c r="Y17" s="261"/>
      <c r="Z17" s="63"/>
      <c r="AA17" s="205" t="s">
        <v>111</v>
      </c>
      <c r="AB17" s="503">
        <v>1</v>
      </c>
      <c r="AC17" s="261"/>
      <c r="AD17" s="261"/>
      <c r="AE17" s="261"/>
      <c r="AF17" s="261"/>
      <c r="AG17" s="261"/>
      <c r="AH17" s="261"/>
      <c r="AI17" s="261"/>
      <c r="AJ17" s="63"/>
      <c r="AK17" s="205" t="s">
        <v>111</v>
      </c>
      <c r="AL17" s="262">
        <v>10</v>
      </c>
      <c r="AM17" s="263"/>
      <c r="AN17" s="264"/>
      <c r="AO17" s="263"/>
      <c r="AP17" s="264"/>
      <c r="AQ17" s="263"/>
      <c r="AR17" s="264"/>
      <c r="AS17" s="263"/>
      <c r="AT17" s="264"/>
      <c r="AU17" s="263"/>
      <c r="AV17" s="264"/>
      <c r="AW17" s="263"/>
      <c r="AX17" s="264"/>
      <c r="AY17" s="263"/>
      <c r="AZ17" s="264"/>
      <c r="BA17" s="77"/>
      <c r="BB17" s="205" t="s">
        <v>111</v>
      </c>
      <c r="BC17" s="285"/>
      <c r="BE17" s="285"/>
    </row>
    <row r="18" spans="2:57" s="96" customFormat="1" ht="15" customHeight="1" x14ac:dyDescent="0.35">
      <c r="B18" s="333" t="s">
        <v>112</v>
      </c>
      <c r="C18" s="332" t="s">
        <v>244</v>
      </c>
      <c r="F18" s="205" t="s">
        <v>112</v>
      </c>
      <c r="G18" s="260"/>
      <c r="H18" s="264"/>
      <c r="I18" s="502"/>
      <c r="J18" s="260"/>
      <c r="K18" s="264"/>
      <c r="L18" s="502"/>
      <c r="M18" s="260"/>
      <c r="N18" s="264"/>
      <c r="O18" s="502"/>
      <c r="P18" s="260"/>
      <c r="Q18" s="264"/>
      <c r="R18" s="502"/>
      <c r="S18" s="260"/>
      <c r="T18" s="264"/>
      <c r="U18" s="104"/>
      <c r="V18" s="205" t="s">
        <v>112</v>
      </c>
      <c r="W18" s="208">
        <v>1</v>
      </c>
      <c r="X18" s="334">
        <v>1</v>
      </c>
      <c r="Y18" s="261"/>
      <c r="Z18" s="63"/>
      <c r="AA18" s="205" t="s">
        <v>112</v>
      </c>
      <c r="AB18" s="503">
        <v>1</v>
      </c>
      <c r="AC18" s="261"/>
      <c r="AD18" s="261"/>
      <c r="AE18" s="261"/>
      <c r="AF18" s="261"/>
      <c r="AG18" s="261"/>
      <c r="AH18" s="261"/>
      <c r="AI18" s="261"/>
      <c r="AJ18" s="63"/>
      <c r="AK18" s="205" t="s">
        <v>112</v>
      </c>
      <c r="AL18" s="262">
        <v>2</v>
      </c>
      <c r="AM18" s="263"/>
      <c r="AN18" s="264"/>
      <c r="AO18" s="263"/>
      <c r="AP18" s="264"/>
      <c r="AQ18" s="263"/>
      <c r="AR18" s="264"/>
      <c r="AS18" s="263"/>
      <c r="AT18" s="264"/>
      <c r="AU18" s="263"/>
      <c r="AV18" s="264"/>
      <c r="AW18" s="263"/>
      <c r="AX18" s="264"/>
      <c r="AY18" s="263"/>
      <c r="AZ18" s="264"/>
      <c r="BA18" s="77"/>
      <c r="BB18" s="205" t="s">
        <v>112</v>
      </c>
      <c r="BC18" s="285"/>
      <c r="BE18" s="285"/>
    </row>
    <row r="19" spans="2:57" s="96" customFormat="1" ht="15" customHeight="1" x14ac:dyDescent="0.35">
      <c r="B19" s="333" t="s">
        <v>113</v>
      </c>
      <c r="C19" s="332" t="s">
        <v>244</v>
      </c>
      <c r="F19" s="205" t="s">
        <v>113</v>
      </c>
      <c r="G19" s="260"/>
      <c r="H19" s="264"/>
      <c r="I19" s="502"/>
      <c r="J19" s="260"/>
      <c r="K19" s="264"/>
      <c r="L19" s="502"/>
      <c r="M19" s="260"/>
      <c r="N19" s="264"/>
      <c r="O19" s="502"/>
      <c r="P19" s="260"/>
      <c r="Q19" s="264"/>
      <c r="R19" s="502"/>
      <c r="S19" s="260"/>
      <c r="T19" s="264"/>
      <c r="U19" s="104"/>
      <c r="V19" s="205" t="s">
        <v>113</v>
      </c>
      <c r="W19" s="208">
        <v>1</v>
      </c>
      <c r="X19" s="334">
        <v>1</v>
      </c>
      <c r="Y19" s="261"/>
      <c r="Z19" s="63"/>
      <c r="AA19" s="205" t="s">
        <v>113</v>
      </c>
      <c r="AB19" s="503">
        <v>1</v>
      </c>
      <c r="AC19" s="261"/>
      <c r="AD19" s="261"/>
      <c r="AE19" s="261"/>
      <c r="AF19" s="261"/>
      <c r="AG19" s="261"/>
      <c r="AH19" s="261"/>
      <c r="AI19" s="261"/>
      <c r="AJ19" s="63"/>
      <c r="AK19" s="205" t="s">
        <v>113</v>
      </c>
      <c r="AL19" s="262">
        <v>2</v>
      </c>
      <c r="AM19" s="263"/>
      <c r="AN19" s="264"/>
      <c r="AO19" s="263"/>
      <c r="AP19" s="264"/>
      <c r="AQ19" s="263"/>
      <c r="AR19" s="264"/>
      <c r="AS19" s="263"/>
      <c r="AT19" s="264"/>
      <c r="AU19" s="263"/>
      <c r="AV19" s="264"/>
      <c r="AW19" s="263"/>
      <c r="AX19" s="264"/>
      <c r="AY19" s="263"/>
      <c r="AZ19" s="264"/>
      <c r="BA19" s="77"/>
      <c r="BB19" s="205" t="s">
        <v>113</v>
      </c>
      <c r="BC19" s="285"/>
      <c r="BE19" s="285"/>
    </row>
    <row r="20" spans="2:57" s="96" customFormat="1" ht="15" customHeight="1" x14ac:dyDescent="0.35">
      <c r="B20" s="333" t="s">
        <v>186</v>
      </c>
      <c r="C20" s="332" t="s">
        <v>248</v>
      </c>
      <c r="F20" s="205" t="s">
        <v>186</v>
      </c>
      <c r="G20" s="260"/>
      <c r="H20" s="264"/>
      <c r="I20" s="502"/>
      <c r="J20" s="260"/>
      <c r="K20" s="264"/>
      <c r="L20" s="502"/>
      <c r="M20" s="260"/>
      <c r="N20" s="264"/>
      <c r="O20" s="502"/>
      <c r="P20" s="260"/>
      <c r="Q20" s="264"/>
      <c r="R20" s="502"/>
      <c r="S20" s="260"/>
      <c r="T20" s="264"/>
      <c r="U20" s="104"/>
      <c r="V20" s="205" t="s">
        <v>186</v>
      </c>
      <c r="W20" s="208" t="s">
        <v>223</v>
      </c>
      <c r="X20" s="334">
        <v>0</v>
      </c>
      <c r="Y20" s="261"/>
      <c r="Z20" s="63"/>
      <c r="AA20" s="205" t="s">
        <v>186</v>
      </c>
      <c r="AB20" s="503">
        <v>3</v>
      </c>
      <c r="AC20" s="261"/>
      <c r="AD20" s="261"/>
      <c r="AE20" s="261"/>
      <c r="AF20" s="261"/>
      <c r="AG20" s="261"/>
      <c r="AH20" s="261"/>
      <c r="AI20" s="261"/>
      <c r="AJ20" s="63"/>
      <c r="AK20" s="205" t="s">
        <v>186</v>
      </c>
      <c r="AL20" s="262">
        <v>49</v>
      </c>
      <c r="AM20" s="263"/>
      <c r="AN20" s="264"/>
      <c r="AO20" s="263"/>
      <c r="AP20" s="264"/>
      <c r="AQ20" s="263"/>
      <c r="AR20" s="264"/>
      <c r="AS20" s="263"/>
      <c r="AT20" s="264"/>
      <c r="AU20" s="263"/>
      <c r="AV20" s="264"/>
      <c r="AW20" s="263"/>
      <c r="AX20" s="264"/>
      <c r="AY20" s="263"/>
      <c r="AZ20" s="264"/>
      <c r="BA20" s="77"/>
      <c r="BB20" s="205" t="s">
        <v>186</v>
      </c>
      <c r="BC20" s="285"/>
      <c r="BE20" s="285"/>
    </row>
    <row r="21" spans="2:57" s="96" customFormat="1" ht="15" customHeight="1" x14ac:dyDescent="0.35">
      <c r="B21" s="333" t="s">
        <v>114</v>
      </c>
      <c r="C21" s="332" t="s">
        <v>247</v>
      </c>
      <c r="F21" s="205" t="s">
        <v>114</v>
      </c>
      <c r="G21" s="260"/>
      <c r="H21" s="264"/>
      <c r="I21" s="502"/>
      <c r="J21" s="260"/>
      <c r="K21" s="264"/>
      <c r="L21" s="502"/>
      <c r="M21" s="260"/>
      <c r="N21" s="264"/>
      <c r="O21" s="502"/>
      <c r="P21" s="260"/>
      <c r="Q21" s="264"/>
      <c r="R21" s="502"/>
      <c r="S21" s="260"/>
      <c r="T21" s="264"/>
      <c r="U21" s="104"/>
      <c r="V21" s="205" t="s">
        <v>114</v>
      </c>
      <c r="W21" s="208" t="s">
        <v>223</v>
      </c>
      <c r="X21" s="334">
        <v>2</v>
      </c>
      <c r="Y21" s="261"/>
      <c r="Z21" s="63"/>
      <c r="AA21" s="205" t="s">
        <v>114</v>
      </c>
      <c r="AB21" s="503">
        <v>1</v>
      </c>
      <c r="AC21" s="261"/>
      <c r="AD21" s="261"/>
      <c r="AE21" s="261"/>
      <c r="AF21" s="261"/>
      <c r="AG21" s="261"/>
      <c r="AH21" s="261"/>
      <c r="AI21" s="261"/>
      <c r="AJ21" s="63"/>
      <c r="AK21" s="205" t="s">
        <v>114</v>
      </c>
      <c r="AL21" s="262">
        <v>6</v>
      </c>
      <c r="AM21" s="263"/>
      <c r="AN21" s="264"/>
      <c r="AO21" s="263"/>
      <c r="AP21" s="264"/>
      <c r="AQ21" s="263"/>
      <c r="AR21" s="264"/>
      <c r="AS21" s="263"/>
      <c r="AT21" s="264"/>
      <c r="AU21" s="263"/>
      <c r="AV21" s="264"/>
      <c r="AW21" s="263"/>
      <c r="AX21" s="264"/>
      <c r="AY21" s="263"/>
      <c r="AZ21" s="264"/>
      <c r="BA21" s="77"/>
      <c r="BB21" s="205" t="s">
        <v>114</v>
      </c>
      <c r="BC21" s="285"/>
      <c r="BE21" s="285"/>
    </row>
    <row r="22" spans="2:57" s="96" customFormat="1" ht="15" customHeight="1" x14ac:dyDescent="0.35">
      <c r="B22" s="333" t="s">
        <v>115</v>
      </c>
      <c r="C22" s="332" t="s">
        <v>244</v>
      </c>
      <c r="F22" s="205" t="s">
        <v>115</v>
      </c>
      <c r="G22" s="260"/>
      <c r="H22" s="264"/>
      <c r="I22" s="502"/>
      <c r="J22" s="260"/>
      <c r="K22" s="264"/>
      <c r="L22" s="502"/>
      <c r="M22" s="260"/>
      <c r="N22" s="264"/>
      <c r="O22" s="502"/>
      <c r="P22" s="260"/>
      <c r="Q22" s="264"/>
      <c r="R22" s="502"/>
      <c r="S22" s="260"/>
      <c r="T22" s="264"/>
      <c r="U22" s="104"/>
      <c r="V22" s="205" t="s">
        <v>115</v>
      </c>
      <c r="W22" s="208">
        <v>1</v>
      </c>
      <c r="X22" s="334">
        <v>1</v>
      </c>
      <c r="Y22" s="261"/>
      <c r="Z22" s="63"/>
      <c r="AA22" s="205" t="s">
        <v>115</v>
      </c>
      <c r="AB22" s="503">
        <v>1</v>
      </c>
      <c r="AC22" s="261"/>
      <c r="AD22" s="261"/>
      <c r="AE22" s="261"/>
      <c r="AF22" s="261"/>
      <c r="AG22" s="261"/>
      <c r="AH22" s="261"/>
      <c r="AI22" s="261"/>
      <c r="AJ22" s="63"/>
      <c r="AK22" s="205" t="s">
        <v>115</v>
      </c>
      <c r="AL22" s="262">
        <v>1</v>
      </c>
      <c r="AM22" s="263"/>
      <c r="AN22" s="264"/>
      <c r="AO22" s="263"/>
      <c r="AP22" s="264"/>
      <c r="AQ22" s="263"/>
      <c r="AR22" s="264"/>
      <c r="AS22" s="263"/>
      <c r="AT22" s="264"/>
      <c r="AU22" s="263"/>
      <c r="AV22" s="264"/>
      <c r="AW22" s="263"/>
      <c r="AX22" s="264"/>
      <c r="AY22" s="263"/>
      <c r="AZ22" s="264"/>
      <c r="BA22" s="77"/>
      <c r="BB22" s="205" t="s">
        <v>115</v>
      </c>
      <c r="BC22" s="285"/>
      <c r="BE22" s="285"/>
    </row>
    <row r="23" spans="2:57" s="96" customFormat="1" ht="15" customHeight="1" x14ac:dyDescent="0.35">
      <c r="B23" s="333" t="s">
        <v>116</v>
      </c>
      <c r="C23" s="332" t="s">
        <v>244</v>
      </c>
      <c r="F23" s="205" t="s">
        <v>116</v>
      </c>
      <c r="G23" s="260"/>
      <c r="H23" s="264"/>
      <c r="I23" s="502"/>
      <c r="J23" s="260"/>
      <c r="K23" s="264"/>
      <c r="L23" s="502"/>
      <c r="M23" s="260"/>
      <c r="N23" s="264"/>
      <c r="O23" s="502"/>
      <c r="P23" s="260"/>
      <c r="Q23" s="264"/>
      <c r="R23" s="502"/>
      <c r="S23" s="260"/>
      <c r="T23" s="264"/>
      <c r="U23" s="104"/>
      <c r="V23" s="205" t="s">
        <v>116</v>
      </c>
      <c r="W23" s="208">
        <v>1</v>
      </c>
      <c r="X23" s="334">
        <v>1</v>
      </c>
      <c r="Y23" s="261"/>
      <c r="Z23" s="63"/>
      <c r="AA23" s="205" t="s">
        <v>116</v>
      </c>
      <c r="AB23" s="503">
        <v>1</v>
      </c>
      <c r="AC23" s="261"/>
      <c r="AD23" s="261"/>
      <c r="AE23" s="261"/>
      <c r="AF23" s="261"/>
      <c r="AG23" s="261"/>
      <c r="AH23" s="261"/>
      <c r="AI23" s="261"/>
      <c r="AJ23" s="63"/>
      <c r="AK23" s="205" t="s">
        <v>116</v>
      </c>
      <c r="AL23" s="262">
        <v>1</v>
      </c>
      <c r="AM23" s="263"/>
      <c r="AN23" s="264"/>
      <c r="AO23" s="263"/>
      <c r="AP23" s="264"/>
      <c r="AQ23" s="263"/>
      <c r="AR23" s="264"/>
      <c r="AS23" s="263"/>
      <c r="AT23" s="264"/>
      <c r="AU23" s="263"/>
      <c r="AV23" s="264"/>
      <c r="AW23" s="263"/>
      <c r="AX23" s="264"/>
      <c r="AY23" s="263"/>
      <c r="AZ23" s="264"/>
      <c r="BA23" s="77"/>
      <c r="BB23" s="205" t="s">
        <v>116</v>
      </c>
      <c r="BC23" s="285"/>
      <c r="BE23" s="285"/>
    </row>
    <row r="24" spans="2:57" s="96" customFormat="1" ht="15" customHeight="1" x14ac:dyDescent="0.35">
      <c r="B24" s="333" t="s">
        <v>117</v>
      </c>
      <c r="C24" s="332" t="s">
        <v>248</v>
      </c>
      <c r="F24" s="205" t="s">
        <v>117</v>
      </c>
      <c r="G24" s="260"/>
      <c r="H24" s="264"/>
      <c r="I24" s="502"/>
      <c r="J24" s="260"/>
      <c r="K24" s="264"/>
      <c r="L24" s="502"/>
      <c r="M24" s="260"/>
      <c r="N24" s="264"/>
      <c r="O24" s="502"/>
      <c r="P24" s="260"/>
      <c r="Q24" s="264"/>
      <c r="R24" s="502"/>
      <c r="S24" s="260"/>
      <c r="T24" s="264"/>
      <c r="U24" s="104"/>
      <c r="V24" s="205" t="s">
        <v>117</v>
      </c>
      <c r="W24" s="208"/>
      <c r="X24" s="334">
        <v>0</v>
      </c>
      <c r="Y24" s="261"/>
      <c r="Z24" s="63"/>
      <c r="AA24" s="205" t="s">
        <v>117</v>
      </c>
      <c r="AB24" s="503">
        <v>7</v>
      </c>
      <c r="AC24" s="261"/>
      <c r="AD24" s="261"/>
      <c r="AE24" s="261"/>
      <c r="AF24" s="261"/>
      <c r="AG24" s="261"/>
      <c r="AH24" s="261"/>
      <c r="AI24" s="261"/>
      <c r="AJ24" s="63"/>
      <c r="AK24" s="205" t="s">
        <v>117</v>
      </c>
      <c r="AL24" s="262">
        <v>89</v>
      </c>
      <c r="AM24" s="263"/>
      <c r="AN24" s="264"/>
      <c r="AO24" s="263"/>
      <c r="AP24" s="264"/>
      <c r="AQ24" s="263"/>
      <c r="AR24" s="264"/>
      <c r="AS24" s="263"/>
      <c r="AT24" s="264"/>
      <c r="AU24" s="263"/>
      <c r="AV24" s="264"/>
      <c r="AW24" s="263"/>
      <c r="AX24" s="264"/>
      <c r="AY24" s="263"/>
      <c r="AZ24" s="264"/>
      <c r="BA24" s="77"/>
      <c r="BB24" s="205" t="s">
        <v>117</v>
      </c>
      <c r="BC24" s="285"/>
      <c r="BE24" s="285"/>
    </row>
    <row r="25" spans="2:57" s="96" customFormat="1" ht="15" customHeight="1" x14ac:dyDescent="0.35">
      <c r="B25" s="333" t="s">
        <v>118</v>
      </c>
      <c r="C25" s="332" t="s">
        <v>247</v>
      </c>
      <c r="F25" s="205" t="s">
        <v>118</v>
      </c>
      <c r="G25" s="260"/>
      <c r="H25" s="264"/>
      <c r="I25" s="502"/>
      <c r="J25" s="260"/>
      <c r="K25" s="264"/>
      <c r="L25" s="502"/>
      <c r="M25" s="260"/>
      <c r="N25" s="264"/>
      <c r="O25" s="502"/>
      <c r="P25" s="260"/>
      <c r="Q25" s="264"/>
      <c r="R25" s="502"/>
      <c r="S25" s="260"/>
      <c r="T25" s="264"/>
      <c r="U25" s="104"/>
      <c r="V25" s="205" t="s">
        <v>118</v>
      </c>
      <c r="W25" s="208">
        <v>1</v>
      </c>
      <c r="X25" s="334">
        <v>2</v>
      </c>
      <c r="Y25" s="261"/>
      <c r="Z25" s="63"/>
      <c r="AA25" s="205" t="s">
        <v>118</v>
      </c>
      <c r="AB25" s="503">
        <v>1</v>
      </c>
      <c r="AC25" s="261"/>
      <c r="AD25" s="261"/>
      <c r="AE25" s="261"/>
      <c r="AF25" s="261"/>
      <c r="AG25" s="261"/>
      <c r="AH25" s="261"/>
      <c r="AI25" s="261"/>
      <c r="AJ25" s="63"/>
      <c r="AK25" s="205" t="s">
        <v>118</v>
      </c>
      <c r="AL25" s="262">
        <v>17</v>
      </c>
      <c r="AM25" s="263"/>
      <c r="AN25" s="264"/>
      <c r="AO25" s="263"/>
      <c r="AP25" s="264"/>
      <c r="AQ25" s="263"/>
      <c r="AR25" s="264"/>
      <c r="AS25" s="263"/>
      <c r="AT25" s="264"/>
      <c r="AU25" s="263"/>
      <c r="AV25" s="264"/>
      <c r="AW25" s="263"/>
      <c r="AX25" s="264"/>
      <c r="AY25" s="263"/>
      <c r="AZ25" s="264"/>
      <c r="BA25" s="77"/>
      <c r="BB25" s="205" t="s">
        <v>118</v>
      </c>
      <c r="BC25" s="285"/>
      <c r="BE25" s="285"/>
    </row>
    <row r="26" spans="2:57" s="96" customFormat="1" ht="15" customHeight="1" x14ac:dyDescent="0.35">
      <c r="B26" s="333" t="s">
        <v>119</v>
      </c>
      <c r="C26" s="332" t="s">
        <v>247</v>
      </c>
      <c r="F26" s="205" t="s">
        <v>119</v>
      </c>
      <c r="G26" s="260"/>
      <c r="H26" s="264"/>
      <c r="I26" s="502"/>
      <c r="J26" s="260"/>
      <c r="K26" s="264"/>
      <c r="L26" s="502"/>
      <c r="M26" s="260"/>
      <c r="N26" s="264"/>
      <c r="O26" s="502"/>
      <c r="P26" s="260"/>
      <c r="Q26" s="264"/>
      <c r="R26" s="502"/>
      <c r="S26" s="260"/>
      <c r="T26" s="264"/>
      <c r="U26" s="104"/>
      <c r="V26" s="205" t="s">
        <v>119</v>
      </c>
      <c r="W26" s="208">
        <v>1</v>
      </c>
      <c r="X26" s="334">
        <v>2</v>
      </c>
      <c r="Y26" s="261"/>
      <c r="Z26" s="63"/>
      <c r="AA26" s="205" t="s">
        <v>119</v>
      </c>
      <c r="AB26" s="503">
        <v>1</v>
      </c>
      <c r="AC26" s="261"/>
      <c r="AD26" s="261"/>
      <c r="AE26" s="261"/>
      <c r="AF26" s="261"/>
      <c r="AG26" s="261"/>
      <c r="AH26" s="261"/>
      <c r="AI26" s="261"/>
      <c r="AJ26" s="63"/>
      <c r="AK26" s="205" t="s">
        <v>119</v>
      </c>
      <c r="AL26" s="262">
        <v>4</v>
      </c>
      <c r="AM26" s="263"/>
      <c r="AN26" s="264"/>
      <c r="AO26" s="263"/>
      <c r="AP26" s="264"/>
      <c r="AQ26" s="263"/>
      <c r="AR26" s="264"/>
      <c r="AS26" s="263"/>
      <c r="AT26" s="264"/>
      <c r="AU26" s="263"/>
      <c r="AV26" s="264"/>
      <c r="AW26" s="263"/>
      <c r="AX26" s="264"/>
      <c r="AY26" s="263"/>
      <c r="AZ26" s="264"/>
      <c r="BA26" s="77"/>
      <c r="BB26" s="205" t="s">
        <v>119</v>
      </c>
      <c r="BC26" s="285"/>
      <c r="BE26" s="285"/>
    </row>
    <row r="27" spans="2:57" s="96" customFormat="1" ht="15" customHeight="1" x14ac:dyDescent="0.35">
      <c r="B27" s="333" t="s">
        <v>120</v>
      </c>
      <c r="C27" s="332" t="s">
        <v>244</v>
      </c>
      <c r="F27" s="205" t="s">
        <v>120</v>
      </c>
      <c r="G27" s="260"/>
      <c r="H27" s="264"/>
      <c r="I27" s="502"/>
      <c r="J27" s="260"/>
      <c r="K27" s="264"/>
      <c r="L27" s="502"/>
      <c r="M27" s="260"/>
      <c r="N27" s="264"/>
      <c r="O27" s="502"/>
      <c r="P27" s="260"/>
      <c r="Q27" s="264"/>
      <c r="R27" s="502"/>
      <c r="S27" s="260"/>
      <c r="T27" s="264"/>
      <c r="U27" s="104"/>
      <c r="V27" s="205" t="s">
        <v>120</v>
      </c>
      <c r="W27" s="208">
        <v>1</v>
      </c>
      <c r="X27" s="334">
        <v>2</v>
      </c>
      <c r="Y27" s="261"/>
      <c r="Z27" s="63"/>
      <c r="AA27" s="205" t="s">
        <v>120</v>
      </c>
      <c r="AB27" s="503">
        <v>1</v>
      </c>
      <c r="AC27" s="261"/>
      <c r="AD27" s="261"/>
      <c r="AE27" s="261"/>
      <c r="AF27" s="261"/>
      <c r="AG27" s="261"/>
      <c r="AH27" s="261"/>
      <c r="AI27" s="261"/>
      <c r="AJ27" s="63"/>
      <c r="AK27" s="205" t="s">
        <v>120</v>
      </c>
      <c r="AL27" s="262">
        <v>2</v>
      </c>
      <c r="AM27" s="263"/>
      <c r="AN27" s="264"/>
      <c r="AO27" s="263"/>
      <c r="AP27" s="264"/>
      <c r="AQ27" s="263"/>
      <c r="AR27" s="264"/>
      <c r="AS27" s="263"/>
      <c r="AT27" s="264"/>
      <c r="AU27" s="263"/>
      <c r="AV27" s="264"/>
      <c r="AW27" s="263"/>
      <c r="AX27" s="264"/>
      <c r="AY27" s="263"/>
      <c r="AZ27" s="264"/>
      <c r="BA27" s="77"/>
      <c r="BB27" s="205" t="s">
        <v>120</v>
      </c>
      <c r="BC27" s="285"/>
      <c r="BE27" s="285"/>
    </row>
    <row r="28" spans="2:57" s="96" customFormat="1" ht="15" customHeight="1" x14ac:dyDescent="0.35">
      <c r="B28" s="333" t="s">
        <v>121</v>
      </c>
      <c r="C28" s="332" t="s">
        <v>247</v>
      </c>
      <c r="F28" s="205" t="s">
        <v>121</v>
      </c>
      <c r="G28" s="260"/>
      <c r="H28" s="264"/>
      <c r="I28" s="502"/>
      <c r="J28" s="260"/>
      <c r="K28" s="264"/>
      <c r="L28" s="502"/>
      <c r="M28" s="260"/>
      <c r="N28" s="264"/>
      <c r="O28" s="502"/>
      <c r="P28" s="260"/>
      <c r="Q28" s="264"/>
      <c r="R28" s="502"/>
      <c r="S28" s="260"/>
      <c r="T28" s="264"/>
      <c r="U28" s="104"/>
      <c r="V28" s="205" t="s">
        <v>121</v>
      </c>
      <c r="W28" s="208">
        <v>2</v>
      </c>
      <c r="X28" s="334">
        <v>2</v>
      </c>
      <c r="Y28" s="261"/>
      <c r="Z28" s="63"/>
      <c r="AA28" s="205" t="s">
        <v>121</v>
      </c>
      <c r="AB28" s="503">
        <v>1</v>
      </c>
      <c r="AC28" s="261"/>
      <c r="AD28" s="261"/>
      <c r="AE28" s="261"/>
      <c r="AF28" s="261"/>
      <c r="AG28" s="261"/>
      <c r="AH28" s="261"/>
      <c r="AI28" s="261"/>
      <c r="AJ28" s="63"/>
      <c r="AK28" s="205" t="s">
        <v>121</v>
      </c>
      <c r="AL28" s="262">
        <v>6</v>
      </c>
      <c r="AM28" s="263"/>
      <c r="AN28" s="264"/>
      <c r="AO28" s="263"/>
      <c r="AP28" s="264"/>
      <c r="AQ28" s="263"/>
      <c r="AR28" s="264"/>
      <c r="AS28" s="263"/>
      <c r="AT28" s="264"/>
      <c r="AU28" s="263"/>
      <c r="AV28" s="264"/>
      <c r="AW28" s="263"/>
      <c r="AX28" s="264"/>
      <c r="AY28" s="263"/>
      <c r="AZ28" s="264"/>
      <c r="BA28" s="77"/>
      <c r="BB28" s="205" t="s">
        <v>121</v>
      </c>
      <c r="BC28" s="285"/>
      <c r="BE28" s="285"/>
    </row>
    <row r="29" spans="2:57" s="96" customFormat="1" ht="15" customHeight="1" x14ac:dyDescent="0.35">
      <c r="B29" s="333" t="s">
        <v>122</v>
      </c>
      <c r="C29" s="332" t="s">
        <v>244</v>
      </c>
      <c r="F29" s="205" t="s">
        <v>122</v>
      </c>
      <c r="G29" s="260"/>
      <c r="H29" s="264"/>
      <c r="I29" s="502"/>
      <c r="J29" s="260"/>
      <c r="K29" s="264"/>
      <c r="L29" s="502"/>
      <c r="M29" s="260"/>
      <c r="N29" s="264"/>
      <c r="O29" s="502"/>
      <c r="P29" s="260"/>
      <c r="Q29" s="264"/>
      <c r="R29" s="502"/>
      <c r="S29" s="260"/>
      <c r="T29" s="264"/>
      <c r="U29" s="104"/>
      <c r="V29" s="205" t="s">
        <v>122</v>
      </c>
      <c r="W29" s="208">
        <v>1</v>
      </c>
      <c r="X29" s="334">
        <v>2</v>
      </c>
      <c r="Y29" s="261"/>
      <c r="Z29" s="63"/>
      <c r="AA29" s="205" t="s">
        <v>122</v>
      </c>
      <c r="AB29" s="503">
        <v>1</v>
      </c>
      <c r="AC29" s="261"/>
      <c r="AD29" s="261"/>
      <c r="AE29" s="261"/>
      <c r="AF29" s="261"/>
      <c r="AG29" s="261"/>
      <c r="AH29" s="261"/>
      <c r="AI29" s="261"/>
      <c r="AJ29" s="63"/>
      <c r="AK29" s="205" t="s">
        <v>122</v>
      </c>
      <c r="AL29" s="262">
        <v>2</v>
      </c>
      <c r="AM29" s="263"/>
      <c r="AN29" s="264"/>
      <c r="AO29" s="263"/>
      <c r="AP29" s="264"/>
      <c r="AQ29" s="263"/>
      <c r="AR29" s="264"/>
      <c r="AS29" s="263"/>
      <c r="AT29" s="264"/>
      <c r="AU29" s="263"/>
      <c r="AV29" s="264"/>
      <c r="AW29" s="263"/>
      <c r="AX29" s="264"/>
      <c r="AY29" s="263"/>
      <c r="AZ29" s="264"/>
      <c r="BA29" s="77"/>
      <c r="BB29" s="205" t="s">
        <v>122</v>
      </c>
      <c r="BC29" s="285"/>
      <c r="BE29" s="285"/>
    </row>
    <row r="30" spans="2:57" s="96" customFormat="1" ht="15" customHeight="1" x14ac:dyDescent="0.35">
      <c r="B30" s="333" t="s">
        <v>123</v>
      </c>
      <c r="C30" s="332" t="s">
        <v>244</v>
      </c>
      <c r="F30" s="205" t="s">
        <v>123</v>
      </c>
      <c r="G30" s="260"/>
      <c r="H30" s="264"/>
      <c r="I30" s="502"/>
      <c r="J30" s="260"/>
      <c r="K30" s="264"/>
      <c r="L30" s="502"/>
      <c r="M30" s="260"/>
      <c r="N30" s="264"/>
      <c r="O30" s="502"/>
      <c r="P30" s="260"/>
      <c r="Q30" s="264"/>
      <c r="R30" s="502"/>
      <c r="S30" s="260"/>
      <c r="T30" s="264"/>
      <c r="U30" s="104"/>
      <c r="V30" s="205" t="s">
        <v>123</v>
      </c>
      <c r="W30" s="208">
        <v>1</v>
      </c>
      <c r="X30" s="334">
        <v>1</v>
      </c>
      <c r="Y30" s="261"/>
      <c r="Z30" s="63"/>
      <c r="AA30" s="205" t="s">
        <v>123</v>
      </c>
      <c r="AB30" s="503">
        <v>1</v>
      </c>
      <c r="AC30" s="261"/>
      <c r="AD30" s="261"/>
      <c r="AE30" s="261"/>
      <c r="AF30" s="261"/>
      <c r="AG30" s="261"/>
      <c r="AH30" s="261"/>
      <c r="AI30" s="261"/>
      <c r="AJ30" s="63"/>
      <c r="AK30" s="205" t="s">
        <v>123</v>
      </c>
      <c r="AL30" s="262">
        <v>2</v>
      </c>
      <c r="AM30" s="263"/>
      <c r="AN30" s="264"/>
      <c r="AO30" s="263"/>
      <c r="AP30" s="264"/>
      <c r="AQ30" s="263"/>
      <c r="AR30" s="264"/>
      <c r="AS30" s="263"/>
      <c r="AT30" s="264"/>
      <c r="AU30" s="263"/>
      <c r="AV30" s="264"/>
      <c r="AW30" s="263"/>
      <c r="AX30" s="264"/>
      <c r="AY30" s="263"/>
      <c r="AZ30" s="264"/>
      <c r="BA30" s="77"/>
      <c r="BB30" s="205" t="s">
        <v>123</v>
      </c>
      <c r="BC30" s="285"/>
      <c r="BE30" s="285"/>
    </row>
    <row r="31" spans="2:57" s="96" customFormat="1" ht="15" customHeight="1" x14ac:dyDescent="0.35">
      <c r="B31" s="333" t="s">
        <v>124</v>
      </c>
      <c r="C31" s="332" t="s">
        <v>244</v>
      </c>
      <c r="F31" s="205" t="s">
        <v>124</v>
      </c>
      <c r="G31" s="260"/>
      <c r="H31" s="264"/>
      <c r="I31" s="502"/>
      <c r="J31" s="260"/>
      <c r="K31" s="264"/>
      <c r="L31" s="502"/>
      <c r="M31" s="260"/>
      <c r="N31" s="264"/>
      <c r="O31" s="502"/>
      <c r="P31" s="260"/>
      <c r="Q31" s="264"/>
      <c r="R31" s="502"/>
      <c r="S31" s="260"/>
      <c r="T31" s="264"/>
      <c r="U31" s="104"/>
      <c r="V31" s="205" t="s">
        <v>124</v>
      </c>
      <c r="W31" s="208">
        <v>1</v>
      </c>
      <c r="X31" s="334">
        <v>1</v>
      </c>
      <c r="Y31" s="261"/>
      <c r="Z31" s="63"/>
      <c r="AA31" s="205" t="s">
        <v>124</v>
      </c>
      <c r="AB31" s="503">
        <v>1</v>
      </c>
      <c r="AC31" s="261"/>
      <c r="AD31" s="261"/>
      <c r="AE31" s="261"/>
      <c r="AF31" s="261"/>
      <c r="AG31" s="261"/>
      <c r="AH31" s="261"/>
      <c r="AI31" s="261"/>
      <c r="AJ31" s="63"/>
      <c r="AK31" s="205" t="s">
        <v>124</v>
      </c>
      <c r="AL31" s="262">
        <v>1</v>
      </c>
      <c r="AM31" s="263"/>
      <c r="AN31" s="264"/>
      <c r="AO31" s="263"/>
      <c r="AP31" s="264"/>
      <c r="AQ31" s="263"/>
      <c r="AR31" s="264"/>
      <c r="AS31" s="263"/>
      <c r="AT31" s="264"/>
      <c r="AU31" s="263"/>
      <c r="AV31" s="264"/>
      <c r="AW31" s="263"/>
      <c r="AX31" s="264"/>
      <c r="AY31" s="263"/>
      <c r="AZ31" s="264"/>
      <c r="BA31" s="77"/>
      <c r="BB31" s="205" t="s">
        <v>124</v>
      </c>
      <c r="BC31" s="285"/>
      <c r="BE31" s="285"/>
    </row>
    <row r="32" spans="2:57" s="96" customFormat="1" ht="15" customHeight="1" x14ac:dyDescent="0.35">
      <c r="B32" s="333" t="s">
        <v>125</v>
      </c>
      <c r="C32" s="332" t="s">
        <v>244</v>
      </c>
      <c r="F32" s="205" t="s">
        <v>125</v>
      </c>
      <c r="G32" s="260"/>
      <c r="H32" s="264"/>
      <c r="I32" s="502"/>
      <c r="J32" s="260"/>
      <c r="K32" s="264"/>
      <c r="L32" s="502"/>
      <c r="M32" s="260"/>
      <c r="N32" s="264"/>
      <c r="O32" s="502"/>
      <c r="P32" s="260"/>
      <c r="Q32" s="264"/>
      <c r="R32" s="502"/>
      <c r="S32" s="260"/>
      <c r="T32" s="264"/>
      <c r="U32" s="104"/>
      <c r="V32" s="205" t="s">
        <v>125</v>
      </c>
      <c r="W32" s="208">
        <v>1</v>
      </c>
      <c r="X32" s="334">
        <v>1</v>
      </c>
      <c r="Y32" s="261"/>
      <c r="Z32" s="63"/>
      <c r="AA32" s="205" t="s">
        <v>125</v>
      </c>
      <c r="AB32" s="503">
        <v>1</v>
      </c>
      <c r="AC32" s="261"/>
      <c r="AD32" s="261"/>
      <c r="AE32" s="261"/>
      <c r="AF32" s="261"/>
      <c r="AG32" s="261"/>
      <c r="AH32" s="261"/>
      <c r="AI32" s="261"/>
      <c r="AJ32" s="63"/>
      <c r="AK32" s="205" t="s">
        <v>125</v>
      </c>
      <c r="AL32" s="262">
        <v>1</v>
      </c>
      <c r="AM32" s="263"/>
      <c r="AN32" s="264"/>
      <c r="AO32" s="263"/>
      <c r="AP32" s="264"/>
      <c r="AQ32" s="263"/>
      <c r="AR32" s="264"/>
      <c r="AS32" s="263"/>
      <c r="AT32" s="264"/>
      <c r="AU32" s="263"/>
      <c r="AV32" s="264"/>
      <c r="AW32" s="263"/>
      <c r="AX32" s="264"/>
      <c r="AY32" s="263"/>
      <c r="AZ32" s="264"/>
      <c r="BA32" s="77"/>
      <c r="BB32" s="205" t="s">
        <v>125</v>
      </c>
      <c r="BC32" s="285"/>
      <c r="BE32" s="285"/>
    </row>
    <row r="33" spans="2:57" s="96" customFormat="1" ht="15" customHeight="1" x14ac:dyDescent="0.35">
      <c r="B33" s="333" t="s">
        <v>126</v>
      </c>
      <c r="C33" s="332" t="s">
        <v>244</v>
      </c>
      <c r="F33" s="205" t="s">
        <v>126</v>
      </c>
      <c r="G33" s="260"/>
      <c r="H33" s="264"/>
      <c r="I33" s="502"/>
      <c r="J33" s="260"/>
      <c r="K33" s="264"/>
      <c r="L33" s="502"/>
      <c r="M33" s="260"/>
      <c r="N33" s="264"/>
      <c r="O33" s="502"/>
      <c r="P33" s="260"/>
      <c r="Q33" s="264"/>
      <c r="R33" s="502"/>
      <c r="S33" s="260"/>
      <c r="T33" s="264"/>
      <c r="U33" s="104"/>
      <c r="V33" s="205" t="s">
        <v>126</v>
      </c>
      <c r="W33" s="208">
        <v>1</v>
      </c>
      <c r="X33" s="334">
        <v>2</v>
      </c>
      <c r="Y33" s="261"/>
      <c r="Z33" s="63"/>
      <c r="AA33" s="205" t="s">
        <v>126</v>
      </c>
      <c r="AB33" s="503">
        <v>1</v>
      </c>
      <c r="AC33" s="261"/>
      <c r="AD33" s="261"/>
      <c r="AE33" s="261"/>
      <c r="AF33" s="261"/>
      <c r="AG33" s="261"/>
      <c r="AH33" s="261"/>
      <c r="AI33" s="261"/>
      <c r="AJ33" s="63"/>
      <c r="AK33" s="205" t="s">
        <v>126</v>
      </c>
      <c r="AL33" s="262">
        <v>2</v>
      </c>
      <c r="AM33" s="263"/>
      <c r="AN33" s="264"/>
      <c r="AO33" s="263"/>
      <c r="AP33" s="264"/>
      <c r="AQ33" s="263"/>
      <c r="AR33" s="264"/>
      <c r="AS33" s="263"/>
      <c r="AT33" s="264"/>
      <c r="AU33" s="263"/>
      <c r="AV33" s="264"/>
      <c r="AW33" s="263"/>
      <c r="AX33" s="264"/>
      <c r="AY33" s="263"/>
      <c r="AZ33" s="264"/>
      <c r="BA33" s="77"/>
      <c r="BB33" s="205" t="s">
        <v>126</v>
      </c>
      <c r="BC33" s="285"/>
      <c r="BE33" s="285"/>
    </row>
    <row r="34" spans="2:57" s="96" customFormat="1" ht="15" customHeight="1" x14ac:dyDescent="0.35">
      <c r="B34" s="333" t="s">
        <v>127</v>
      </c>
      <c r="C34" s="332" t="s">
        <v>247</v>
      </c>
      <c r="F34" s="205" t="s">
        <v>127</v>
      </c>
      <c r="G34" s="260"/>
      <c r="H34" s="264"/>
      <c r="I34" s="502"/>
      <c r="J34" s="260"/>
      <c r="K34" s="264"/>
      <c r="L34" s="502"/>
      <c r="M34" s="260"/>
      <c r="N34" s="264"/>
      <c r="O34" s="502"/>
      <c r="P34" s="260"/>
      <c r="Q34" s="264"/>
      <c r="R34" s="502"/>
      <c r="S34" s="260"/>
      <c r="T34" s="264"/>
      <c r="U34" s="104"/>
      <c r="V34" s="205" t="s">
        <v>127</v>
      </c>
      <c r="W34" s="208">
        <v>1</v>
      </c>
      <c r="X34" s="334">
        <v>2</v>
      </c>
      <c r="Y34" s="261"/>
      <c r="Z34" s="63"/>
      <c r="AA34" s="205" t="s">
        <v>127</v>
      </c>
      <c r="AB34" s="503">
        <v>1</v>
      </c>
      <c r="AC34" s="261"/>
      <c r="AD34" s="261"/>
      <c r="AE34" s="261"/>
      <c r="AF34" s="261"/>
      <c r="AG34" s="261"/>
      <c r="AH34" s="261"/>
      <c r="AI34" s="261"/>
      <c r="AJ34" s="63"/>
      <c r="AK34" s="205" t="s">
        <v>127</v>
      </c>
      <c r="AL34" s="262">
        <v>10</v>
      </c>
      <c r="AM34" s="263"/>
      <c r="AN34" s="264"/>
      <c r="AO34" s="263"/>
      <c r="AP34" s="264"/>
      <c r="AQ34" s="263"/>
      <c r="AR34" s="264"/>
      <c r="AS34" s="263"/>
      <c r="AT34" s="264"/>
      <c r="AU34" s="263"/>
      <c r="AV34" s="264"/>
      <c r="AW34" s="263"/>
      <c r="AX34" s="264"/>
      <c r="AY34" s="263"/>
      <c r="AZ34" s="264"/>
      <c r="BA34" s="77"/>
      <c r="BB34" s="205" t="s">
        <v>127</v>
      </c>
      <c r="BC34" s="285"/>
      <c r="BE34" s="285"/>
    </row>
    <row r="35" spans="2:57" s="96" customFormat="1" ht="15" customHeight="1" x14ac:dyDescent="0.35">
      <c r="B35" s="333" t="s">
        <v>128</v>
      </c>
      <c r="C35" s="332" t="s">
        <v>244</v>
      </c>
      <c r="F35" s="205" t="s">
        <v>128</v>
      </c>
      <c r="G35" s="260"/>
      <c r="H35" s="264"/>
      <c r="I35" s="502"/>
      <c r="J35" s="260"/>
      <c r="K35" s="264"/>
      <c r="L35" s="502"/>
      <c r="M35" s="260"/>
      <c r="N35" s="264"/>
      <c r="O35" s="502"/>
      <c r="P35" s="260"/>
      <c r="Q35" s="264"/>
      <c r="R35" s="502"/>
      <c r="S35" s="260"/>
      <c r="T35" s="264"/>
      <c r="U35" s="104"/>
      <c r="V35" s="205" t="s">
        <v>128</v>
      </c>
      <c r="W35" s="208">
        <v>1</v>
      </c>
      <c r="X35" s="334">
        <v>1</v>
      </c>
      <c r="Y35" s="261"/>
      <c r="Z35" s="63"/>
      <c r="AA35" s="205" t="s">
        <v>128</v>
      </c>
      <c r="AB35" s="503">
        <v>1</v>
      </c>
      <c r="AC35" s="261"/>
      <c r="AD35" s="261"/>
      <c r="AE35" s="261"/>
      <c r="AF35" s="261"/>
      <c r="AG35" s="261"/>
      <c r="AH35" s="261"/>
      <c r="AI35" s="261"/>
      <c r="AJ35" s="63"/>
      <c r="AK35" s="205" t="s">
        <v>128</v>
      </c>
      <c r="AL35" s="262">
        <v>1</v>
      </c>
      <c r="AM35" s="263"/>
      <c r="AN35" s="264"/>
      <c r="AO35" s="263"/>
      <c r="AP35" s="264"/>
      <c r="AQ35" s="263"/>
      <c r="AR35" s="264"/>
      <c r="AS35" s="263"/>
      <c r="AT35" s="264"/>
      <c r="AU35" s="263"/>
      <c r="AV35" s="264"/>
      <c r="AW35" s="263"/>
      <c r="AX35" s="264"/>
      <c r="AY35" s="263"/>
      <c r="AZ35" s="264"/>
      <c r="BA35" s="77"/>
      <c r="BB35" s="205" t="s">
        <v>128</v>
      </c>
      <c r="BC35" s="285"/>
      <c r="BE35" s="285"/>
    </row>
    <row r="36" spans="2:57" s="96" customFormat="1" ht="15" customHeight="1" x14ac:dyDescent="0.35">
      <c r="B36" s="333" t="s">
        <v>129</v>
      </c>
      <c r="C36" s="332" t="s">
        <v>247</v>
      </c>
      <c r="F36" s="205" t="s">
        <v>129</v>
      </c>
      <c r="G36" s="260"/>
      <c r="H36" s="264"/>
      <c r="I36" s="502"/>
      <c r="J36" s="260"/>
      <c r="K36" s="264"/>
      <c r="L36" s="502"/>
      <c r="M36" s="260"/>
      <c r="N36" s="264"/>
      <c r="O36" s="502"/>
      <c r="P36" s="260"/>
      <c r="Q36" s="264"/>
      <c r="R36" s="502"/>
      <c r="S36" s="260"/>
      <c r="T36" s="264"/>
      <c r="U36" s="104"/>
      <c r="V36" s="205" t="s">
        <v>129</v>
      </c>
      <c r="W36" s="208">
        <v>1</v>
      </c>
      <c r="X36" s="334">
        <v>2</v>
      </c>
      <c r="Y36" s="261"/>
      <c r="Z36" s="63"/>
      <c r="AA36" s="205" t="s">
        <v>129</v>
      </c>
      <c r="AB36" s="503">
        <v>1</v>
      </c>
      <c r="AC36" s="261"/>
      <c r="AD36" s="261"/>
      <c r="AE36" s="261"/>
      <c r="AF36" s="261"/>
      <c r="AG36" s="261"/>
      <c r="AH36" s="261"/>
      <c r="AI36" s="261"/>
      <c r="AJ36" s="63"/>
      <c r="AK36" s="205" t="s">
        <v>129</v>
      </c>
      <c r="AL36" s="262">
        <v>13</v>
      </c>
      <c r="AM36" s="263"/>
      <c r="AN36" s="264"/>
      <c r="AO36" s="263"/>
      <c r="AP36" s="264"/>
      <c r="AQ36" s="263"/>
      <c r="AR36" s="264"/>
      <c r="AS36" s="263"/>
      <c r="AT36" s="264"/>
      <c r="AU36" s="263"/>
      <c r="AV36" s="264"/>
      <c r="AW36" s="263"/>
      <c r="AX36" s="264"/>
      <c r="AY36" s="263"/>
      <c r="AZ36" s="264"/>
      <c r="BA36" s="77"/>
      <c r="BB36" s="205" t="s">
        <v>129</v>
      </c>
      <c r="BC36" s="285"/>
      <c r="BE36" s="285"/>
    </row>
    <row r="37" spans="2:57" s="96" customFormat="1" ht="15" customHeight="1" x14ac:dyDescent="0.35">
      <c r="B37" s="333" t="s">
        <v>130</v>
      </c>
      <c r="C37" s="332" t="s">
        <v>244</v>
      </c>
      <c r="F37" s="205" t="s">
        <v>130</v>
      </c>
      <c r="G37" s="260"/>
      <c r="H37" s="264"/>
      <c r="I37" s="502"/>
      <c r="J37" s="260"/>
      <c r="K37" s="264"/>
      <c r="L37" s="502"/>
      <c r="M37" s="260"/>
      <c r="N37" s="264"/>
      <c r="O37" s="502"/>
      <c r="P37" s="260"/>
      <c r="Q37" s="264"/>
      <c r="R37" s="502"/>
      <c r="S37" s="260"/>
      <c r="T37" s="264"/>
      <c r="U37" s="104"/>
      <c r="V37" s="205" t="s">
        <v>130</v>
      </c>
      <c r="W37" s="208">
        <v>1</v>
      </c>
      <c r="X37" s="334">
        <v>1</v>
      </c>
      <c r="Y37" s="261"/>
      <c r="Z37" s="63"/>
      <c r="AA37" s="205" t="s">
        <v>130</v>
      </c>
      <c r="AB37" s="503">
        <v>1</v>
      </c>
      <c r="AC37" s="261"/>
      <c r="AD37" s="261"/>
      <c r="AE37" s="261"/>
      <c r="AF37" s="261"/>
      <c r="AG37" s="261"/>
      <c r="AH37" s="261"/>
      <c r="AI37" s="261"/>
      <c r="AJ37" s="63"/>
      <c r="AK37" s="205" t="s">
        <v>130</v>
      </c>
      <c r="AL37" s="262">
        <v>1</v>
      </c>
      <c r="AM37" s="263"/>
      <c r="AN37" s="264"/>
      <c r="AO37" s="263"/>
      <c r="AP37" s="264"/>
      <c r="AQ37" s="263"/>
      <c r="AR37" s="264"/>
      <c r="AS37" s="263"/>
      <c r="AT37" s="264"/>
      <c r="AU37" s="263"/>
      <c r="AV37" s="264"/>
      <c r="AW37" s="263"/>
      <c r="AX37" s="264"/>
      <c r="AY37" s="263"/>
      <c r="AZ37" s="264"/>
      <c r="BA37" s="77"/>
      <c r="BB37" s="205" t="s">
        <v>130</v>
      </c>
      <c r="BC37" s="285"/>
      <c r="BE37" s="285"/>
    </row>
    <row r="38" spans="2:57" s="96" customFormat="1" ht="15" customHeight="1" x14ac:dyDescent="0.35">
      <c r="B38" s="333" t="s">
        <v>131</v>
      </c>
      <c r="C38" s="332" t="s">
        <v>247</v>
      </c>
      <c r="F38" s="205" t="s">
        <v>131</v>
      </c>
      <c r="G38" s="260"/>
      <c r="H38" s="264"/>
      <c r="I38" s="502"/>
      <c r="J38" s="260"/>
      <c r="K38" s="264"/>
      <c r="L38" s="502"/>
      <c r="M38" s="260"/>
      <c r="N38" s="264"/>
      <c r="O38" s="502"/>
      <c r="P38" s="260"/>
      <c r="Q38" s="264"/>
      <c r="R38" s="502"/>
      <c r="S38" s="260"/>
      <c r="T38" s="264"/>
      <c r="U38" s="104"/>
      <c r="V38" s="205" t="s">
        <v>131</v>
      </c>
      <c r="W38" s="208">
        <v>1</v>
      </c>
      <c r="X38" s="334">
        <v>2</v>
      </c>
      <c r="Y38" s="261"/>
      <c r="Z38" s="63"/>
      <c r="AA38" s="205" t="s">
        <v>131</v>
      </c>
      <c r="AB38" s="503">
        <v>1</v>
      </c>
      <c r="AC38" s="261"/>
      <c r="AD38" s="261"/>
      <c r="AE38" s="261"/>
      <c r="AF38" s="261"/>
      <c r="AG38" s="261"/>
      <c r="AH38" s="261"/>
      <c r="AI38" s="261"/>
      <c r="AJ38" s="63"/>
      <c r="AK38" s="205" t="s">
        <v>131</v>
      </c>
      <c r="AL38" s="262">
        <v>6</v>
      </c>
      <c r="AM38" s="263"/>
      <c r="AN38" s="264"/>
      <c r="AO38" s="263"/>
      <c r="AP38" s="264"/>
      <c r="AQ38" s="263"/>
      <c r="AR38" s="264"/>
      <c r="AS38" s="263"/>
      <c r="AT38" s="264"/>
      <c r="AU38" s="263"/>
      <c r="AV38" s="264"/>
      <c r="AW38" s="263"/>
      <c r="AX38" s="264"/>
      <c r="AY38" s="263"/>
      <c r="AZ38" s="264"/>
      <c r="BA38" s="77"/>
      <c r="BB38" s="205" t="s">
        <v>131</v>
      </c>
      <c r="BC38" s="285"/>
      <c r="BE38" s="285"/>
    </row>
    <row r="39" spans="2:57" s="96" customFormat="1" ht="15" customHeight="1" x14ac:dyDescent="0.35">
      <c r="B39" s="333" t="s">
        <v>132</v>
      </c>
      <c r="C39" s="332" t="s">
        <v>244</v>
      </c>
      <c r="F39" s="205" t="s">
        <v>132</v>
      </c>
      <c r="G39" s="260"/>
      <c r="H39" s="264"/>
      <c r="I39" s="502"/>
      <c r="J39" s="260"/>
      <c r="K39" s="264"/>
      <c r="L39" s="502"/>
      <c r="M39" s="260"/>
      <c r="N39" s="264"/>
      <c r="O39" s="502"/>
      <c r="P39" s="260"/>
      <c r="Q39" s="264"/>
      <c r="R39" s="502"/>
      <c r="S39" s="260"/>
      <c r="T39" s="264"/>
      <c r="U39" s="104"/>
      <c r="V39" s="205" t="s">
        <v>132</v>
      </c>
      <c r="W39" s="208">
        <v>1</v>
      </c>
      <c r="X39" s="334">
        <v>1</v>
      </c>
      <c r="Y39" s="261"/>
      <c r="Z39" s="63"/>
      <c r="AA39" s="205" t="s">
        <v>132</v>
      </c>
      <c r="AB39" s="503">
        <v>1</v>
      </c>
      <c r="AC39" s="261"/>
      <c r="AD39" s="261"/>
      <c r="AE39" s="261"/>
      <c r="AF39" s="261"/>
      <c r="AG39" s="261"/>
      <c r="AH39" s="261"/>
      <c r="AI39" s="261"/>
      <c r="AJ39" s="63"/>
      <c r="AK39" s="205" t="s">
        <v>132</v>
      </c>
      <c r="AL39" s="262">
        <v>1</v>
      </c>
      <c r="AM39" s="263"/>
      <c r="AN39" s="264"/>
      <c r="AO39" s="263"/>
      <c r="AP39" s="264"/>
      <c r="AQ39" s="263"/>
      <c r="AR39" s="264"/>
      <c r="AS39" s="263"/>
      <c r="AT39" s="264"/>
      <c r="AU39" s="263"/>
      <c r="AV39" s="264"/>
      <c r="AW39" s="263"/>
      <c r="AX39" s="264"/>
      <c r="AY39" s="263"/>
      <c r="AZ39" s="264"/>
      <c r="BA39" s="77"/>
      <c r="BB39" s="205" t="s">
        <v>132</v>
      </c>
      <c r="BC39" s="285"/>
      <c r="BE39" s="285"/>
    </row>
    <row r="40" spans="2:57" s="96" customFormat="1" ht="15" customHeight="1" x14ac:dyDescent="0.35">
      <c r="B40" s="333" t="s">
        <v>133</v>
      </c>
      <c r="C40" s="332" t="s">
        <v>244</v>
      </c>
      <c r="F40" s="205" t="s">
        <v>133</v>
      </c>
      <c r="G40" s="260"/>
      <c r="H40" s="264"/>
      <c r="I40" s="502"/>
      <c r="J40" s="260"/>
      <c r="K40" s="264"/>
      <c r="L40" s="502"/>
      <c r="M40" s="260"/>
      <c r="N40" s="264"/>
      <c r="O40" s="502"/>
      <c r="P40" s="260"/>
      <c r="Q40" s="264"/>
      <c r="R40" s="502"/>
      <c r="S40" s="260"/>
      <c r="T40" s="264"/>
      <c r="U40" s="104"/>
      <c r="V40" s="205" t="s">
        <v>133</v>
      </c>
      <c r="W40" s="208">
        <v>1</v>
      </c>
      <c r="X40" s="334">
        <v>1</v>
      </c>
      <c r="Y40" s="261"/>
      <c r="Z40" s="63"/>
      <c r="AA40" s="205" t="s">
        <v>133</v>
      </c>
      <c r="AB40" s="503">
        <v>1</v>
      </c>
      <c r="AC40" s="261"/>
      <c r="AD40" s="261"/>
      <c r="AE40" s="261"/>
      <c r="AF40" s="261"/>
      <c r="AG40" s="261"/>
      <c r="AH40" s="261"/>
      <c r="AI40" s="261"/>
      <c r="AJ40" s="63"/>
      <c r="AK40" s="205" t="s">
        <v>133</v>
      </c>
      <c r="AL40" s="262">
        <v>1</v>
      </c>
      <c r="AM40" s="263"/>
      <c r="AN40" s="264"/>
      <c r="AO40" s="263"/>
      <c r="AP40" s="264"/>
      <c r="AQ40" s="263"/>
      <c r="AR40" s="264"/>
      <c r="AS40" s="263"/>
      <c r="AT40" s="264"/>
      <c r="AU40" s="263"/>
      <c r="AV40" s="264"/>
      <c r="AW40" s="263"/>
      <c r="AX40" s="264"/>
      <c r="AY40" s="263"/>
      <c r="AZ40" s="264"/>
      <c r="BA40" s="77"/>
      <c r="BB40" s="205" t="s">
        <v>133</v>
      </c>
      <c r="BC40" s="285"/>
      <c r="BE40" s="285"/>
    </row>
    <row r="41" spans="2:57" s="96" customFormat="1" ht="15" customHeight="1" x14ac:dyDescent="0.35">
      <c r="B41" s="333" t="s">
        <v>134</v>
      </c>
      <c r="C41" s="332" t="s">
        <v>244</v>
      </c>
      <c r="F41" s="205" t="s">
        <v>134</v>
      </c>
      <c r="G41" s="260"/>
      <c r="H41" s="264"/>
      <c r="I41" s="502"/>
      <c r="J41" s="260"/>
      <c r="K41" s="264"/>
      <c r="L41" s="502"/>
      <c r="M41" s="260"/>
      <c r="N41" s="264"/>
      <c r="O41" s="502"/>
      <c r="P41" s="260"/>
      <c r="Q41" s="264"/>
      <c r="R41" s="502"/>
      <c r="S41" s="260"/>
      <c r="T41" s="264"/>
      <c r="U41" s="104"/>
      <c r="V41" s="205" t="s">
        <v>134</v>
      </c>
      <c r="W41" s="208">
        <v>1</v>
      </c>
      <c r="X41" s="334">
        <v>1</v>
      </c>
      <c r="Y41" s="261"/>
      <c r="Z41" s="63"/>
      <c r="AA41" s="205" t="s">
        <v>134</v>
      </c>
      <c r="AB41" s="503">
        <v>1</v>
      </c>
      <c r="AC41" s="261"/>
      <c r="AD41" s="261"/>
      <c r="AE41" s="261"/>
      <c r="AF41" s="261"/>
      <c r="AG41" s="261"/>
      <c r="AH41" s="261"/>
      <c r="AI41" s="261"/>
      <c r="AJ41" s="63"/>
      <c r="AK41" s="205" t="s">
        <v>134</v>
      </c>
      <c r="AL41" s="262">
        <v>1</v>
      </c>
      <c r="AM41" s="263"/>
      <c r="AN41" s="264"/>
      <c r="AO41" s="263"/>
      <c r="AP41" s="264"/>
      <c r="AQ41" s="263"/>
      <c r="AR41" s="264"/>
      <c r="AS41" s="263"/>
      <c r="AT41" s="264"/>
      <c r="AU41" s="263"/>
      <c r="AV41" s="264"/>
      <c r="AW41" s="263"/>
      <c r="AX41" s="264"/>
      <c r="AY41" s="263"/>
      <c r="AZ41" s="264"/>
      <c r="BA41" s="77"/>
      <c r="BB41" s="205" t="s">
        <v>134</v>
      </c>
      <c r="BC41" s="285"/>
      <c r="BE41" s="285"/>
    </row>
    <row r="42" spans="2:57" s="96" customFormat="1" ht="15" customHeight="1" x14ac:dyDescent="0.35">
      <c r="B42" s="333" t="s">
        <v>135</v>
      </c>
      <c r="C42" s="332" t="s">
        <v>247</v>
      </c>
      <c r="F42" s="205" t="s">
        <v>135</v>
      </c>
      <c r="G42" s="260"/>
      <c r="H42" s="264"/>
      <c r="I42" s="502"/>
      <c r="J42" s="260"/>
      <c r="K42" s="264"/>
      <c r="L42" s="502"/>
      <c r="M42" s="260"/>
      <c r="N42" s="264"/>
      <c r="O42" s="502"/>
      <c r="P42" s="260"/>
      <c r="Q42" s="264"/>
      <c r="R42" s="502"/>
      <c r="S42" s="260"/>
      <c r="T42" s="264"/>
      <c r="U42" s="104"/>
      <c r="V42" s="205" t="s">
        <v>135</v>
      </c>
      <c r="W42" s="208">
        <v>2</v>
      </c>
      <c r="X42" s="334">
        <v>2</v>
      </c>
      <c r="Y42" s="261"/>
      <c r="Z42" s="63"/>
      <c r="AA42" s="205" t="s">
        <v>135</v>
      </c>
      <c r="AB42" s="503">
        <v>1</v>
      </c>
      <c r="AC42" s="261"/>
      <c r="AD42" s="261"/>
      <c r="AE42" s="261"/>
      <c r="AF42" s="261"/>
      <c r="AG42" s="261"/>
      <c r="AH42" s="261"/>
      <c r="AI42" s="261"/>
      <c r="AJ42" s="63"/>
      <c r="AK42" s="205" t="s">
        <v>135</v>
      </c>
      <c r="AL42" s="262">
        <v>8</v>
      </c>
      <c r="AM42" s="263"/>
      <c r="AN42" s="264"/>
      <c r="AO42" s="263"/>
      <c r="AP42" s="264"/>
      <c r="AQ42" s="263"/>
      <c r="AR42" s="264"/>
      <c r="AS42" s="263"/>
      <c r="AT42" s="264"/>
      <c r="AU42" s="263"/>
      <c r="AV42" s="264"/>
      <c r="AW42" s="263"/>
      <c r="AX42" s="264"/>
      <c r="AY42" s="263"/>
      <c r="AZ42" s="264"/>
      <c r="BA42" s="77"/>
      <c r="BB42" s="205" t="s">
        <v>135</v>
      </c>
      <c r="BC42" s="285"/>
      <c r="BE42" s="285"/>
    </row>
    <row r="43" spans="2:57" s="96" customFormat="1" ht="15" customHeight="1" x14ac:dyDescent="0.35">
      <c r="B43" s="333" t="s">
        <v>136</v>
      </c>
      <c r="C43" s="332" t="s">
        <v>248</v>
      </c>
      <c r="F43" s="205" t="s">
        <v>136</v>
      </c>
      <c r="G43" s="260"/>
      <c r="H43" s="264"/>
      <c r="I43" s="502"/>
      <c r="J43" s="260"/>
      <c r="K43" s="264"/>
      <c r="L43" s="502"/>
      <c r="M43" s="260"/>
      <c r="N43" s="264"/>
      <c r="O43" s="502"/>
      <c r="P43" s="260"/>
      <c r="Q43" s="264"/>
      <c r="R43" s="502"/>
      <c r="S43" s="260"/>
      <c r="T43" s="264"/>
      <c r="U43" s="104"/>
      <c r="V43" s="205" t="s">
        <v>136</v>
      </c>
      <c r="W43" s="208">
        <v>2</v>
      </c>
      <c r="X43" s="334">
        <v>2</v>
      </c>
      <c r="Y43" s="261"/>
      <c r="Z43" s="63"/>
      <c r="AA43" s="205" t="s">
        <v>136</v>
      </c>
      <c r="AB43" s="503">
        <v>2</v>
      </c>
      <c r="AC43" s="261"/>
      <c r="AD43" s="261"/>
      <c r="AE43" s="261"/>
      <c r="AF43" s="261"/>
      <c r="AG43" s="261"/>
      <c r="AH43" s="261"/>
      <c r="AI43" s="261"/>
      <c r="AJ43" s="63"/>
      <c r="AK43" s="205" t="s">
        <v>136</v>
      </c>
      <c r="AL43" s="262">
        <v>18</v>
      </c>
      <c r="AM43" s="263"/>
      <c r="AN43" s="264"/>
      <c r="AO43" s="263"/>
      <c r="AP43" s="264"/>
      <c r="AQ43" s="263"/>
      <c r="AR43" s="264"/>
      <c r="AS43" s="263"/>
      <c r="AT43" s="264"/>
      <c r="AU43" s="263"/>
      <c r="AV43" s="264"/>
      <c r="AW43" s="263"/>
      <c r="AX43" s="264"/>
      <c r="AY43" s="263"/>
      <c r="AZ43" s="264"/>
      <c r="BA43" s="77"/>
      <c r="BB43" s="205" t="s">
        <v>136</v>
      </c>
      <c r="BC43" s="285"/>
      <c r="BE43" s="285"/>
    </row>
    <row r="44" spans="2:57" s="96" customFormat="1" ht="15" customHeight="1" x14ac:dyDescent="0.35">
      <c r="B44" s="333" t="s">
        <v>137</v>
      </c>
      <c r="C44" s="332" t="s">
        <v>244</v>
      </c>
      <c r="F44" s="205" t="s">
        <v>137</v>
      </c>
      <c r="G44" s="260"/>
      <c r="H44" s="264"/>
      <c r="I44" s="502"/>
      <c r="J44" s="260"/>
      <c r="K44" s="264"/>
      <c r="L44" s="502"/>
      <c r="M44" s="260"/>
      <c r="N44" s="264"/>
      <c r="O44" s="502"/>
      <c r="P44" s="260"/>
      <c r="Q44" s="264"/>
      <c r="R44" s="502"/>
      <c r="S44" s="260"/>
      <c r="T44" s="264"/>
      <c r="U44" s="104"/>
      <c r="V44" s="205" t="s">
        <v>137</v>
      </c>
      <c r="W44" s="208">
        <v>1</v>
      </c>
      <c r="X44" s="334">
        <v>1</v>
      </c>
      <c r="Y44" s="261"/>
      <c r="Z44" s="63"/>
      <c r="AA44" s="205" t="s">
        <v>137</v>
      </c>
      <c r="AB44" s="503">
        <v>1</v>
      </c>
      <c r="AC44" s="261"/>
      <c r="AD44" s="261"/>
      <c r="AE44" s="261"/>
      <c r="AF44" s="261"/>
      <c r="AG44" s="261"/>
      <c r="AH44" s="261"/>
      <c r="AI44" s="261"/>
      <c r="AJ44" s="63"/>
      <c r="AK44" s="205" t="s">
        <v>137</v>
      </c>
      <c r="AL44" s="262">
        <v>2</v>
      </c>
      <c r="AM44" s="263"/>
      <c r="AN44" s="264"/>
      <c r="AO44" s="263"/>
      <c r="AP44" s="264"/>
      <c r="AQ44" s="263"/>
      <c r="AR44" s="264"/>
      <c r="AS44" s="263"/>
      <c r="AT44" s="264"/>
      <c r="AU44" s="263"/>
      <c r="AV44" s="264"/>
      <c r="AW44" s="263"/>
      <c r="AX44" s="264"/>
      <c r="AY44" s="263"/>
      <c r="AZ44" s="264"/>
      <c r="BA44" s="77"/>
      <c r="BB44" s="205" t="s">
        <v>137</v>
      </c>
      <c r="BC44" s="285"/>
      <c r="BE44" s="285"/>
    </row>
    <row r="45" spans="2:57" s="96" customFormat="1" ht="15" customHeight="1" x14ac:dyDescent="0.35">
      <c r="B45" s="333" t="s">
        <v>138</v>
      </c>
      <c r="C45" s="332" t="s">
        <v>244</v>
      </c>
      <c r="F45" s="205" t="s">
        <v>138</v>
      </c>
      <c r="G45" s="260"/>
      <c r="H45" s="264"/>
      <c r="I45" s="502"/>
      <c r="J45" s="260"/>
      <c r="K45" s="264"/>
      <c r="L45" s="502"/>
      <c r="M45" s="260"/>
      <c r="N45" s="264"/>
      <c r="O45" s="502"/>
      <c r="P45" s="260"/>
      <c r="Q45" s="264"/>
      <c r="R45" s="502"/>
      <c r="S45" s="260"/>
      <c r="T45" s="264"/>
      <c r="U45" s="104"/>
      <c r="V45" s="205" t="s">
        <v>138</v>
      </c>
      <c r="W45" s="208">
        <v>1</v>
      </c>
      <c r="X45" s="334">
        <v>1</v>
      </c>
      <c r="Y45" s="261"/>
      <c r="Z45" s="63"/>
      <c r="AA45" s="205" t="s">
        <v>138</v>
      </c>
      <c r="AB45" s="503">
        <v>1</v>
      </c>
      <c r="AC45" s="261"/>
      <c r="AD45" s="261"/>
      <c r="AE45" s="261"/>
      <c r="AF45" s="261"/>
      <c r="AG45" s="261"/>
      <c r="AH45" s="261"/>
      <c r="AI45" s="261"/>
      <c r="AJ45" s="63"/>
      <c r="AK45" s="205" t="s">
        <v>138</v>
      </c>
      <c r="AL45" s="262">
        <v>2</v>
      </c>
      <c r="AM45" s="263"/>
      <c r="AN45" s="264"/>
      <c r="AO45" s="263"/>
      <c r="AP45" s="264"/>
      <c r="AQ45" s="263"/>
      <c r="AR45" s="264"/>
      <c r="AS45" s="263"/>
      <c r="AT45" s="264"/>
      <c r="AU45" s="263"/>
      <c r="AV45" s="264"/>
      <c r="AW45" s="263"/>
      <c r="AX45" s="264"/>
      <c r="AY45" s="263"/>
      <c r="AZ45" s="264"/>
      <c r="BA45" s="77"/>
      <c r="BB45" s="205" t="s">
        <v>138</v>
      </c>
      <c r="BC45" s="285"/>
      <c r="BE45" s="285"/>
    </row>
    <row r="46" spans="2:57" s="96" customFormat="1" ht="15" customHeight="1" x14ac:dyDescent="0.35">
      <c r="B46" s="333" t="s">
        <v>139</v>
      </c>
      <c r="C46" s="332" t="s">
        <v>244</v>
      </c>
      <c r="F46" s="205" t="s">
        <v>139</v>
      </c>
      <c r="G46" s="260"/>
      <c r="H46" s="264"/>
      <c r="I46" s="502"/>
      <c r="J46" s="260"/>
      <c r="K46" s="264"/>
      <c r="L46" s="502"/>
      <c r="M46" s="260"/>
      <c r="N46" s="264"/>
      <c r="O46" s="502"/>
      <c r="P46" s="260"/>
      <c r="Q46" s="264"/>
      <c r="R46" s="502"/>
      <c r="S46" s="260"/>
      <c r="T46" s="264"/>
      <c r="U46" s="104"/>
      <c r="V46" s="205" t="s">
        <v>139</v>
      </c>
      <c r="W46" s="208">
        <v>1</v>
      </c>
      <c r="X46" s="334">
        <v>2</v>
      </c>
      <c r="Y46" s="261"/>
      <c r="Z46" s="63"/>
      <c r="AA46" s="205" t="s">
        <v>139</v>
      </c>
      <c r="AB46" s="503">
        <v>1</v>
      </c>
      <c r="AC46" s="261"/>
      <c r="AD46" s="261"/>
      <c r="AE46" s="261"/>
      <c r="AF46" s="261"/>
      <c r="AG46" s="261"/>
      <c r="AH46" s="261"/>
      <c r="AI46" s="261"/>
      <c r="AJ46" s="63"/>
      <c r="AK46" s="205" t="s">
        <v>139</v>
      </c>
      <c r="AL46" s="262">
        <v>2</v>
      </c>
      <c r="AM46" s="263"/>
      <c r="AN46" s="264"/>
      <c r="AO46" s="263"/>
      <c r="AP46" s="264"/>
      <c r="AQ46" s="263"/>
      <c r="AR46" s="264"/>
      <c r="AS46" s="263"/>
      <c r="AT46" s="264"/>
      <c r="AU46" s="263"/>
      <c r="AV46" s="264"/>
      <c r="AW46" s="263"/>
      <c r="AX46" s="264"/>
      <c r="AY46" s="263"/>
      <c r="AZ46" s="264"/>
      <c r="BA46" s="77"/>
      <c r="BB46" s="205" t="s">
        <v>139</v>
      </c>
      <c r="BC46" s="285"/>
      <c r="BE46" s="285"/>
    </row>
    <row r="47" spans="2:57" s="96" customFormat="1" ht="15" customHeight="1" x14ac:dyDescent="0.35">
      <c r="B47" s="333" t="s">
        <v>140</v>
      </c>
      <c r="C47" s="332" t="s">
        <v>244</v>
      </c>
      <c r="F47" s="205" t="s">
        <v>140</v>
      </c>
      <c r="G47" s="260"/>
      <c r="H47" s="264"/>
      <c r="I47" s="502"/>
      <c r="J47" s="260"/>
      <c r="K47" s="264"/>
      <c r="L47" s="502"/>
      <c r="M47" s="260"/>
      <c r="N47" s="264"/>
      <c r="O47" s="502"/>
      <c r="P47" s="260"/>
      <c r="Q47" s="264"/>
      <c r="R47" s="502"/>
      <c r="S47" s="260"/>
      <c r="T47" s="264"/>
      <c r="U47" s="104"/>
      <c r="V47" s="205" t="s">
        <v>140</v>
      </c>
      <c r="W47" s="208">
        <v>1</v>
      </c>
      <c r="X47" s="334">
        <v>2</v>
      </c>
      <c r="Y47" s="261"/>
      <c r="Z47" s="63"/>
      <c r="AA47" s="205" t="s">
        <v>140</v>
      </c>
      <c r="AB47" s="503">
        <v>1</v>
      </c>
      <c r="AC47" s="261"/>
      <c r="AD47" s="261"/>
      <c r="AE47" s="261"/>
      <c r="AF47" s="261"/>
      <c r="AG47" s="261"/>
      <c r="AH47" s="261"/>
      <c r="AI47" s="261"/>
      <c r="AJ47" s="63"/>
      <c r="AK47" s="205" t="s">
        <v>140</v>
      </c>
      <c r="AL47" s="262">
        <v>2</v>
      </c>
      <c r="AM47" s="263"/>
      <c r="AN47" s="264"/>
      <c r="AO47" s="263"/>
      <c r="AP47" s="264"/>
      <c r="AQ47" s="263"/>
      <c r="AR47" s="264"/>
      <c r="AS47" s="263"/>
      <c r="AT47" s="264"/>
      <c r="AU47" s="263"/>
      <c r="AV47" s="264"/>
      <c r="AW47" s="263"/>
      <c r="AX47" s="264"/>
      <c r="AY47" s="263"/>
      <c r="AZ47" s="264"/>
      <c r="BA47" s="77"/>
      <c r="BB47" s="205" t="s">
        <v>140</v>
      </c>
      <c r="BC47" s="285"/>
      <c r="BE47" s="285"/>
    </row>
    <row r="48" spans="2:57" s="96" customFormat="1" ht="15" customHeight="1" x14ac:dyDescent="0.35">
      <c r="B48" s="333" t="s">
        <v>141</v>
      </c>
      <c r="C48" s="332" t="s">
        <v>244</v>
      </c>
      <c r="F48" s="205" t="s">
        <v>141</v>
      </c>
      <c r="G48" s="260"/>
      <c r="H48" s="264"/>
      <c r="I48" s="502"/>
      <c r="J48" s="260"/>
      <c r="K48" s="264"/>
      <c r="L48" s="502"/>
      <c r="M48" s="260"/>
      <c r="N48" s="264"/>
      <c r="O48" s="502"/>
      <c r="P48" s="260"/>
      <c r="Q48" s="264"/>
      <c r="R48" s="502"/>
      <c r="S48" s="260"/>
      <c r="T48" s="264"/>
      <c r="U48" s="104"/>
      <c r="V48" s="205" t="s">
        <v>141</v>
      </c>
      <c r="W48" s="208">
        <v>1</v>
      </c>
      <c r="X48" s="334">
        <v>1</v>
      </c>
      <c r="Y48" s="261"/>
      <c r="Z48" s="63"/>
      <c r="AA48" s="205" t="s">
        <v>141</v>
      </c>
      <c r="AB48" s="503">
        <v>1</v>
      </c>
      <c r="AC48" s="261"/>
      <c r="AD48" s="261"/>
      <c r="AE48" s="261"/>
      <c r="AF48" s="261"/>
      <c r="AG48" s="261"/>
      <c r="AH48" s="261"/>
      <c r="AI48" s="261"/>
      <c r="AJ48" s="63"/>
      <c r="AK48" s="205" t="s">
        <v>141</v>
      </c>
      <c r="AL48" s="262">
        <v>1</v>
      </c>
      <c r="AM48" s="263"/>
      <c r="AN48" s="264"/>
      <c r="AO48" s="263"/>
      <c r="AP48" s="264"/>
      <c r="AQ48" s="263"/>
      <c r="AR48" s="264"/>
      <c r="AS48" s="263"/>
      <c r="AT48" s="264"/>
      <c r="AU48" s="263"/>
      <c r="AV48" s="264"/>
      <c r="AW48" s="263"/>
      <c r="AX48" s="264"/>
      <c r="AY48" s="263"/>
      <c r="AZ48" s="264"/>
      <c r="BA48" s="77"/>
      <c r="BB48" s="205" t="s">
        <v>141</v>
      </c>
      <c r="BC48" s="285"/>
      <c r="BE48" s="285"/>
    </row>
    <row r="49" spans="2:57" s="96" customFormat="1" ht="15" customHeight="1" x14ac:dyDescent="0.35">
      <c r="B49" s="333" t="s">
        <v>142</v>
      </c>
      <c r="C49" s="332" t="s">
        <v>247</v>
      </c>
      <c r="F49" s="205" t="s">
        <v>142</v>
      </c>
      <c r="G49" s="260"/>
      <c r="H49" s="264"/>
      <c r="I49" s="502"/>
      <c r="J49" s="260"/>
      <c r="K49" s="264"/>
      <c r="L49" s="502"/>
      <c r="M49" s="260"/>
      <c r="N49" s="264"/>
      <c r="O49" s="502"/>
      <c r="P49" s="260"/>
      <c r="Q49" s="264"/>
      <c r="R49" s="502"/>
      <c r="S49" s="260"/>
      <c r="T49" s="264"/>
      <c r="U49" s="104"/>
      <c r="V49" s="205" t="s">
        <v>142</v>
      </c>
      <c r="W49" s="208">
        <v>2</v>
      </c>
      <c r="X49" s="334">
        <v>2</v>
      </c>
      <c r="Y49" s="261"/>
      <c r="Z49" s="63"/>
      <c r="AA49" s="205" t="s">
        <v>142</v>
      </c>
      <c r="AB49" s="503">
        <v>1</v>
      </c>
      <c r="AC49" s="261"/>
      <c r="AD49" s="261"/>
      <c r="AE49" s="261"/>
      <c r="AF49" s="261"/>
      <c r="AG49" s="261"/>
      <c r="AH49" s="261"/>
      <c r="AI49" s="261"/>
      <c r="AJ49" s="63"/>
      <c r="AK49" s="205" t="s">
        <v>142</v>
      </c>
      <c r="AL49" s="262">
        <v>11</v>
      </c>
      <c r="AM49" s="263"/>
      <c r="AN49" s="264"/>
      <c r="AO49" s="263"/>
      <c r="AP49" s="264"/>
      <c r="AQ49" s="263"/>
      <c r="AR49" s="264"/>
      <c r="AS49" s="263"/>
      <c r="AT49" s="264"/>
      <c r="AU49" s="263"/>
      <c r="AV49" s="264"/>
      <c r="AW49" s="263"/>
      <c r="AX49" s="264"/>
      <c r="AY49" s="263"/>
      <c r="AZ49" s="264"/>
      <c r="BA49" s="77"/>
      <c r="BB49" s="205" t="s">
        <v>142</v>
      </c>
      <c r="BC49" s="285"/>
      <c r="BE49" s="285"/>
    </row>
    <row r="50" spans="2:57" s="96" customFormat="1" ht="15" customHeight="1" x14ac:dyDescent="0.35">
      <c r="B50" s="333" t="s">
        <v>143</v>
      </c>
      <c r="C50" s="332" t="s">
        <v>244</v>
      </c>
      <c r="F50" s="205" t="s">
        <v>143</v>
      </c>
      <c r="G50" s="260"/>
      <c r="H50" s="264"/>
      <c r="I50" s="502"/>
      <c r="J50" s="260"/>
      <c r="K50" s="264"/>
      <c r="L50" s="502"/>
      <c r="M50" s="260"/>
      <c r="N50" s="264"/>
      <c r="O50" s="502"/>
      <c r="P50" s="260"/>
      <c r="Q50" s="264"/>
      <c r="R50" s="502"/>
      <c r="S50" s="260"/>
      <c r="T50" s="264"/>
      <c r="U50" s="104"/>
      <c r="V50" s="205" t="s">
        <v>143</v>
      </c>
      <c r="W50" s="208">
        <v>1</v>
      </c>
      <c r="X50" s="334">
        <v>2</v>
      </c>
      <c r="Y50" s="261"/>
      <c r="Z50" s="63"/>
      <c r="AA50" s="205" t="s">
        <v>143</v>
      </c>
      <c r="AB50" s="503">
        <v>1</v>
      </c>
      <c r="AC50" s="261"/>
      <c r="AD50" s="261"/>
      <c r="AE50" s="261"/>
      <c r="AF50" s="261"/>
      <c r="AG50" s="261"/>
      <c r="AH50" s="261"/>
      <c r="AI50" s="261"/>
      <c r="AJ50" s="63"/>
      <c r="AK50" s="205" t="s">
        <v>143</v>
      </c>
      <c r="AL50" s="262">
        <v>1</v>
      </c>
      <c r="AM50" s="263"/>
      <c r="AN50" s="264"/>
      <c r="AO50" s="263"/>
      <c r="AP50" s="264"/>
      <c r="AQ50" s="263"/>
      <c r="AR50" s="264"/>
      <c r="AS50" s="263"/>
      <c r="AT50" s="264"/>
      <c r="AU50" s="263"/>
      <c r="AV50" s="264"/>
      <c r="AW50" s="263"/>
      <c r="AX50" s="264"/>
      <c r="AY50" s="263"/>
      <c r="AZ50" s="264"/>
      <c r="BA50" s="77"/>
      <c r="BB50" s="205" t="s">
        <v>143</v>
      </c>
      <c r="BC50" s="285"/>
      <c r="BE50" s="285"/>
    </row>
    <row r="51" spans="2:57" s="96" customFormat="1" ht="15" customHeight="1" x14ac:dyDescent="0.35">
      <c r="B51" s="333" t="s">
        <v>144</v>
      </c>
      <c r="C51" s="332" t="s">
        <v>247</v>
      </c>
      <c r="F51" s="205" t="s">
        <v>144</v>
      </c>
      <c r="G51" s="260"/>
      <c r="H51" s="264"/>
      <c r="I51" s="502"/>
      <c r="J51" s="260"/>
      <c r="K51" s="264"/>
      <c r="L51" s="502"/>
      <c r="M51" s="260"/>
      <c r="N51" s="264"/>
      <c r="O51" s="502"/>
      <c r="P51" s="260"/>
      <c r="Q51" s="264"/>
      <c r="R51" s="502"/>
      <c r="S51" s="260"/>
      <c r="T51" s="264"/>
      <c r="U51" s="104"/>
      <c r="V51" s="205" t="s">
        <v>144</v>
      </c>
      <c r="W51" s="208">
        <v>2</v>
      </c>
      <c r="X51" s="334">
        <v>2</v>
      </c>
      <c r="Y51" s="261"/>
      <c r="Z51" s="63"/>
      <c r="AA51" s="205" t="s">
        <v>144</v>
      </c>
      <c r="AB51" s="503">
        <v>1</v>
      </c>
      <c r="AC51" s="261"/>
      <c r="AD51" s="261"/>
      <c r="AE51" s="261"/>
      <c r="AF51" s="261"/>
      <c r="AG51" s="261"/>
      <c r="AH51" s="261"/>
      <c r="AI51" s="261"/>
      <c r="AJ51" s="63"/>
      <c r="AK51" s="205" t="s">
        <v>144</v>
      </c>
      <c r="AL51" s="262">
        <v>20</v>
      </c>
      <c r="AM51" s="263"/>
      <c r="AN51" s="264"/>
      <c r="AO51" s="263"/>
      <c r="AP51" s="264"/>
      <c r="AQ51" s="263"/>
      <c r="AR51" s="264"/>
      <c r="AS51" s="263"/>
      <c r="AT51" s="264"/>
      <c r="AU51" s="263"/>
      <c r="AV51" s="264"/>
      <c r="AW51" s="263"/>
      <c r="AX51" s="264"/>
      <c r="AY51" s="263"/>
      <c r="AZ51" s="264"/>
      <c r="BA51" s="77"/>
      <c r="BB51" s="205" t="s">
        <v>144</v>
      </c>
      <c r="BC51" s="285"/>
      <c r="BE51" s="285"/>
    </row>
    <row r="52" spans="2:57" s="96" customFormat="1" ht="15" customHeight="1" x14ac:dyDescent="0.35">
      <c r="B52" s="333" t="s">
        <v>145</v>
      </c>
      <c r="C52" s="332" t="s">
        <v>248</v>
      </c>
      <c r="F52" s="205" t="s">
        <v>145</v>
      </c>
      <c r="G52" s="260"/>
      <c r="H52" s="264"/>
      <c r="I52" s="502"/>
      <c r="J52" s="260"/>
      <c r="K52" s="264"/>
      <c r="L52" s="502"/>
      <c r="M52" s="260"/>
      <c r="N52" s="264"/>
      <c r="O52" s="502"/>
      <c r="P52" s="260"/>
      <c r="Q52" s="264"/>
      <c r="R52" s="502"/>
      <c r="S52" s="260"/>
      <c r="T52" s="264"/>
      <c r="U52" s="104"/>
      <c r="V52" s="205" t="s">
        <v>145</v>
      </c>
      <c r="W52" s="208">
        <v>2</v>
      </c>
      <c r="X52" s="334">
        <v>2</v>
      </c>
      <c r="Y52" s="261"/>
      <c r="Z52" s="63"/>
      <c r="AA52" s="205" t="s">
        <v>145</v>
      </c>
      <c r="AB52" s="503">
        <v>3</v>
      </c>
      <c r="AC52" s="261"/>
      <c r="AD52" s="261"/>
      <c r="AE52" s="261"/>
      <c r="AF52" s="261"/>
      <c r="AG52" s="261"/>
      <c r="AH52" s="261"/>
      <c r="AI52" s="261"/>
      <c r="AJ52" s="63"/>
      <c r="AK52" s="205" t="s">
        <v>145</v>
      </c>
      <c r="AL52" s="262">
        <v>24</v>
      </c>
      <c r="AM52" s="263"/>
      <c r="AN52" s="264"/>
      <c r="AO52" s="263"/>
      <c r="AP52" s="264"/>
      <c r="AQ52" s="263"/>
      <c r="AR52" s="264"/>
      <c r="AS52" s="263"/>
      <c r="AT52" s="264"/>
      <c r="AU52" s="263"/>
      <c r="AV52" s="264"/>
      <c r="AW52" s="263"/>
      <c r="AX52" s="264"/>
      <c r="AY52" s="263"/>
      <c r="AZ52" s="264"/>
      <c r="BA52" s="77"/>
      <c r="BB52" s="205" t="s">
        <v>145</v>
      </c>
      <c r="BC52" s="285"/>
      <c r="BE52" s="285"/>
    </row>
    <row r="53" spans="2:57" s="96" customFormat="1" ht="15" customHeight="1" x14ac:dyDescent="0.35">
      <c r="B53" s="333" t="s">
        <v>146</v>
      </c>
      <c r="C53" s="332" t="s">
        <v>247</v>
      </c>
      <c r="F53" s="205" t="s">
        <v>146</v>
      </c>
      <c r="G53" s="260"/>
      <c r="H53" s="264"/>
      <c r="I53" s="502"/>
      <c r="J53" s="260"/>
      <c r="K53" s="264"/>
      <c r="L53" s="502"/>
      <c r="M53" s="260"/>
      <c r="N53" s="264"/>
      <c r="O53" s="502"/>
      <c r="P53" s="260"/>
      <c r="Q53" s="264"/>
      <c r="R53" s="502"/>
      <c r="S53" s="260"/>
      <c r="T53" s="264"/>
      <c r="U53" s="104"/>
      <c r="V53" s="205" t="s">
        <v>146</v>
      </c>
      <c r="W53" s="208">
        <v>1</v>
      </c>
      <c r="X53" s="334">
        <v>2</v>
      </c>
      <c r="Y53" s="261"/>
      <c r="Z53" s="63"/>
      <c r="AA53" s="205" t="s">
        <v>146</v>
      </c>
      <c r="AB53" s="503">
        <v>1</v>
      </c>
      <c r="AC53" s="261"/>
      <c r="AD53" s="261"/>
      <c r="AE53" s="261"/>
      <c r="AF53" s="261"/>
      <c r="AG53" s="261"/>
      <c r="AH53" s="261"/>
      <c r="AI53" s="261"/>
      <c r="AJ53" s="63"/>
      <c r="AK53" s="205" t="s">
        <v>146</v>
      </c>
      <c r="AL53" s="262">
        <v>3</v>
      </c>
      <c r="AM53" s="263"/>
      <c r="AN53" s="264"/>
      <c r="AO53" s="263"/>
      <c r="AP53" s="264"/>
      <c r="AQ53" s="263"/>
      <c r="AR53" s="264"/>
      <c r="AS53" s="263"/>
      <c r="AT53" s="264"/>
      <c r="AU53" s="263"/>
      <c r="AV53" s="264"/>
      <c r="AW53" s="263"/>
      <c r="AX53" s="264"/>
      <c r="AY53" s="263"/>
      <c r="AZ53" s="264"/>
      <c r="BA53" s="77"/>
      <c r="BB53" s="205" t="s">
        <v>146</v>
      </c>
      <c r="BC53" s="285"/>
      <c r="BE53" s="285"/>
    </row>
    <row r="54" spans="2:57" s="96" customFormat="1" ht="15" customHeight="1" x14ac:dyDescent="0.35">
      <c r="B54" s="333" t="s">
        <v>147</v>
      </c>
      <c r="C54" s="332" t="s">
        <v>247</v>
      </c>
      <c r="F54" s="205" t="s">
        <v>147</v>
      </c>
      <c r="G54" s="260"/>
      <c r="H54" s="264"/>
      <c r="I54" s="502"/>
      <c r="J54" s="260"/>
      <c r="K54" s="264"/>
      <c r="L54" s="502"/>
      <c r="M54" s="260"/>
      <c r="N54" s="264"/>
      <c r="O54" s="502"/>
      <c r="P54" s="260"/>
      <c r="Q54" s="264"/>
      <c r="R54" s="502"/>
      <c r="S54" s="260"/>
      <c r="T54" s="264"/>
      <c r="U54" s="104"/>
      <c r="V54" s="205" t="s">
        <v>147</v>
      </c>
      <c r="W54" s="208">
        <v>1</v>
      </c>
      <c r="X54" s="334">
        <v>2</v>
      </c>
      <c r="Y54" s="261"/>
      <c r="Z54" s="63"/>
      <c r="AA54" s="205" t="s">
        <v>147</v>
      </c>
      <c r="AB54" s="503">
        <v>1</v>
      </c>
      <c r="AC54" s="261"/>
      <c r="AD54" s="261"/>
      <c r="AE54" s="261"/>
      <c r="AF54" s="261"/>
      <c r="AG54" s="261"/>
      <c r="AH54" s="261"/>
      <c r="AI54" s="261"/>
      <c r="AJ54" s="63"/>
      <c r="AK54" s="205" t="s">
        <v>147</v>
      </c>
      <c r="AL54" s="262">
        <v>8</v>
      </c>
      <c r="AM54" s="263"/>
      <c r="AN54" s="264"/>
      <c r="AO54" s="263"/>
      <c r="AP54" s="264"/>
      <c r="AQ54" s="263"/>
      <c r="AR54" s="264"/>
      <c r="AS54" s="263"/>
      <c r="AT54" s="264"/>
      <c r="AU54" s="263"/>
      <c r="AV54" s="264"/>
      <c r="AW54" s="263"/>
      <c r="AX54" s="264"/>
      <c r="AY54" s="263"/>
      <c r="AZ54" s="264"/>
      <c r="BA54" s="77"/>
      <c r="BB54" s="205" t="s">
        <v>147</v>
      </c>
      <c r="BC54" s="285"/>
      <c r="BE54" s="285"/>
    </row>
    <row r="55" spans="2:57" s="96" customFormat="1" ht="15" customHeight="1" x14ac:dyDescent="0.35">
      <c r="B55" s="333" t="s">
        <v>148</v>
      </c>
      <c r="C55" s="332" t="s">
        <v>244</v>
      </c>
      <c r="F55" s="205" t="s">
        <v>148</v>
      </c>
      <c r="G55" s="260"/>
      <c r="H55" s="264"/>
      <c r="I55" s="502"/>
      <c r="J55" s="260"/>
      <c r="K55" s="264"/>
      <c r="L55" s="502"/>
      <c r="M55" s="260"/>
      <c r="N55" s="264"/>
      <c r="O55" s="502"/>
      <c r="P55" s="260"/>
      <c r="Q55" s="264"/>
      <c r="R55" s="502"/>
      <c r="S55" s="260"/>
      <c r="T55" s="264"/>
      <c r="U55" s="104"/>
      <c r="V55" s="205" t="s">
        <v>148</v>
      </c>
      <c r="W55" s="208">
        <v>1</v>
      </c>
      <c r="X55" s="334">
        <v>1</v>
      </c>
      <c r="Y55" s="261"/>
      <c r="Z55" s="63"/>
      <c r="AA55" s="205" t="s">
        <v>148</v>
      </c>
      <c r="AB55" s="503">
        <v>1</v>
      </c>
      <c r="AC55" s="261"/>
      <c r="AD55" s="261"/>
      <c r="AE55" s="261"/>
      <c r="AF55" s="261"/>
      <c r="AG55" s="261"/>
      <c r="AH55" s="261"/>
      <c r="AI55" s="261"/>
      <c r="AJ55" s="63"/>
      <c r="AK55" s="205" t="s">
        <v>148</v>
      </c>
      <c r="AL55" s="262">
        <v>3</v>
      </c>
      <c r="AM55" s="263"/>
      <c r="AN55" s="264"/>
      <c r="AO55" s="263"/>
      <c r="AP55" s="264"/>
      <c r="AQ55" s="263"/>
      <c r="AR55" s="264"/>
      <c r="AS55" s="263"/>
      <c r="AT55" s="264"/>
      <c r="AU55" s="263"/>
      <c r="AV55" s="264"/>
      <c r="AW55" s="263"/>
      <c r="AX55" s="264"/>
      <c r="AY55" s="263"/>
      <c r="AZ55" s="264"/>
      <c r="BA55" s="77"/>
      <c r="BB55" s="205" t="s">
        <v>148</v>
      </c>
      <c r="BC55" s="285"/>
      <c r="BE55" s="285"/>
    </row>
    <row r="56" spans="2:57" s="96" customFormat="1" ht="15" customHeight="1" x14ac:dyDescent="0.35">
      <c r="B56" s="333" t="s">
        <v>149</v>
      </c>
      <c r="C56" s="332" t="s">
        <v>247</v>
      </c>
      <c r="F56" s="205" t="s">
        <v>149</v>
      </c>
      <c r="G56" s="260"/>
      <c r="H56" s="264"/>
      <c r="I56" s="502"/>
      <c r="J56" s="260"/>
      <c r="K56" s="264"/>
      <c r="L56" s="502"/>
      <c r="M56" s="260"/>
      <c r="N56" s="264"/>
      <c r="O56" s="502"/>
      <c r="P56" s="260"/>
      <c r="Q56" s="264"/>
      <c r="R56" s="502"/>
      <c r="S56" s="260"/>
      <c r="T56" s="264"/>
      <c r="U56" s="104"/>
      <c r="V56" s="205" t="s">
        <v>149</v>
      </c>
      <c r="W56" s="208">
        <v>1</v>
      </c>
      <c r="X56" s="334">
        <v>2</v>
      </c>
      <c r="Y56" s="261"/>
      <c r="Z56" s="63"/>
      <c r="AA56" s="205" t="s">
        <v>149</v>
      </c>
      <c r="AB56" s="503">
        <v>1</v>
      </c>
      <c r="AC56" s="261"/>
      <c r="AD56" s="261"/>
      <c r="AE56" s="261"/>
      <c r="AF56" s="261"/>
      <c r="AG56" s="261"/>
      <c r="AH56" s="261"/>
      <c r="AI56" s="261"/>
      <c r="AJ56" s="63"/>
      <c r="AK56" s="205" t="s">
        <v>149</v>
      </c>
      <c r="AL56" s="262">
        <v>6</v>
      </c>
      <c r="AM56" s="263"/>
      <c r="AN56" s="264"/>
      <c r="AO56" s="263"/>
      <c r="AP56" s="264"/>
      <c r="AQ56" s="263"/>
      <c r="AR56" s="264"/>
      <c r="AS56" s="263"/>
      <c r="AT56" s="264"/>
      <c r="AU56" s="263"/>
      <c r="AV56" s="264"/>
      <c r="AW56" s="263"/>
      <c r="AX56" s="264"/>
      <c r="AY56" s="263"/>
      <c r="AZ56" s="264"/>
      <c r="BA56" s="77"/>
      <c r="BB56" s="205" t="s">
        <v>149</v>
      </c>
      <c r="BC56" s="285"/>
      <c r="BE56" s="285"/>
    </row>
    <row r="57" spans="2:57" s="96" customFormat="1" ht="15" customHeight="1" x14ac:dyDescent="0.35">
      <c r="B57" s="333" t="s">
        <v>150</v>
      </c>
      <c r="C57" s="332" t="s">
        <v>247</v>
      </c>
      <c r="F57" s="205" t="s">
        <v>150</v>
      </c>
      <c r="G57" s="260"/>
      <c r="H57" s="264"/>
      <c r="I57" s="502"/>
      <c r="J57" s="260"/>
      <c r="K57" s="264"/>
      <c r="L57" s="502"/>
      <c r="M57" s="260"/>
      <c r="N57" s="264"/>
      <c r="O57" s="502"/>
      <c r="P57" s="260"/>
      <c r="Q57" s="264"/>
      <c r="R57" s="502"/>
      <c r="S57" s="260"/>
      <c r="T57" s="264"/>
      <c r="U57" s="104"/>
      <c r="V57" s="205" t="s">
        <v>150</v>
      </c>
      <c r="W57" s="208">
        <v>1</v>
      </c>
      <c r="X57" s="334">
        <v>2</v>
      </c>
      <c r="Y57" s="261"/>
      <c r="Z57" s="63"/>
      <c r="AA57" s="205" t="s">
        <v>150</v>
      </c>
      <c r="AB57" s="503">
        <v>1</v>
      </c>
      <c r="AC57" s="261"/>
      <c r="AD57" s="261"/>
      <c r="AE57" s="261"/>
      <c r="AF57" s="261"/>
      <c r="AG57" s="261"/>
      <c r="AH57" s="261"/>
      <c r="AI57" s="261"/>
      <c r="AJ57" s="63"/>
      <c r="AK57" s="205" t="s">
        <v>150</v>
      </c>
      <c r="AL57" s="262">
        <v>5</v>
      </c>
      <c r="AM57" s="263"/>
      <c r="AN57" s="264"/>
      <c r="AO57" s="263"/>
      <c r="AP57" s="264"/>
      <c r="AQ57" s="263"/>
      <c r="AR57" s="264"/>
      <c r="AS57" s="263"/>
      <c r="AT57" s="264"/>
      <c r="AU57" s="263"/>
      <c r="AV57" s="264"/>
      <c r="AW57" s="263"/>
      <c r="AX57" s="264"/>
      <c r="AY57" s="263"/>
      <c r="AZ57" s="264"/>
      <c r="BA57" s="77"/>
      <c r="BB57" s="205" t="s">
        <v>150</v>
      </c>
      <c r="BC57" s="285"/>
      <c r="BE57" s="285"/>
    </row>
    <row r="58" spans="2:57" s="96" customFormat="1" ht="15" customHeight="1" x14ac:dyDescent="0.35">
      <c r="B58" s="333" t="s">
        <v>151</v>
      </c>
      <c r="C58" s="332" t="s">
        <v>244</v>
      </c>
      <c r="F58" s="205" t="s">
        <v>151</v>
      </c>
      <c r="G58" s="260"/>
      <c r="H58" s="264"/>
      <c r="I58" s="502"/>
      <c r="J58" s="260"/>
      <c r="K58" s="264"/>
      <c r="L58" s="502"/>
      <c r="M58" s="260"/>
      <c r="N58" s="264"/>
      <c r="O58" s="502"/>
      <c r="P58" s="260"/>
      <c r="Q58" s="264"/>
      <c r="R58" s="502"/>
      <c r="S58" s="260"/>
      <c r="T58" s="264"/>
      <c r="U58" s="104"/>
      <c r="V58" s="205" t="s">
        <v>151</v>
      </c>
      <c r="W58" s="208">
        <v>1</v>
      </c>
      <c r="X58" s="334">
        <v>1</v>
      </c>
      <c r="Y58" s="261"/>
      <c r="Z58" s="63"/>
      <c r="AA58" s="205" t="s">
        <v>151</v>
      </c>
      <c r="AB58" s="503">
        <v>1</v>
      </c>
      <c r="AC58" s="261"/>
      <c r="AD58" s="261"/>
      <c r="AE58" s="261"/>
      <c r="AF58" s="261"/>
      <c r="AG58" s="261"/>
      <c r="AH58" s="261"/>
      <c r="AI58" s="261"/>
      <c r="AJ58" s="63"/>
      <c r="AK58" s="205" t="s">
        <v>151</v>
      </c>
      <c r="AL58" s="262">
        <v>1</v>
      </c>
      <c r="AM58" s="263"/>
      <c r="AN58" s="264"/>
      <c r="AO58" s="263"/>
      <c r="AP58" s="264"/>
      <c r="AQ58" s="263"/>
      <c r="AR58" s="264"/>
      <c r="AS58" s="263"/>
      <c r="AT58" s="264"/>
      <c r="AU58" s="263"/>
      <c r="AV58" s="264"/>
      <c r="AW58" s="263"/>
      <c r="AX58" s="264"/>
      <c r="AY58" s="263"/>
      <c r="AZ58" s="264"/>
      <c r="BA58" s="77"/>
      <c r="BB58" s="205" t="s">
        <v>151</v>
      </c>
      <c r="BC58" s="285"/>
      <c r="BE58" s="285"/>
    </row>
    <row r="59" spans="2:57" s="96" customFormat="1" ht="15" customHeight="1" x14ac:dyDescent="0.35">
      <c r="B59" s="333" t="s">
        <v>152</v>
      </c>
      <c r="C59" s="332" t="s">
        <v>244</v>
      </c>
      <c r="F59" s="205" t="s">
        <v>152</v>
      </c>
      <c r="G59" s="260"/>
      <c r="H59" s="264"/>
      <c r="I59" s="502"/>
      <c r="J59" s="260"/>
      <c r="K59" s="264"/>
      <c r="L59" s="502"/>
      <c r="M59" s="260"/>
      <c r="N59" s="264"/>
      <c r="O59" s="502"/>
      <c r="P59" s="260"/>
      <c r="Q59" s="264"/>
      <c r="R59" s="502"/>
      <c r="S59" s="260"/>
      <c r="T59" s="264"/>
      <c r="U59" s="104"/>
      <c r="V59" s="205" t="s">
        <v>152</v>
      </c>
      <c r="W59" s="208">
        <v>1</v>
      </c>
      <c r="X59" s="334">
        <v>1</v>
      </c>
      <c r="Y59" s="261"/>
      <c r="Z59" s="63"/>
      <c r="AA59" s="205" t="s">
        <v>152</v>
      </c>
      <c r="AB59" s="503">
        <v>1</v>
      </c>
      <c r="AC59" s="261"/>
      <c r="AD59" s="261"/>
      <c r="AE59" s="261"/>
      <c r="AF59" s="261"/>
      <c r="AG59" s="261"/>
      <c r="AH59" s="261"/>
      <c r="AI59" s="261"/>
      <c r="AJ59" s="63"/>
      <c r="AK59" s="205" t="s">
        <v>152</v>
      </c>
      <c r="AL59" s="262">
        <v>1</v>
      </c>
      <c r="AM59" s="263"/>
      <c r="AN59" s="264"/>
      <c r="AO59" s="263"/>
      <c r="AP59" s="264"/>
      <c r="AQ59" s="263"/>
      <c r="AR59" s="264"/>
      <c r="AS59" s="263"/>
      <c r="AT59" s="264"/>
      <c r="AU59" s="263"/>
      <c r="AV59" s="264"/>
      <c r="AW59" s="263"/>
      <c r="AX59" s="264"/>
      <c r="AY59" s="263"/>
      <c r="AZ59" s="264"/>
      <c r="BA59" s="77"/>
      <c r="BB59" s="205" t="s">
        <v>152</v>
      </c>
      <c r="BC59" s="285"/>
      <c r="BE59" s="285"/>
    </row>
    <row r="60" spans="2:57" s="96" customFormat="1" ht="15" customHeight="1" x14ac:dyDescent="0.35">
      <c r="B60" s="333" t="s">
        <v>153</v>
      </c>
      <c r="C60" s="332" t="s">
        <v>247</v>
      </c>
      <c r="F60" s="205" t="s">
        <v>153</v>
      </c>
      <c r="G60" s="260"/>
      <c r="H60" s="264"/>
      <c r="I60" s="502"/>
      <c r="J60" s="260"/>
      <c r="K60" s="264"/>
      <c r="L60" s="502"/>
      <c r="M60" s="260"/>
      <c r="N60" s="264"/>
      <c r="O60" s="502"/>
      <c r="P60" s="260"/>
      <c r="Q60" s="264"/>
      <c r="R60" s="502"/>
      <c r="S60" s="260"/>
      <c r="T60" s="264"/>
      <c r="U60" s="104"/>
      <c r="V60" s="205" t="s">
        <v>153</v>
      </c>
      <c r="W60" s="208">
        <v>1</v>
      </c>
      <c r="X60" s="334">
        <v>2</v>
      </c>
      <c r="Y60" s="261"/>
      <c r="Z60" s="63"/>
      <c r="AA60" s="205" t="s">
        <v>153</v>
      </c>
      <c r="AB60" s="503">
        <v>1</v>
      </c>
      <c r="AC60" s="261"/>
      <c r="AD60" s="261"/>
      <c r="AE60" s="261"/>
      <c r="AF60" s="261"/>
      <c r="AG60" s="261"/>
      <c r="AH60" s="261"/>
      <c r="AI60" s="261"/>
      <c r="AJ60" s="63"/>
      <c r="AK60" s="205" t="s">
        <v>153</v>
      </c>
      <c r="AL60" s="262">
        <v>10</v>
      </c>
      <c r="AM60" s="263"/>
      <c r="AN60" s="264"/>
      <c r="AO60" s="263"/>
      <c r="AP60" s="264"/>
      <c r="AQ60" s="263"/>
      <c r="AR60" s="264"/>
      <c r="AS60" s="263"/>
      <c r="AT60" s="264"/>
      <c r="AU60" s="263"/>
      <c r="AV60" s="264"/>
      <c r="AW60" s="263"/>
      <c r="AX60" s="264"/>
      <c r="AY60" s="263"/>
      <c r="AZ60" s="264"/>
      <c r="BA60" s="77"/>
      <c r="BB60" s="205" t="s">
        <v>153</v>
      </c>
      <c r="BC60" s="285"/>
      <c r="BE60" s="285"/>
    </row>
    <row r="61" spans="2:57" s="96" customFormat="1" ht="15" customHeight="1" x14ac:dyDescent="0.35">
      <c r="B61" s="333" t="s">
        <v>154</v>
      </c>
      <c r="C61" s="332" t="s">
        <v>244</v>
      </c>
      <c r="F61" s="205" t="s">
        <v>154</v>
      </c>
      <c r="G61" s="260"/>
      <c r="H61" s="264"/>
      <c r="I61" s="502"/>
      <c r="J61" s="260"/>
      <c r="K61" s="264"/>
      <c r="L61" s="502"/>
      <c r="M61" s="260"/>
      <c r="N61" s="264"/>
      <c r="O61" s="502"/>
      <c r="P61" s="260"/>
      <c r="Q61" s="264"/>
      <c r="R61" s="502"/>
      <c r="S61" s="260"/>
      <c r="T61" s="264"/>
      <c r="U61" s="104"/>
      <c r="V61" s="205" t="s">
        <v>154</v>
      </c>
      <c r="W61" s="208">
        <v>1</v>
      </c>
      <c r="X61" s="334">
        <v>1</v>
      </c>
      <c r="Y61" s="261"/>
      <c r="Z61" s="63"/>
      <c r="AA61" s="205" t="s">
        <v>154</v>
      </c>
      <c r="AB61" s="503">
        <v>1</v>
      </c>
      <c r="AC61" s="261"/>
      <c r="AD61" s="261"/>
      <c r="AE61" s="261"/>
      <c r="AF61" s="261"/>
      <c r="AG61" s="261"/>
      <c r="AH61" s="261"/>
      <c r="AI61" s="261"/>
      <c r="AJ61" s="63"/>
      <c r="AK61" s="205" t="s">
        <v>154</v>
      </c>
      <c r="AL61" s="262">
        <v>1</v>
      </c>
      <c r="AM61" s="263"/>
      <c r="AN61" s="264"/>
      <c r="AO61" s="263"/>
      <c r="AP61" s="264"/>
      <c r="AQ61" s="263"/>
      <c r="AR61" s="264"/>
      <c r="AS61" s="263"/>
      <c r="AT61" s="264"/>
      <c r="AU61" s="263"/>
      <c r="AV61" s="264"/>
      <c r="AW61" s="263"/>
      <c r="AX61" s="264"/>
      <c r="AY61" s="263"/>
      <c r="AZ61" s="264"/>
      <c r="BA61" s="77"/>
      <c r="BB61" s="205" t="s">
        <v>154</v>
      </c>
      <c r="BC61" s="285"/>
      <c r="BE61" s="285"/>
    </row>
    <row r="62" spans="2:57" s="96" customFormat="1" ht="15" customHeight="1" x14ac:dyDescent="0.35">
      <c r="B62" s="333" t="s">
        <v>155</v>
      </c>
      <c r="C62" s="332" t="s">
        <v>244</v>
      </c>
      <c r="F62" s="205" t="s">
        <v>155</v>
      </c>
      <c r="G62" s="260"/>
      <c r="H62" s="264"/>
      <c r="I62" s="502"/>
      <c r="J62" s="260"/>
      <c r="K62" s="264"/>
      <c r="L62" s="502"/>
      <c r="M62" s="260"/>
      <c r="N62" s="264"/>
      <c r="O62" s="502"/>
      <c r="P62" s="260"/>
      <c r="Q62" s="264"/>
      <c r="R62" s="502"/>
      <c r="S62" s="260"/>
      <c r="T62" s="264"/>
      <c r="U62" s="104"/>
      <c r="V62" s="205" t="s">
        <v>155</v>
      </c>
      <c r="W62" s="208">
        <v>1</v>
      </c>
      <c r="X62" s="334">
        <v>1</v>
      </c>
      <c r="Y62" s="261"/>
      <c r="Z62" s="63"/>
      <c r="AA62" s="205" t="s">
        <v>155</v>
      </c>
      <c r="AB62" s="503">
        <v>1</v>
      </c>
      <c r="AC62" s="261"/>
      <c r="AD62" s="261"/>
      <c r="AE62" s="261"/>
      <c r="AF62" s="261"/>
      <c r="AG62" s="261"/>
      <c r="AH62" s="261"/>
      <c r="AI62" s="261"/>
      <c r="AJ62" s="63"/>
      <c r="AK62" s="205" t="s">
        <v>155</v>
      </c>
      <c r="AL62" s="262">
        <v>1</v>
      </c>
      <c r="AM62" s="263"/>
      <c r="AN62" s="264"/>
      <c r="AO62" s="263"/>
      <c r="AP62" s="264"/>
      <c r="AQ62" s="263"/>
      <c r="AR62" s="264"/>
      <c r="AS62" s="263"/>
      <c r="AT62" s="264"/>
      <c r="AU62" s="263"/>
      <c r="AV62" s="264"/>
      <c r="AW62" s="263"/>
      <c r="AX62" s="264"/>
      <c r="AY62" s="263"/>
      <c r="AZ62" s="264"/>
      <c r="BA62" s="77"/>
      <c r="BB62" s="205" t="s">
        <v>155</v>
      </c>
      <c r="BC62" s="285"/>
      <c r="BE62" s="285"/>
    </row>
    <row r="63" spans="2:57" s="96" customFormat="1" ht="15" customHeight="1" x14ac:dyDescent="0.35">
      <c r="B63" s="333" t="s">
        <v>156</v>
      </c>
      <c r="C63" s="332" t="s">
        <v>247</v>
      </c>
      <c r="F63" s="205" t="s">
        <v>156</v>
      </c>
      <c r="G63" s="260"/>
      <c r="H63" s="264"/>
      <c r="I63" s="502"/>
      <c r="J63" s="260"/>
      <c r="K63" s="264"/>
      <c r="L63" s="502"/>
      <c r="M63" s="260"/>
      <c r="N63" s="264"/>
      <c r="O63" s="502"/>
      <c r="P63" s="260"/>
      <c r="Q63" s="264"/>
      <c r="R63" s="502"/>
      <c r="S63" s="260"/>
      <c r="T63" s="264"/>
      <c r="U63" s="104"/>
      <c r="V63" s="205" t="s">
        <v>156</v>
      </c>
      <c r="W63" s="208">
        <v>2</v>
      </c>
      <c r="X63" s="334">
        <v>2</v>
      </c>
      <c r="Y63" s="261"/>
      <c r="Z63" s="63"/>
      <c r="AA63" s="205" t="s">
        <v>156</v>
      </c>
      <c r="AB63" s="503">
        <v>1</v>
      </c>
      <c r="AC63" s="261"/>
      <c r="AD63" s="261"/>
      <c r="AE63" s="261"/>
      <c r="AF63" s="261"/>
      <c r="AG63" s="261"/>
      <c r="AH63" s="261"/>
      <c r="AI63" s="261"/>
      <c r="AJ63" s="63"/>
      <c r="AK63" s="205" t="s">
        <v>156</v>
      </c>
      <c r="AL63" s="262">
        <v>10</v>
      </c>
      <c r="AM63" s="263"/>
      <c r="AN63" s="264"/>
      <c r="AO63" s="263"/>
      <c r="AP63" s="264"/>
      <c r="AQ63" s="263"/>
      <c r="AR63" s="264"/>
      <c r="AS63" s="263"/>
      <c r="AT63" s="264"/>
      <c r="AU63" s="263"/>
      <c r="AV63" s="264"/>
      <c r="AW63" s="263"/>
      <c r="AX63" s="264"/>
      <c r="AY63" s="263"/>
      <c r="AZ63" s="264"/>
      <c r="BA63" s="77"/>
      <c r="BB63" s="205" t="s">
        <v>156</v>
      </c>
      <c r="BC63" s="285"/>
      <c r="BE63" s="285"/>
    </row>
    <row r="64" spans="2:57" s="96" customFormat="1" ht="15" customHeight="1" x14ac:dyDescent="0.35">
      <c r="B64" s="333" t="s">
        <v>157</v>
      </c>
      <c r="C64" s="332" t="s">
        <v>247</v>
      </c>
      <c r="F64" s="205" t="s">
        <v>157</v>
      </c>
      <c r="G64" s="260"/>
      <c r="H64" s="264"/>
      <c r="I64" s="502"/>
      <c r="J64" s="260"/>
      <c r="K64" s="264"/>
      <c r="L64" s="502"/>
      <c r="M64" s="260"/>
      <c r="N64" s="264"/>
      <c r="O64" s="502"/>
      <c r="P64" s="260"/>
      <c r="Q64" s="264"/>
      <c r="R64" s="502"/>
      <c r="S64" s="260"/>
      <c r="T64" s="264"/>
      <c r="U64" s="104"/>
      <c r="V64" s="205" t="s">
        <v>157</v>
      </c>
      <c r="W64" s="208">
        <v>1</v>
      </c>
      <c r="X64" s="334">
        <v>2</v>
      </c>
      <c r="Y64" s="261"/>
      <c r="Z64" s="63"/>
      <c r="AA64" s="205" t="s">
        <v>157</v>
      </c>
      <c r="AB64" s="503">
        <v>1</v>
      </c>
      <c r="AC64" s="261"/>
      <c r="AD64" s="261"/>
      <c r="AE64" s="261"/>
      <c r="AF64" s="261"/>
      <c r="AG64" s="261"/>
      <c r="AH64" s="261"/>
      <c r="AI64" s="261"/>
      <c r="AJ64" s="63"/>
      <c r="AK64" s="205" t="s">
        <v>157</v>
      </c>
      <c r="AL64" s="262">
        <v>3</v>
      </c>
      <c r="AM64" s="263"/>
      <c r="AN64" s="264"/>
      <c r="AO64" s="263"/>
      <c r="AP64" s="264"/>
      <c r="AQ64" s="263"/>
      <c r="AR64" s="264"/>
      <c r="AS64" s="263"/>
      <c r="AT64" s="264"/>
      <c r="AU64" s="263"/>
      <c r="AV64" s="264"/>
      <c r="AW64" s="263"/>
      <c r="AX64" s="264"/>
      <c r="AY64" s="263"/>
      <c r="AZ64" s="264"/>
      <c r="BA64" s="77"/>
      <c r="BB64" s="205" t="s">
        <v>157</v>
      </c>
      <c r="BC64" s="285"/>
      <c r="BE64" s="285"/>
    </row>
    <row r="65" spans="2:57" s="96" customFormat="1" ht="15" customHeight="1" x14ac:dyDescent="0.35">
      <c r="B65" s="333" t="s">
        <v>158</v>
      </c>
      <c r="C65" s="332" t="s">
        <v>244</v>
      </c>
      <c r="F65" s="205" t="s">
        <v>158</v>
      </c>
      <c r="G65" s="260"/>
      <c r="H65" s="264"/>
      <c r="I65" s="502"/>
      <c r="J65" s="260"/>
      <c r="K65" s="264"/>
      <c r="L65" s="502"/>
      <c r="M65" s="260"/>
      <c r="N65" s="264"/>
      <c r="O65" s="502"/>
      <c r="P65" s="260"/>
      <c r="Q65" s="264"/>
      <c r="R65" s="502"/>
      <c r="S65" s="260"/>
      <c r="T65" s="264"/>
      <c r="U65" s="104"/>
      <c r="V65" s="205" t="s">
        <v>158</v>
      </c>
      <c r="W65" s="208">
        <v>1</v>
      </c>
      <c r="X65" s="334">
        <v>1</v>
      </c>
      <c r="Y65" s="261"/>
      <c r="Z65" s="63"/>
      <c r="AA65" s="205" t="s">
        <v>158</v>
      </c>
      <c r="AB65" s="503">
        <v>1</v>
      </c>
      <c r="AC65" s="261"/>
      <c r="AD65" s="261"/>
      <c r="AE65" s="261"/>
      <c r="AF65" s="261"/>
      <c r="AG65" s="261"/>
      <c r="AH65" s="261"/>
      <c r="AI65" s="261"/>
      <c r="AJ65" s="63"/>
      <c r="AK65" s="205" t="s">
        <v>158</v>
      </c>
      <c r="AL65" s="262">
        <v>1</v>
      </c>
      <c r="AM65" s="263"/>
      <c r="AN65" s="264"/>
      <c r="AO65" s="263"/>
      <c r="AP65" s="264"/>
      <c r="AQ65" s="263"/>
      <c r="AR65" s="264"/>
      <c r="AS65" s="263"/>
      <c r="AT65" s="264"/>
      <c r="AU65" s="263"/>
      <c r="AV65" s="264"/>
      <c r="AW65" s="263"/>
      <c r="AX65" s="264"/>
      <c r="AY65" s="263"/>
      <c r="AZ65" s="264"/>
      <c r="BA65" s="77"/>
      <c r="BB65" s="205" t="s">
        <v>158</v>
      </c>
      <c r="BC65" s="285"/>
      <c r="BE65" s="285"/>
    </row>
    <row r="66" spans="2:57" s="96" customFormat="1" ht="15" customHeight="1" x14ac:dyDescent="0.35">
      <c r="B66" s="333" t="s">
        <v>159</v>
      </c>
      <c r="C66" s="332" t="s">
        <v>244</v>
      </c>
      <c r="F66" s="205" t="s">
        <v>159</v>
      </c>
      <c r="G66" s="260"/>
      <c r="H66" s="264"/>
      <c r="I66" s="502"/>
      <c r="J66" s="260"/>
      <c r="K66" s="264"/>
      <c r="L66" s="502"/>
      <c r="M66" s="260"/>
      <c r="N66" s="264"/>
      <c r="O66" s="502"/>
      <c r="P66" s="260"/>
      <c r="Q66" s="264"/>
      <c r="R66" s="502"/>
      <c r="S66" s="260"/>
      <c r="T66" s="264"/>
      <c r="U66" s="104"/>
      <c r="V66" s="205" t="s">
        <v>159</v>
      </c>
      <c r="W66" s="208">
        <v>1</v>
      </c>
      <c r="X66" s="334">
        <v>2</v>
      </c>
      <c r="Y66" s="261"/>
      <c r="Z66" s="63"/>
      <c r="AA66" s="205" t="s">
        <v>159</v>
      </c>
      <c r="AB66" s="503">
        <v>1</v>
      </c>
      <c r="AC66" s="261"/>
      <c r="AD66" s="261"/>
      <c r="AE66" s="261"/>
      <c r="AF66" s="261"/>
      <c r="AG66" s="261"/>
      <c r="AH66" s="261"/>
      <c r="AI66" s="261"/>
      <c r="AJ66" s="63"/>
      <c r="AK66" s="205" t="s">
        <v>159</v>
      </c>
      <c r="AL66" s="262">
        <v>2</v>
      </c>
      <c r="AM66" s="263"/>
      <c r="AN66" s="264"/>
      <c r="AO66" s="263"/>
      <c r="AP66" s="264"/>
      <c r="AQ66" s="263"/>
      <c r="AR66" s="264"/>
      <c r="AS66" s="263"/>
      <c r="AT66" s="264"/>
      <c r="AU66" s="263"/>
      <c r="AV66" s="264"/>
      <c r="AW66" s="263"/>
      <c r="AX66" s="264"/>
      <c r="AY66" s="263"/>
      <c r="AZ66" s="264"/>
      <c r="BA66" s="77"/>
      <c r="BB66" s="205" t="s">
        <v>159</v>
      </c>
      <c r="BC66" s="285"/>
      <c r="BE66" s="285"/>
    </row>
    <row r="67" spans="2:57" s="96" customFormat="1" ht="15" customHeight="1" x14ac:dyDescent="0.35">
      <c r="B67" s="333" t="s">
        <v>160</v>
      </c>
      <c r="C67" s="332" t="s">
        <v>244</v>
      </c>
      <c r="F67" s="205" t="s">
        <v>160</v>
      </c>
      <c r="G67" s="260"/>
      <c r="H67" s="264"/>
      <c r="I67" s="502"/>
      <c r="J67" s="260"/>
      <c r="K67" s="264"/>
      <c r="L67" s="502"/>
      <c r="M67" s="260"/>
      <c r="N67" s="264"/>
      <c r="O67" s="502"/>
      <c r="P67" s="260"/>
      <c r="Q67" s="264"/>
      <c r="R67" s="502"/>
      <c r="S67" s="260"/>
      <c r="T67" s="264"/>
      <c r="U67" s="104"/>
      <c r="V67" s="205" t="s">
        <v>160</v>
      </c>
      <c r="W67" s="208">
        <v>1</v>
      </c>
      <c r="X67" s="334">
        <v>1</v>
      </c>
      <c r="Y67" s="261"/>
      <c r="Z67" s="63"/>
      <c r="AA67" s="205" t="s">
        <v>160</v>
      </c>
      <c r="AB67" s="503">
        <v>1</v>
      </c>
      <c r="AC67" s="261"/>
      <c r="AD67" s="261"/>
      <c r="AE67" s="261"/>
      <c r="AF67" s="261"/>
      <c r="AG67" s="261"/>
      <c r="AH67" s="261"/>
      <c r="AI67" s="261"/>
      <c r="AJ67" s="63"/>
      <c r="AK67" s="205" t="s">
        <v>160</v>
      </c>
      <c r="AL67" s="262">
        <v>2</v>
      </c>
      <c r="AM67" s="263"/>
      <c r="AN67" s="264"/>
      <c r="AO67" s="263"/>
      <c r="AP67" s="264"/>
      <c r="AQ67" s="263"/>
      <c r="AR67" s="264"/>
      <c r="AS67" s="263"/>
      <c r="AT67" s="264"/>
      <c r="AU67" s="263"/>
      <c r="AV67" s="264"/>
      <c r="AW67" s="263"/>
      <c r="AX67" s="264"/>
      <c r="AY67" s="263"/>
      <c r="AZ67" s="264"/>
      <c r="BA67" s="77"/>
      <c r="BB67" s="205" t="s">
        <v>160</v>
      </c>
      <c r="BC67" s="285"/>
      <c r="BE67" s="285"/>
    </row>
    <row r="68" spans="2:57" s="96" customFormat="1" ht="15" customHeight="1" x14ac:dyDescent="0.35">
      <c r="B68" s="333" t="s">
        <v>161</v>
      </c>
      <c r="C68" s="332" t="s">
        <v>247</v>
      </c>
      <c r="F68" s="205" t="s">
        <v>161</v>
      </c>
      <c r="G68" s="260"/>
      <c r="H68" s="264"/>
      <c r="I68" s="502"/>
      <c r="J68" s="260"/>
      <c r="K68" s="264"/>
      <c r="L68" s="502"/>
      <c r="M68" s="260"/>
      <c r="N68" s="264"/>
      <c r="O68" s="502"/>
      <c r="P68" s="260"/>
      <c r="Q68" s="264"/>
      <c r="R68" s="502"/>
      <c r="S68" s="260"/>
      <c r="T68" s="264"/>
      <c r="U68" s="104"/>
      <c r="V68" s="205" t="s">
        <v>161</v>
      </c>
      <c r="W68" s="208">
        <v>2</v>
      </c>
      <c r="X68" s="334">
        <v>2</v>
      </c>
      <c r="Y68" s="261"/>
      <c r="Z68" s="63"/>
      <c r="AA68" s="205" t="s">
        <v>161</v>
      </c>
      <c r="AB68" s="503">
        <v>1</v>
      </c>
      <c r="AC68" s="261"/>
      <c r="AD68" s="261"/>
      <c r="AE68" s="261"/>
      <c r="AF68" s="261"/>
      <c r="AG68" s="261"/>
      <c r="AH68" s="261"/>
      <c r="AI68" s="261"/>
      <c r="AJ68" s="63"/>
      <c r="AK68" s="205" t="s">
        <v>161</v>
      </c>
      <c r="AL68" s="262">
        <v>8</v>
      </c>
      <c r="AM68" s="263"/>
      <c r="AN68" s="264"/>
      <c r="AO68" s="263"/>
      <c r="AP68" s="264"/>
      <c r="AQ68" s="263"/>
      <c r="AR68" s="264"/>
      <c r="AS68" s="263"/>
      <c r="AT68" s="264"/>
      <c r="AU68" s="263"/>
      <c r="AV68" s="264"/>
      <c r="AW68" s="263"/>
      <c r="AX68" s="264"/>
      <c r="AY68" s="263"/>
      <c r="AZ68" s="264"/>
      <c r="BA68" s="77"/>
      <c r="BB68" s="205" t="s">
        <v>161</v>
      </c>
      <c r="BC68" s="285"/>
      <c r="BE68" s="285"/>
    </row>
    <row r="69" spans="2:57" s="96" customFormat="1" ht="15" customHeight="1" x14ac:dyDescent="0.35">
      <c r="B69" s="333" t="s">
        <v>162</v>
      </c>
      <c r="C69" s="332" t="s">
        <v>247</v>
      </c>
      <c r="F69" s="205" t="s">
        <v>162</v>
      </c>
      <c r="G69" s="260"/>
      <c r="H69" s="264"/>
      <c r="I69" s="502"/>
      <c r="J69" s="260"/>
      <c r="K69" s="264"/>
      <c r="L69" s="502"/>
      <c r="M69" s="260"/>
      <c r="N69" s="264"/>
      <c r="O69" s="502"/>
      <c r="P69" s="260"/>
      <c r="Q69" s="264"/>
      <c r="R69" s="502"/>
      <c r="S69" s="260"/>
      <c r="T69" s="264"/>
      <c r="U69" s="104"/>
      <c r="V69" s="205" t="s">
        <v>162</v>
      </c>
      <c r="W69" s="208">
        <v>2</v>
      </c>
      <c r="X69" s="334">
        <v>2</v>
      </c>
      <c r="Y69" s="261"/>
      <c r="Z69" s="63"/>
      <c r="AA69" s="205" t="s">
        <v>162</v>
      </c>
      <c r="AB69" s="503">
        <v>1</v>
      </c>
      <c r="AC69" s="261"/>
      <c r="AD69" s="261"/>
      <c r="AE69" s="261"/>
      <c r="AF69" s="261"/>
      <c r="AG69" s="261"/>
      <c r="AH69" s="261"/>
      <c r="AI69" s="261"/>
      <c r="AJ69" s="63"/>
      <c r="AK69" s="205" t="s">
        <v>162</v>
      </c>
      <c r="AL69" s="262">
        <v>38</v>
      </c>
      <c r="AM69" s="263"/>
      <c r="AN69" s="264"/>
      <c r="AO69" s="263"/>
      <c r="AP69" s="264"/>
      <c r="AQ69" s="263"/>
      <c r="AR69" s="264"/>
      <c r="AS69" s="263"/>
      <c r="AT69" s="264"/>
      <c r="AU69" s="263"/>
      <c r="AV69" s="264"/>
      <c r="AW69" s="263"/>
      <c r="AX69" s="264"/>
      <c r="AY69" s="263"/>
      <c r="AZ69" s="264"/>
      <c r="BA69" s="77"/>
      <c r="BB69" s="205" t="s">
        <v>162</v>
      </c>
      <c r="BC69" s="285"/>
      <c r="BE69" s="285"/>
    </row>
    <row r="70" spans="2:57" s="96" customFormat="1" ht="15" customHeight="1" x14ac:dyDescent="0.35">
      <c r="B70" s="333" t="s">
        <v>163</v>
      </c>
      <c r="C70" s="332" t="s">
        <v>247</v>
      </c>
      <c r="F70" s="205" t="s">
        <v>163</v>
      </c>
      <c r="G70" s="260"/>
      <c r="H70" s="264"/>
      <c r="I70" s="502"/>
      <c r="J70" s="260"/>
      <c r="K70" s="264"/>
      <c r="L70" s="502"/>
      <c r="M70" s="260"/>
      <c r="N70" s="264"/>
      <c r="O70" s="502"/>
      <c r="P70" s="260"/>
      <c r="Q70" s="264"/>
      <c r="R70" s="502"/>
      <c r="S70" s="260"/>
      <c r="T70" s="264"/>
      <c r="U70" s="104"/>
      <c r="V70" s="205" t="s">
        <v>163</v>
      </c>
      <c r="W70" s="208">
        <v>2</v>
      </c>
      <c r="X70" s="334">
        <v>2</v>
      </c>
      <c r="Y70" s="261"/>
      <c r="Z70" s="63"/>
      <c r="AA70" s="205" t="s">
        <v>163</v>
      </c>
      <c r="AB70" s="503">
        <v>1</v>
      </c>
      <c r="AC70" s="261"/>
      <c r="AD70" s="261"/>
      <c r="AE70" s="261"/>
      <c r="AF70" s="261"/>
      <c r="AG70" s="261"/>
      <c r="AH70" s="261"/>
      <c r="AI70" s="261"/>
      <c r="AJ70" s="63"/>
      <c r="AK70" s="205" t="s">
        <v>163</v>
      </c>
      <c r="AL70" s="262">
        <v>10</v>
      </c>
      <c r="AM70" s="263"/>
      <c r="AN70" s="264"/>
      <c r="AO70" s="263"/>
      <c r="AP70" s="264"/>
      <c r="AQ70" s="263"/>
      <c r="AR70" s="264"/>
      <c r="AS70" s="263"/>
      <c r="AT70" s="264"/>
      <c r="AU70" s="263"/>
      <c r="AV70" s="264"/>
      <c r="AW70" s="263"/>
      <c r="AX70" s="264"/>
      <c r="AY70" s="263"/>
      <c r="AZ70" s="264"/>
      <c r="BA70" s="77"/>
      <c r="BB70" s="205" t="s">
        <v>163</v>
      </c>
      <c r="BC70" s="285"/>
      <c r="BE70" s="285"/>
    </row>
    <row r="71" spans="2:57" s="96" customFormat="1" ht="15" customHeight="1" x14ac:dyDescent="0.35">
      <c r="B71" s="333" t="s">
        <v>164</v>
      </c>
      <c r="C71" s="332" t="s">
        <v>244</v>
      </c>
      <c r="F71" s="205" t="s">
        <v>164</v>
      </c>
      <c r="G71" s="260"/>
      <c r="H71" s="264"/>
      <c r="I71" s="502"/>
      <c r="J71" s="260"/>
      <c r="K71" s="264"/>
      <c r="L71" s="502"/>
      <c r="M71" s="260"/>
      <c r="N71" s="264"/>
      <c r="O71" s="502"/>
      <c r="P71" s="260"/>
      <c r="Q71" s="264"/>
      <c r="R71" s="502"/>
      <c r="S71" s="260"/>
      <c r="T71" s="264"/>
      <c r="U71" s="104"/>
      <c r="V71" s="205" t="s">
        <v>164</v>
      </c>
      <c r="W71" s="208">
        <v>1</v>
      </c>
      <c r="X71" s="334">
        <v>1</v>
      </c>
      <c r="Y71" s="261"/>
      <c r="Z71" s="63"/>
      <c r="AA71" s="205" t="s">
        <v>164</v>
      </c>
      <c r="AB71" s="503">
        <v>1</v>
      </c>
      <c r="AC71" s="261"/>
      <c r="AD71" s="261"/>
      <c r="AE71" s="261"/>
      <c r="AF71" s="261"/>
      <c r="AG71" s="261"/>
      <c r="AH71" s="261"/>
      <c r="AI71" s="261"/>
      <c r="AJ71" s="63"/>
      <c r="AK71" s="205" t="s">
        <v>164</v>
      </c>
      <c r="AL71" s="262">
        <v>1</v>
      </c>
      <c r="AM71" s="263"/>
      <c r="AN71" s="264"/>
      <c r="AO71" s="263"/>
      <c r="AP71" s="264"/>
      <c r="AQ71" s="263"/>
      <c r="AR71" s="264"/>
      <c r="AS71" s="263"/>
      <c r="AT71" s="264"/>
      <c r="AU71" s="263"/>
      <c r="AV71" s="264"/>
      <c r="AW71" s="263"/>
      <c r="AX71" s="264"/>
      <c r="AY71" s="263"/>
      <c r="AZ71" s="264"/>
      <c r="BA71" s="77"/>
      <c r="BB71" s="205" t="s">
        <v>164</v>
      </c>
      <c r="BC71" s="285"/>
      <c r="BE71" s="285"/>
    </row>
    <row r="72" spans="2:57" s="96" customFormat="1" ht="15" customHeight="1" x14ac:dyDescent="0.35">
      <c r="B72" s="333" t="s">
        <v>165</v>
      </c>
      <c r="C72" s="332" t="s">
        <v>244</v>
      </c>
      <c r="F72" s="205" t="s">
        <v>165</v>
      </c>
      <c r="G72" s="260"/>
      <c r="H72" s="264"/>
      <c r="I72" s="502"/>
      <c r="J72" s="260"/>
      <c r="K72" s="264"/>
      <c r="L72" s="502"/>
      <c r="M72" s="260"/>
      <c r="N72" s="264"/>
      <c r="O72" s="502"/>
      <c r="P72" s="260"/>
      <c r="Q72" s="264"/>
      <c r="R72" s="502"/>
      <c r="S72" s="260"/>
      <c r="T72" s="264"/>
      <c r="U72" s="104"/>
      <c r="V72" s="205" t="s">
        <v>165</v>
      </c>
      <c r="W72" s="208">
        <v>1</v>
      </c>
      <c r="X72" s="334">
        <v>1</v>
      </c>
      <c r="Y72" s="261"/>
      <c r="Z72" s="63"/>
      <c r="AA72" s="205" t="s">
        <v>165</v>
      </c>
      <c r="AB72" s="503">
        <v>1</v>
      </c>
      <c r="AC72" s="261"/>
      <c r="AD72" s="261"/>
      <c r="AE72" s="261"/>
      <c r="AF72" s="261"/>
      <c r="AG72" s="261"/>
      <c r="AH72" s="261"/>
      <c r="AI72" s="261"/>
      <c r="AJ72" s="63"/>
      <c r="AK72" s="205" t="s">
        <v>165</v>
      </c>
      <c r="AL72" s="262">
        <v>1</v>
      </c>
      <c r="AM72" s="263"/>
      <c r="AN72" s="264"/>
      <c r="AO72" s="263"/>
      <c r="AP72" s="264"/>
      <c r="AQ72" s="263"/>
      <c r="AR72" s="264"/>
      <c r="AS72" s="263"/>
      <c r="AT72" s="264"/>
      <c r="AU72" s="263"/>
      <c r="AV72" s="264"/>
      <c r="AW72" s="263"/>
      <c r="AX72" s="264"/>
      <c r="AY72" s="263"/>
      <c r="AZ72" s="264"/>
      <c r="BA72" s="77"/>
      <c r="BB72" s="205" t="s">
        <v>165</v>
      </c>
      <c r="BC72" s="285"/>
      <c r="BE72" s="285"/>
    </row>
    <row r="73" spans="2:57" s="96" customFormat="1" ht="15" customHeight="1" x14ac:dyDescent="0.35">
      <c r="B73" s="333" t="s">
        <v>166</v>
      </c>
      <c r="C73" s="332" t="s">
        <v>247</v>
      </c>
      <c r="F73" s="205" t="s">
        <v>166</v>
      </c>
      <c r="G73" s="260"/>
      <c r="H73" s="264"/>
      <c r="I73" s="502"/>
      <c r="J73" s="260"/>
      <c r="K73" s="264"/>
      <c r="L73" s="502"/>
      <c r="M73" s="260"/>
      <c r="N73" s="264"/>
      <c r="O73" s="502"/>
      <c r="P73" s="260"/>
      <c r="Q73" s="264"/>
      <c r="R73" s="502"/>
      <c r="S73" s="260"/>
      <c r="T73" s="264"/>
      <c r="U73" s="104"/>
      <c r="V73" s="205" t="s">
        <v>166</v>
      </c>
      <c r="W73" s="208">
        <v>2</v>
      </c>
      <c r="X73" s="334">
        <v>2</v>
      </c>
      <c r="Y73" s="261"/>
      <c r="Z73" s="63"/>
      <c r="AA73" s="205" t="s">
        <v>166</v>
      </c>
      <c r="AB73" s="503">
        <v>1</v>
      </c>
      <c r="AC73" s="261"/>
      <c r="AD73" s="261"/>
      <c r="AE73" s="261"/>
      <c r="AF73" s="261"/>
      <c r="AG73" s="261"/>
      <c r="AH73" s="261"/>
      <c r="AI73" s="261"/>
      <c r="AJ73" s="63"/>
      <c r="AK73" s="205" t="s">
        <v>166</v>
      </c>
      <c r="AL73" s="262">
        <v>6</v>
      </c>
      <c r="AM73" s="263"/>
      <c r="AN73" s="264"/>
      <c r="AO73" s="263"/>
      <c r="AP73" s="264"/>
      <c r="AQ73" s="263"/>
      <c r="AR73" s="264"/>
      <c r="AS73" s="263"/>
      <c r="AT73" s="264"/>
      <c r="AU73" s="263"/>
      <c r="AV73" s="264"/>
      <c r="AW73" s="263"/>
      <c r="AX73" s="264"/>
      <c r="AY73" s="263"/>
      <c r="AZ73" s="264"/>
      <c r="BA73" s="77"/>
      <c r="BB73" s="205" t="s">
        <v>166</v>
      </c>
      <c r="BC73" s="285"/>
      <c r="BE73" s="285"/>
    </row>
    <row r="74" spans="2:57" s="96" customFormat="1" ht="15" customHeight="1" x14ac:dyDescent="0.35">
      <c r="B74" s="333" t="s">
        <v>167</v>
      </c>
      <c r="C74" s="332" t="s">
        <v>244</v>
      </c>
      <c r="F74" s="205" t="s">
        <v>167</v>
      </c>
      <c r="G74" s="260"/>
      <c r="H74" s="264"/>
      <c r="I74" s="502"/>
      <c r="J74" s="260"/>
      <c r="K74" s="264"/>
      <c r="L74" s="502"/>
      <c r="M74" s="260"/>
      <c r="N74" s="264"/>
      <c r="O74" s="502"/>
      <c r="P74" s="260"/>
      <c r="Q74" s="264"/>
      <c r="R74" s="502"/>
      <c r="S74" s="260"/>
      <c r="T74" s="264"/>
      <c r="U74" s="104"/>
      <c r="V74" s="205" t="s">
        <v>167</v>
      </c>
      <c r="W74" s="208">
        <v>1</v>
      </c>
      <c r="X74" s="334">
        <v>1</v>
      </c>
      <c r="Y74" s="261"/>
      <c r="Z74" s="63"/>
      <c r="AA74" s="205" t="s">
        <v>167</v>
      </c>
      <c r="AB74" s="503">
        <v>1</v>
      </c>
      <c r="AC74" s="261"/>
      <c r="AD74" s="261"/>
      <c r="AE74" s="261"/>
      <c r="AF74" s="261"/>
      <c r="AG74" s="261"/>
      <c r="AH74" s="261"/>
      <c r="AI74" s="261"/>
      <c r="AJ74" s="63"/>
      <c r="AK74" s="205" t="s">
        <v>167</v>
      </c>
      <c r="AL74" s="262">
        <v>1</v>
      </c>
      <c r="AM74" s="263"/>
      <c r="AN74" s="264"/>
      <c r="AO74" s="263"/>
      <c r="AP74" s="264"/>
      <c r="AQ74" s="263"/>
      <c r="AR74" s="264"/>
      <c r="AS74" s="263"/>
      <c r="AT74" s="264"/>
      <c r="AU74" s="263"/>
      <c r="AV74" s="264"/>
      <c r="AW74" s="263"/>
      <c r="AX74" s="264"/>
      <c r="AY74" s="263"/>
      <c r="AZ74" s="264"/>
      <c r="BA74" s="77"/>
      <c r="BB74" s="205" t="s">
        <v>167</v>
      </c>
      <c r="BC74" s="285"/>
      <c r="BE74" s="285"/>
    </row>
    <row r="75" spans="2:57" s="96" customFormat="1" ht="15" customHeight="1" x14ac:dyDescent="0.35">
      <c r="B75" s="333" t="s">
        <v>168</v>
      </c>
      <c r="C75" s="332" t="s">
        <v>244</v>
      </c>
      <c r="F75" s="205" t="s">
        <v>168</v>
      </c>
      <c r="G75" s="260"/>
      <c r="H75" s="264"/>
      <c r="I75" s="502"/>
      <c r="J75" s="260"/>
      <c r="K75" s="264"/>
      <c r="L75" s="502"/>
      <c r="M75" s="260"/>
      <c r="N75" s="264"/>
      <c r="O75" s="502"/>
      <c r="P75" s="260"/>
      <c r="Q75" s="264"/>
      <c r="R75" s="502"/>
      <c r="S75" s="260"/>
      <c r="T75" s="264"/>
      <c r="U75" s="104"/>
      <c r="V75" s="205" t="s">
        <v>168</v>
      </c>
      <c r="W75" s="208">
        <v>1</v>
      </c>
      <c r="X75" s="334">
        <v>1</v>
      </c>
      <c r="Y75" s="261"/>
      <c r="Z75" s="63"/>
      <c r="AA75" s="205" t="s">
        <v>168</v>
      </c>
      <c r="AB75" s="503">
        <v>1</v>
      </c>
      <c r="AC75" s="261"/>
      <c r="AD75" s="261"/>
      <c r="AE75" s="261"/>
      <c r="AF75" s="261"/>
      <c r="AG75" s="261"/>
      <c r="AH75" s="261"/>
      <c r="AI75" s="261"/>
      <c r="AJ75" s="63"/>
      <c r="AK75" s="205" t="s">
        <v>168</v>
      </c>
      <c r="AL75" s="262">
        <v>2</v>
      </c>
      <c r="AM75" s="263"/>
      <c r="AN75" s="264"/>
      <c r="AO75" s="263"/>
      <c r="AP75" s="264"/>
      <c r="AQ75" s="263"/>
      <c r="AR75" s="264"/>
      <c r="AS75" s="263"/>
      <c r="AT75" s="264"/>
      <c r="AU75" s="263"/>
      <c r="AV75" s="264"/>
      <c r="AW75" s="263"/>
      <c r="AX75" s="264"/>
      <c r="AY75" s="263"/>
      <c r="AZ75" s="264"/>
      <c r="BA75" s="77"/>
      <c r="BB75" s="205" t="s">
        <v>168</v>
      </c>
      <c r="BC75" s="285"/>
      <c r="BE75" s="285"/>
    </row>
    <row r="76" spans="2:57" s="96" customFormat="1" ht="15" customHeight="1" x14ac:dyDescent="0.35">
      <c r="B76" s="333" t="s">
        <v>169</v>
      </c>
      <c r="C76" s="332" t="s">
        <v>247</v>
      </c>
      <c r="F76" s="205" t="s">
        <v>169</v>
      </c>
      <c r="G76" s="260"/>
      <c r="H76" s="264"/>
      <c r="I76" s="502"/>
      <c r="J76" s="260"/>
      <c r="K76" s="264"/>
      <c r="L76" s="502"/>
      <c r="M76" s="260"/>
      <c r="N76" s="264"/>
      <c r="O76" s="502"/>
      <c r="P76" s="260"/>
      <c r="Q76" s="264"/>
      <c r="R76" s="502"/>
      <c r="S76" s="260"/>
      <c r="T76" s="264"/>
      <c r="U76" s="104"/>
      <c r="V76" s="205" t="s">
        <v>169</v>
      </c>
      <c r="W76" s="208">
        <v>2</v>
      </c>
      <c r="X76" s="334">
        <v>2</v>
      </c>
      <c r="Y76" s="261"/>
      <c r="Z76" s="63"/>
      <c r="AA76" s="205" t="s">
        <v>169</v>
      </c>
      <c r="AB76" s="503">
        <v>1</v>
      </c>
      <c r="AC76" s="261"/>
      <c r="AD76" s="261"/>
      <c r="AE76" s="261"/>
      <c r="AF76" s="261"/>
      <c r="AG76" s="261"/>
      <c r="AH76" s="261"/>
      <c r="AI76" s="261"/>
      <c r="AJ76" s="63"/>
      <c r="AK76" s="205" t="s">
        <v>169</v>
      </c>
      <c r="AL76" s="262">
        <v>10</v>
      </c>
      <c r="AM76" s="263"/>
      <c r="AN76" s="264"/>
      <c r="AO76" s="263"/>
      <c r="AP76" s="264"/>
      <c r="AQ76" s="263"/>
      <c r="AR76" s="264"/>
      <c r="AS76" s="263"/>
      <c r="AT76" s="264"/>
      <c r="AU76" s="263"/>
      <c r="AV76" s="264"/>
      <c r="AW76" s="263"/>
      <c r="AX76" s="264"/>
      <c r="AY76" s="263"/>
      <c r="AZ76" s="264"/>
      <c r="BA76" s="77"/>
      <c r="BB76" s="205" t="s">
        <v>169</v>
      </c>
      <c r="BC76" s="285"/>
      <c r="BE76" s="285"/>
    </row>
    <row r="77" spans="2:57" s="96" customFormat="1" ht="15" customHeight="1" x14ac:dyDescent="0.35">
      <c r="B77" s="333" t="s">
        <v>170</v>
      </c>
      <c r="C77" s="332" t="s">
        <v>244</v>
      </c>
      <c r="F77" s="205" t="s">
        <v>170</v>
      </c>
      <c r="G77" s="260"/>
      <c r="H77" s="264"/>
      <c r="I77" s="502"/>
      <c r="J77" s="260"/>
      <c r="K77" s="264"/>
      <c r="L77" s="502"/>
      <c r="M77" s="260"/>
      <c r="N77" s="264"/>
      <c r="O77" s="502"/>
      <c r="P77" s="260"/>
      <c r="Q77" s="264"/>
      <c r="R77" s="502"/>
      <c r="S77" s="260"/>
      <c r="T77" s="264"/>
      <c r="U77" s="104"/>
      <c r="V77" s="205" t="s">
        <v>170</v>
      </c>
      <c r="W77" s="208">
        <v>1</v>
      </c>
      <c r="X77" s="334">
        <v>1</v>
      </c>
      <c r="Y77" s="261"/>
      <c r="Z77" s="63"/>
      <c r="AA77" s="205" t="s">
        <v>170</v>
      </c>
      <c r="AB77" s="503">
        <v>1</v>
      </c>
      <c r="AC77" s="261"/>
      <c r="AD77" s="261"/>
      <c r="AE77" s="261"/>
      <c r="AF77" s="261"/>
      <c r="AG77" s="261"/>
      <c r="AH77" s="261"/>
      <c r="AI77" s="261"/>
      <c r="AJ77" s="63"/>
      <c r="AK77" s="205" t="s">
        <v>170</v>
      </c>
      <c r="AL77" s="262">
        <v>3</v>
      </c>
      <c r="AM77" s="263"/>
      <c r="AN77" s="264"/>
      <c r="AO77" s="263"/>
      <c r="AP77" s="264"/>
      <c r="AQ77" s="263"/>
      <c r="AR77" s="264"/>
      <c r="AS77" s="263"/>
      <c r="AT77" s="264"/>
      <c r="AU77" s="263"/>
      <c r="AV77" s="264"/>
      <c r="AW77" s="263"/>
      <c r="AX77" s="264"/>
      <c r="AY77" s="263"/>
      <c r="AZ77" s="264"/>
      <c r="BA77" s="77"/>
      <c r="BB77" s="205" t="s">
        <v>170</v>
      </c>
      <c r="BC77" s="285"/>
      <c r="BE77" s="285"/>
    </row>
    <row r="78" spans="2:57" s="96" customFormat="1" ht="15" customHeight="1" x14ac:dyDescent="0.35">
      <c r="B78" s="333" t="s">
        <v>171</v>
      </c>
      <c r="C78" s="332" t="s">
        <v>247</v>
      </c>
      <c r="F78" s="205" t="s">
        <v>171</v>
      </c>
      <c r="G78" s="260"/>
      <c r="H78" s="264"/>
      <c r="I78" s="502"/>
      <c r="J78" s="260"/>
      <c r="K78" s="264"/>
      <c r="L78" s="502"/>
      <c r="M78" s="260"/>
      <c r="N78" s="264"/>
      <c r="O78" s="502"/>
      <c r="P78" s="260"/>
      <c r="Q78" s="264"/>
      <c r="R78" s="502"/>
      <c r="S78" s="260"/>
      <c r="T78" s="264"/>
      <c r="U78" s="104"/>
      <c r="V78" s="205" t="s">
        <v>171</v>
      </c>
      <c r="W78" s="208">
        <v>2</v>
      </c>
      <c r="X78" s="334">
        <v>2</v>
      </c>
      <c r="Y78" s="261"/>
      <c r="Z78" s="63"/>
      <c r="AA78" s="205" t="s">
        <v>171</v>
      </c>
      <c r="AB78" s="503">
        <v>1</v>
      </c>
      <c r="AC78" s="261"/>
      <c r="AD78" s="261"/>
      <c r="AE78" s="261"/>
      <c r="AF78" s="261"/>
      <c r="AG78" s="261"/>
      <c r="AH78" s="261"/>
      <c r="AI78" s="261"/>
      <c r="AJ78" s="63"/>
      <c r="AK78" s="205" t="s">
        <v>171</v>
      </c>
      <c r="AL78" s="262">
        <v>15</v>
      </c>
      <c r="AM78" s="263"/>
      <c r="AN78" s="264"/>
      <c r="AO78" s="263"/>
      <c r="AP78" s="264"/>
      <c r="AQ78" s="263"/>
      <c r="AR78" s="264"/>
      <c r="AS78" s="263"/>
      <c r="AT78" s="264"/>
      <c r="AU78" s="263"/>
      <c r="AV78" s="264"/>
      <c r="AW78" s="263"/>
      <c r="AX78" s="264"/>
      <c r="AY78" s="263"/>
      <c r="AZ78" s="264"/>
      <c r="BA78" s="77"/>
      <c r="BB78" s="205" t="s">
        <v>171</v>
      </c>
      <c r="BC78" s="285"/>
      <c r="BE78" s="285"/>
    </row>
    <row r="79" spans="2:57" s="96" customFormat="1" ht="15" customHeight="1" x14ac:dyDescent="0.35">
      <c r="B79" s="333" t="s">
        <v>172</v>
      </c>
      <c r="C79" s="332" t="s">
        <v>244</v>
      </c>
      <c r="F79" s="205" t="s">
        <v>172</v>
      </c>
      <c r="G79" s="260"/>
      <c r="H79" s="264"/>
      <c r="I79" s="502"/>
      <c r="J79" s="260"/>
      <c r="K79" s="264"/>
      <c r="L79" s="502"/>
      <c r="M79" s="260"/>
      <c r="N79" s="264"/>
      <c r="O79" s="502"/>
      <c r="P79" s="260"/>
      <c r="Q79" s="264"/>
      <c r="R79" s="502"/>
      <c r="S79" s="260"/>
      <c r="T79" s="264"/>
      <c r="U79" s="104"/>
      <c r="V79" s="205" t="s">
        <v>172</v>
      </c>
      <c r="W79" s="208">
        <v>1</v>
      </c>
      <c r="X79" s="334">
        <v>1</v>
      </c>
      <c r="Y79" s="261"/>
      <c r="Z79" s="63"/>
      <c r="AA79" s="205" t="s">
        <v>172</v>
      </c>
      <c r="AB79" s="503">
        <v>1</v>
      </c>
      <c r="AC79" s="261"/>
      <c r="AD79" s="261"/>
      <c r="AE79" s="261"/>
      <c r="AF79" s="261"/>
      <c r="AG79" s="261"/>
      <c r="AH79" s="261"/>
      <c r="AI79" s="261"/>
      <c r="AJ79" s="63"/>
      <c r="AK79" s="205" t="s">
        <v>172</v>
      </c>
      <c r="AL79" s="262">
        <v>1</v>
      </c>
      <c r="AM79" s="263"/>
      <c r="AN79" s="264"/>
      <c r="AO79" s="263"/>
      <c r="AP79" s="264"/>
      <c r="AQ79" s="263"/>
      <c r="AR79" s="264"/>
      <c r="AS79" s="263"/>
      <c r="AT79" s="264"/>
      <c r="AU79" s="263"/>
      <c r="AV79" s="264"/>
      <c r="AW79" s="263"/>
      <c r="AX79" s="264"/>
      <c r="AY79" s="263"/>
      <c r="AZ79" s="264"/>
      <c r="BA79" s="77"/>
      <c r="BB79" s="205" t="s">
        <v>172</v>
      </c>
      <c r="BC79" s="285"/>
      <c r="BE79" s="285"/>
    </row>
    <row r="80" spans="2:57" s="96" customFormat="1" ht="15" customHeight="1" x14ac:dyDescent="0.35">
      <c r="B80" s="333" t="s">
        <v>173</v>
      </c>
      <c r="C80" s="332" t="s">
        <v>248</v>
      </c>
      <c r="F80" s="205" t="s">
        <v>173</v>
      </c>
      <c r="G80" s="260"/>
      <c r="H80" s="264"/>
      <c r="I80" s="502"/>
      <c r="J80" s="260"/>
      <c r="K80" s="264"/>
      <c r="L80" s="502"/>
      <c r="M80" s="260"/>
      <c r="N80" s="264"/>
      <c r="O80" s="502"/>
      <c r="P80" s="260"/>
      <c r="Q80" s="264"/>
      <c r="R80" s="502"/>
      <c r="S80" s="260"/>
      <c r="T80" s="264"/>
      <c r="U80" s="104"/>
      <c r="V80" s="205" t="s">
        <v>173</v>
      </c>
      <c r="W80" s="208">
        <v>2</v>
      </c>
      <c r="X80" s="334">
        <v>2</v>
      </c>
      <c r="Y80" s="261"/>
      <c r="Z80" s="63"/>
      <c r="AA80" s="205" t="s">
        <v>173</v>
      </c>
      <c r="AB80" s="503">
        <v>2</v>
      </c>
      <c r="AC80" s="261"/>
      <c r="AD80" s="261"/>
      <c r="AE80" s="261"/>
      <c r="AF80" s="261"/>
      <c r="AG80" s="261"/>
      <c r="AH80" s="261"/>
      <c r="AI80" s="261"/>
      <c r="AJ80" s="63"/>
      <c r="AK80" s="205" t="s">
        <v>173</v>
      </c>
      <c r="AL80" s="262">
        <v>30</v>
      </c>
      <c r="AM80" s="263"/>
      <c r="AN80" s="264"/>
      <c r="AO80" s="263"/>
      <c r="AP80" s="264"/>
      <c r="AQ80" s="263"/>
      <c r="AR80" s="264"/>
      <c r="AS80" s="263"/>
      <c r="AT80" s="264"/>
      <c r="AU80" s="263"/>
      <c r="AV80" s="264"/>
      <c r="AW80" s="263"/>
      <c r="AX80" s="264"/>
      <c r="AY80" s="263"/>
      <c r="AZ80" s="264"/>
      <c r="BA80" s="77"/>
      <c r="BB80" s="205" t="s">
        <v>173</v>
      </c>
      <c r="BC80" s="285"/>
      <c r="BE80" s="285"/>
    </row>
    <row r="81" spans="2:57" s="96" customFormat="1" ht="15" customHeight="1" x14ac:dyDescent="0.35">
      <c r="B81" s="333" t="s">
        <v>174</v>
      </c>
      <c r="C81" s="332" t="s">
        <v>247</v>
      </c>
      <c r="F81" s="205" t="s">
        <v>174</v>
      </c>
      <c r="G81" s="260"/>
      <c r="H81" s="264"/>
      <c r="I81" s="502"/>
      <c r="J81" s="260"/>
      <c r="K81" s="264"/>
      <c r="L81" s="502"/>
      <c r="M81" s="260"/>
      <c r="N81" s="264"/>
      <c r="O81" s="502"/>
      <c r="P81" s="260"/>
      <c r="Q81" s="264"/>
      <c r="R81" s="502"/>
      <c r="S81" s="260"/>
      <c r="T81" s="264"/>
      <c r="U81" s="104"/>
      <c r="V81" s="205" t="s">
        <v>174</v>
      </c>
      <c r="W81" s="208">
        <v>1</v>
      </c>
      <c r="X81" s="334">
        <v>2</v>
      </c>
      <c r="Y81" s="261"/>
      <c r="Z81" s="63"/>
      <c r="AA81" s="205" t="s">
        <v>174</v>
      </c>
      <c r="AB81" s="503">
        <v>1</v>
      </c>
      <c r="AC81" s="261"/>
      <c r="AD81" s="261"/>
      <c r="AE81" s="261"/>
      <c r="AF81" s="261"/>
      <c r="AG81" s="261"/>
      <c r="AH81" s="261"/>
      <c r="AI81" s="261"/>
      <c r="AJ81" s="63"/>
      <c r="AK81" s="205" t="s">
        <v>174</v>
      </c>
      <c r="AL81" s="262">
        <v>9</v>
      </c>
      <c r="AM81" s="263"/>
      <c r="AN81" s="264"/>
      <c r="AO81" s="263"/>
      <c r="AP81" s="264"/>
      <c r="AQ81" s="263"/>
      <c r="AR81" s="264"/>
      <c r="AS81" s="263"/>
      <c r="AT81" s="264"/>
      <c r="AU81" s="263"/>
      <c r="AV81" s="264"/>
      <c r="AW81" s="263"/>
      <c r="AX81" s="264"/>
      <c r="AY81" s="263"/>
      <c r="AZ81" s="264"/>
      <c r="BA81" s="77"/>
      <c r="BB81" s="205" t="s">
        <v>174</v>
      </c>
      <c r="BC81" s="285"/>
      <c r="BE81" s="285"/>
    </row>
    <row r="82" spans="2:57" s="96" customFormat="1" ht="15" customHeight="1" x14ac:dyDescent="0.35">
      <c r="B82" s="333" t="s">
        <v>175</v>
      </c>
      <c r="C82" s="332" t="s">
        <v>247</v>
      </c>
      <c r="F82" s="205" t="s">
        <v>175</v>
      </c>
      <c r="G82" s="260"/>
      <c r="H82" s="264"/>
      <c r="I82" s="502"/>
      <c r="J82" s="260"/>
      <c r="K82" s="264"/>
      <c r="L82" s="502"/>
      <c r="M82" s="260"/>
      <c r="N82" s="264"/>
      <c r="O82" s="502"/>
      <c r="P82" s="260"/>
      <c r="Q82" s="264"/>
      <c r="R82" s="502"/>
      <c r="S82" s="260"/>
      <c r="T82" s="264"/>
      <c r="U82" s="104"/>
      <c r="V82" s="205" t="s">
        <v>175</v>
      </c>
      <c r="W82" s="208">
        <v>1</v>
      </c>
      <c r="X82" s="334">
        <v>2</v>
      </c>
      <c r="Y82" s="261"/>
      <c r="Z82" s="63"/>
      <c r="AA82" s="205" t="s">
        <v>175</v>
      </c>
      <c r="AB82" s="503">
        <v>1</v>
      </c>
      <c r="AC82" s="261"/>
      <c r="AD82" s="261"/>
      <c r="AE82" s="261"/>
      <c r="AF82" s="261"/>
      <c r="AG82" s="261"/>
      <c r="AH82" s="261"/>
      <c r="AI82" s="261"/>
      <c r="AJ82" s="63"/>
      <c r="AK82" s="205" t="s">
        <v>175</v>
      </c>
      <c r="AL82" s="262">
        <v>15</v>
      </c>
      <c r="AM82" s="263"/>
      <c r="AN82" s="264"/>
      <c r="AO82" s="263"/>
      <c r="AP82" s="264"/>
      <c r="AQ82" s="263"/>
      <c r="AR82" s="264"/>
      <c r="AS82" s="263"/>
      <c r="AT82" s="264"/>
      <c r="AU82" s="263"/>
      <c r="AV82" s="264"/>
      <c r="AW82" s="263"/>
      <c r="AX82" s="264"/>
      <c r="AY82" s="263"/>
      <c r="AZ82" s="264"/>
      <c r="BA82" s="77"/>
      <c r="BB82" s="205" t="s">
        <v>175</v>
      </c>
      <c r="BC82" s="285"/>
      <c r="BE82" s="285"/>
    </row>
    <row r="83" spans="2:57" s="96" customFormat="1" ht="15" customHeight="1" x14ac:dyDescent="0.35">
      <c r="B83" s="333" t="s">
        <v>176</v>
      </c>
      <c r="C83" s="332" t="s">
        <v>247</v>
      </c>
      <c r="F83" s="205" t="s">
        <v>176</v>
      </c>
      <c r="G83" s="260"/>
      <c r="H83" s="264"/>
      <c r="I83" s="502"/>
      <c r="J83" s="260"/>
      <c r="K83" s="264"/>
      <c r="L83" s="502"/>
      <c r="M83" s="260"/>
      <c r="N83" s="264"/>
      <c r="O83" s="502"/>
      <c r="P83" s="260"/>
      <c r="Q83" s="264"/>
      <c r="R83" s="502"/>
      <c r="S83" s="260"/>
      <c r="T83" s="264"/>
      <c r="U83" s="104"/>
      <c r="V83" s="205" t="s">
        <v>176</v>
      </c>
      <c r="W83" s="208">
        <v>1</v>
      </c>
      <c r="X83" s="334">
        <v>2</v>
      </c>
      <c r="Y83" s="261"/>
      <c r="Z83" s="63"/>
      <c r="AA83" s="205" t="s">
        <v>176</v>
      </c>
      <c r="AB83" s="503">
        <v>1</v>
      </c>
      <c r="AC83" s="261"/>
      <c r="AD83" s="261"/>
      <c r="AE83" s="261"/>
      <c r="AF83" s="261"/>
      <c r="AG83" s="261"/>
      <c r="AH83" s="261"/>
      <c r="AI83" s="261"/>
      <c r="AJ83" s="63"/>
      <c r="AK83" s="205" t="s">
        <v>176</v>
      </c>
      <c r="AL83" s="262">
        <v>4</v>
      </c>
      <c r="AM83" s="263"/>
      <c r="AN83" s="264"/>
      <c r="AO83" s="263"/>
      <c r="AP83" s="264"/>
      <c r="AQ83" s="263"/>
      <c r="AR83" s="264"/>
      <c r="AS83" s="263"/>
      <c r="AT83" s="264"/>
      <c r="AU83" s="263"/>
      <c r="AV83" s="264"/>
      <c r="AW83" s="263"/>
      <c r="AX83" s="264"/>
      <c r="AY83" s="263"/>
      <c r="AZ83" s="264"/>
      <c r="BA83" s="77"/>
      <c r="BB83" s="205" t="s">
        <v>176</v>
      </c>
      <c r="BC83" s="285"/>
      <c r="BE83" s="285"/>
    </row>
    <row r="84" spans="2:57" s="96" customFormat="1" ht="15" customHeight="1" x14ac:dyDescent="0.35">
      <c r="B84" s="333" t="s">
        <v>177</v>
      </c>
      <c r="C84" s="332" t="s">
        <v>247</v>
      </c>
      <c r="F84" s="205" t="s">
        <v>177</v>
      </c>
      <c r="G84" s="260"/>
      <c r="H84" s="264"/>
      <c r="I84" s="502"/>
      <c r="J84" s="260"/>
      <c r="K84" s="264"/>
      <c r="L84" s="502"/>
      <c r="M84" s="260"/>
      <c r="N84" s="264"/>
      <c r="O84" s="502"/>
      <c r="P84" s="260"/>
      <c r="Q84" s="264"/>
      <c r="R84" s="502"/>
      <c r="S84" s="260"/>
      <c r="T84" s="264"/>
      <c r="U84" s="104"/>
      <c r="V84" s="205" t="s">
        <v>177</v>
      </c>
      <c r="W84" s="208">
        <v>1</v>
      </c>
      <c r="X84" s="334">
        <v>2</v>
      </c>
      <c r="Y84" s="261"/>
      <c r="Z84" s="63"/>
      <c r="AA84" s="205" t="s">
        <v>177</v>
      </c>
      <c r="AB84" s="503">
        <v>1</v>
      </c>
      <c r="AC84" s="261"/>
      <c r="AD84" s="261"/>
      <c r="AE84" s="261"/>
      <c r="AF84" s="261"/>
      <c r="AG84" s="261"/>
      <c r="AH84" s="261"/>
      <c r="AI84" s="261"/>
      <c r="AJ84" s="63"/>
      <c r="AK84" s="205" t="s">
        <v>177</v>
      </c>
      <c r="AL84" s="262">
        <v>8</v>
      </c>
      <c r="AM84" s="263"/>
      <c r="AN84" s="264"/>
      <c r="AO84" s="263"/>
      <c r="AP84" s="264"/>
      <c r="AQ84" s="263"/>
      <c r="AR84" s="264"/>
      <c r="AS84" s="263"/>
      <c r="AT84" s="264"/>
      <c r="AU84" s="263"/>
      <c r="AV84" s="264"/>
      <c r="AW84" s="263"/>
      <c r="AX84" s="264"/>
      <c r="AY84" s="263"/>
      <c r="AZ84" s="264"/>
      <c r="BA84" s="77"/>
      <c r="BB84" s="205" t="s">
        <v>177</v>
      </c>
      <c r="BC84" s="285"/>
      <c r="BE84" s="285"/>
    </row>
    <row r="85" spans="2:57" s="96" customFormat="1" ht="15" customHeight="1" x14ac:dyDescent="0.35">
      <c r="B85" s="333" t="s">
        <v>178</v>
      </c>
      <c r="C85" s="332" t="s">
        <v>244</v>
      </c>
      <c r="F85" s="205" t="s">
        <v>178</v>
      </c>
      <c r="G85" s="260"/>
      <c r="H85" s="264"/>
      <c r="I85" s="502"/>
      <c r="J85" s="260"/>
      <c r="K85" s="264"/>
      <c r="L85" s="502"/>
      <c r="M85" s="260"/>
      <c r="N85" s="264"/>
      <c r="O85" s="502"/>
      <c r="P85" s="260"/>
      <c r="Q85" s="264"/>
      <c r="R85" s="502"/>
      <c r="S85" s="260"/>
      <c r="T85" s="264"/>
      <c r="U85" s="104"/>
      <c r="V85" s="205" t="s">
        <v>178</v>
      </c>
      <c r="W85" s="208">
        <v>1</v>
      </c>
      <c r="X85" s="334">
        <v>1</v>
      </c>
      <c r="Y85" s="261"/>
      <c r="Z85" s="63"/>
      <c r="AA85" s="205" t="s">
        <v>178</v>
      </c>
      <c r="AB85" s="503">
        <v>1</v>
      </c>
      <c r="AC85" s="261"/>
      <c r="AD85" s="261"/>
      <c r="AE85" s="261"/>
      <c r="AF85" s="261"/>
      <c r="AG85" s="261"/>
      <c r="AH85" s="261"/>
      <c r="AI85" s="261"/>
      <c r="AJ85" s="63"/>
      <c r="AK85" s="205" t="s">
        <v>178</v>
      </c>
      <c r="AL85" s="262">
        <v>1</v>
      </c>
      <c r="AM85" s="263"/>
      <c r="AN85" s="264"/>
      <c r="AO85" s="263"/>
      <c r="AP85" s="264"/>
      <c r="AQ85" s="263"/>
      <c r="AR85" s="264"/>
      <c r="AS85" s="263"/>
      <c r="AT85" s="264"/>
      <c r="AU85" s="263"/>
      <c r="AV85" s="264"/>
      <c r="AW85" s="263"/>
      <c r="AX85" s="264"/>
      <c r="AY85" s="263"/>
      <c r="AZ85" s="264"/>
      <c r="BA85" s="77"/>
      <c r="BB85" s="205" t="s">
        <v>178</v>
      </c>
      <c r="BC85" s="285"/>
      <c r="BE85" s="285"/>
    </row>
    <row r="86" spans="2:57" s="96" customFormat="1" ht="15" customHeight="1" x14ac:dyDescent="0.35">
      <c r="B86" s="333" t="s">
        <v>179</v>
      </c>
      <c r="C86" s="332" t="s">
        <v>247</v>
      </c>
      <c r="F86" s="205" t="s">
        <v>179</v>
      </c>
      <c r="G86" s="260"/>
      <c r="H86" s="264"/>
      <c r="I86" s="502"/>
      <c r="J86" s="260"/>
      <c r="K86" s="264"/>
      <c r="L86" s="502"/>
      <c r="M86" s="260"/>
      <c r="N86" s="264"/>
      <c r="O86" s="502"/>
      <c r="P86" s="260"/>
      <c r="Q86" s="264"/>
      <c r="R86" s="502"/>
      <c r="S86" s="260"/>
      <c r="T86" s="264"/>
      <c r="U86" s="104"/>
      <c r="V86" s="205" t="s">
        <v>179</v>
      </c>
      <c r="W86" s="208">
        <v>1</v>
      </c>
      <c r="X86" s="334">
        <v>2</v>
      </c>
      <c r="Y86" s="261"/>
      <c r="Z86" s="63"/>
      <c r="AA86" s="205" t="s">
        <v>179</v>
      </c>
      <c r="AB86" s="503">
        <v>1</v>
      </c>
      <c r="AC86" s="261"/>
      <c r="AD86" s="261"/>
      <c r="AE86" s="261"/>
      <c r="AF86" s="261"/>
      <c r="AG86" s="261"/>
      <c r="AH86" s="261"/>
      <c r="AI86" s="261"/>
      <c r="AJ86" s="63"/>
      <c r="AK86" s="205" t="s">
        <v>179</v>
      </c>
      <c r="AL86" s="262">
        <v>5</v>
      </c>
      <c r="AM86" s="263"/>
      <c r="AN86" s="264"/>
      <c r="AO86" s="263"/>
      <c r="AP86" s="264"/>
      <c r="AQ86" s="263"/>
      <c r="AR86" s="264"/>
      <c r="AS86" s="263"/>
      <c r="AT86" s="264"/>
      <c r="AU86" s="263"/>
      <c r="AV86" s="264"/>
      <c r="AW86" s="263"/>
      <c r="AX86" s="264"/>
      <c r="AY86" s="263"/>
      <c r="AZ86" s="264"/>
      <c r="BA86" s="77"/>
      <c r="BB86" s="205" t="s">
        <v>179</v>
      </c>
      <c r="BC86" s="285"/>
      <c r="BE86" s="285"/>
    </row>
    <row r="87" spans="2:57" s="96" customFormat="1" ht="15" customHeight="1" x14ac:dyDescent="0.35">
      <c r="B87" s="333" t="s">
        <v>180</v>
      </c>
      <c r="C87" s="332" t="s">
        <v>244</v>
      </c>
      <c r="F87" s="205" t="s">
        <v>180</v>
      </c>
      <c r="G87" s="260"/>
      <c r="H87" s="264"/>
      <c r="I87" s="502"/>
      <c r="J87" s="260"/>
      <c r="K87" s="264"/>
      <c r="L87" s="502"/>
      <c r="M87" s="260"/>
      <c r="N87" s="264"/>
      <c r="O87" s="502"/>
      <c r="P87" s="260"/>
      <c r="Q87" s="264"/>
      <c r="R87" s="502"/>
      <c r="S87" s="260"/>
      <c r="T87" s="264"/>
      <c r="U87" s="104"/>
      <c r="V87" s="205" t="s">
        <v>180</v>
      </c>
      <c r="W87" s="208">
        <v>1</v>
      </c>
      <c r="X87" s="334">
        <v>1</v>
      </c>
      <c r="Y87" s="261"/>
      <c r="Z87" s="63"/>
      <c r="AA87" s="205" t="s">
        <v>180</v>
      </c>
      <c r="AB87" s="503">
        <v>1</v>
      </c>
      <c r="AC87" s="261"/>
      <c r="AD87" s="261"/>
      <c r="AE87" s="261"/>
      <c r="AF87" s="261"/>
      <c r="AG87" s="261"/>
      <c r="AH87" s="261"/>
      <c r="AI87" s="261"/>
      <c r="AJ87" s="63"/>
      <c r="AK87" s="205" t="s">
        <v>180</v>
      </c>
      <c r="AL87" s="262">
        <v>2</v>
      </c>
      <c r="AM87" s="263"/>
      <c r="AN87" s="264"/>
      <c r="AO87" s="263"/>
      <c r="AP87" s="264"/>
      <c r="AQ87" s="263"/>
      <c r="AR87" s="264"/>
      <c r="AS87" s="263"/>
      <c r="AT87" s="264"/>
      <c r="AU87" s="263"/>
      <c r="AV87" s="264"/>
      <c r="AW87" s="263"/>
      <c r="AX87" s="264"/>
      <c r="AY87" s="263"/>
      <c r="AZ87" s="264"/>
      <c r="BA87" s="77"/>
      <c r="BB87" s="205" t="s">
        <v>180</v>
      </c>
      <c r="BC87" s="285"/>
      <c r="BE87" s="285"/>
    </row>
    <row r="88" spans="2:57" s="96" customFormat="1" ht="15" customHeight="1" x14ac:dyDescent="0.35">
      <c r="B88" s="333" t="s">
        <v>181</v>
      </c>
      <c r="C88" s="332" t="s">
        <v>244</v>
      </c>
      <c r="F88" s="205" t="s">
        <v>181</v>
      </c>
      <c r="G88" s="260"/>
      <c r="H88" s="264"/>
      <c r="I88" s="502"/>
      <c r="J88" s="260"/>
      <c r="K88" s="264"/>
      <c r="L88" s="502"/>
      <c r="M88" s="260"/>
      <c r="N88" s="264"/>
      <c r="O88" s="502"/>
      <c r="P88" s="260"/>
      <c r="Q88" s="264"/>
      <c r="R88" s="502"/>
      <c r="S88" s="260"/>
      <c r="T88" s="264"/>
      <c r="U88" s="104"/>
      <c r="V88" s="205" t="s">
        <v>181</v>
      </c>
      <c r="W88" s="208">
        <v>1</v>
      </c>
      <c r="X88" s="334">
        <v>1</v>
      </c>
      <c r="Y88" s="261"/>
      <c r="Z88" s="63"/>
      <c r="AA88" s="205" t="s">
        <v>181</v>
      </c>
      <c r="AB88" s="503">
        <v>1</v>
      </c>
      <c r="AC88" s="261"/>
      <c r="AD88" s="261"/>
      <c r="AE88" s="261"/>
      <c r="AF88" s="261"/>
      <c r="AG88" s="261"/>
      <c r="AH88" s="261"/>
      <c r="AI88" s="261"/>
      <c r="AJ88" s="63"/>
      <c r="AK88" s="205" t="s">
        <v>181</v>
      </c>
      <c r="AL88" s="262">
        <v>2</v>
      </c>
      <c r="AM88" s="263"/>
      <c r="AN88" s="264"/>
      <c r="AO88" s="263"/>
      <c r="AP88" s="264"/>
      <c r="AQ88" s="263"/>
      <c r="AR88" s="264"/>
      <c r="AS88" s="263"/>
      <c r="AT88" s="264"/>
      <c r="AU88" s="263"/>
      <c r="AV88" s="264"/>
      <c r="AW88" s="263"/>
      <c r="AX88" s="264"/>
      <c r="AY88" s="263"/>
      <c r="AZ88" s="264"/>
      <c r="BA88" s="77"/>
      <c r="BB88" s="205" t="s">
        <v>181</v>
      </c>
      <c r="BC88" s="285"/>
      <c r="BE88" s="285"/>
    </row>
    <row r="89" spans="2:57" s="96" customFormat="1" ht="15" customHeight="1" x14ac:dyDescent="0.35">
      <c r="B89" s="333" t="s">
        <v>182</v>
      </c>
      <c r="C89" s="332" t="s">
        <v>244</v>
      </c>
      <c r="F89" s="205" t="s">
        <v>182</v>
      </c>
      <c r="G89" s="260"/>
      <c r="H89" s="264"/>
      <c r="I89" s="502"/>
      <c r="J89" s="260"/>
      <c r="K89" s="264"/>
      <c r="L89" s="502"/>
      <c r="M89" s="260"/>
      <c r="N89" s="264"/>
      <c r="O89" s="502"/>
      <c r="P89" s="260"/>
      <c r="Q89" s="264"/>
      <c r="R89" s="502"/>
      <c r="S89" s="260"/>
      <c r="T89" s="264"/>
      <c r="U89" s="104"/>
      <c r="V89" s="205" t="s">
        <v>182</v>
      </c>
      <c r="W89" s="208">
        <v>1</v>
      </c>
      <c r="X89" s="334">
        <v>1</v>
      </c>
      <c r="Y89" s="261"/>
      <c r="Z89" s="63"/>
      <c r="AA89" s="205" t="s">
        <v>182</v>
      </c>
      <c r="AB89" s="503">
        <v>1</v>
      </c>
      <c r="AC89" s="261"/>
      <c r="AD89" s="261"/>
      <c r="AE89" s="261"/>
      <c r="AF89" s="261"/>
      <c r="AG89" s="261"/>
      <c r="AH89" s="261"/>
      <c r="AI89" s="261"/>
      <c r="AJ89" s="63"/>
      <c r="AK89" s="205" t="s">
        <v>182</v>
      </c>
      <c r="AL89" s="262">
        <v>1</v>
      </c>
      <c r="AM89" s="263"/>
      <c r="AN89" s="264"/>
      <c r="AO89" s="263"/>
      <c r="AP89" s="264"/>
      <c r="AQ89" s="263"/>
      <c r="AR89" s="264"/>
      <c r="AS89" s="263"/>
      <c r="AT89" s="264"/>
      <c r="AU89" s="263"/>
      <c r="AV89" s="264"/>
      <c r="AW89" s="263"/>
      <c r="AX89" s="264"/>
      <c r="AY89" s="263"/>
      <c r="AZ89" s="264"/>
      <c r="BA89" s="77"/>
      <c r="BB89" s="205" t="s">
        <v>182</v>
      </c>
      <c r="BC89" s="285"/>
      <c r="BE89" s="285"/>
    </row>
    <row r="90" spans="2:57" s="96" customFormat="1" ht="15" customHeight="1" x14ac:dyDescent="0.35">
      <c r="B90" s="333" t="s">
        <v>183</v>
      </c>
      <c r="C90" s="332" t="s">
        <v>248</v>
      </c>
      <c r="F90" s="205" t="s">
        <v>183</v>
      </c>
      <c r="G90" s="260"/>
      <c r="H90" s="264"/>
      <c r="I90" s="502"/>
      <c r="J90" s="260"/>
      <c r="K90" s="264"/>
      <c r="L90" s="502"/>
      <c r="M90" s="260"/>
      <c r="N90" s="264"/>
      <c r="O90" s="502"/>
      <c r="P90" s="260"/>
      <c r="Q90" s="264"/>
      <c r="R90" s="502"/>
      <c r="S90" s="260"/>
      <c r="T90" s="264"/>
      <c r="U90" s="104"/>
      <c r="V90" s="205" t="s">
        <v>183</v>
      </c>
      <c r="W90" s="208">
        <v>1</v>
      </c>
      <c r="X90" s="334">
        <v>2</v>
      </c>
      <c r="Y90" s="261"/>
      <c r="Z90" s="63"/>
      <c r="AA90" s="205" t="s">
        <v>183</v>
      </c>
      <c r="AB90" s="503">
        <v>2</v>
      </c>
      <c r="AC90" s="261"/>
      <c r="AD90" s="261"/>
      <c r="AE90" s="261"/>
      <c r="AF90" s="261"/>
      <c r="AG90" s="261"/>
      <c r="AH90" s="261"/>
      <c r="AI90" s="261"/>
      <c r="AJ90" s="63"/>
      <c r="AK90" s="205" t="s">
        <v>183</v>
      </c>
      <c r="AL90" s="262">
        <v>13</v>
      </c>
      <c r="AM90" s="263"/>
      <c r="AN90" s="264"/>
      <c r="AO90" s="263"/>
      <c r="AP90" s="264"/>
      <c r="AQ90" s="263"/>
      <c r="AR90" s="264"/>
      <c r="AS90" s="263"/>
      <c r="AT90" s="264"/>
      <c r="AU90" s="263"/>
      <c r="AV90" s="264"/>
      <c r="AW90" s="263"/>
      <c r="AX90" s="264"/>
      <c r="AY90" s="263"/>
      <c r="AZ90" s="264"/>
      <c r="BA90" s="77"/>
      <c r="BB90" s="205" t="s">
        <v>183</v>
      </c>
      <c r="BC90" s="285"/>
      <c r="BE90" s="285"/>
    </row>
    <row r="91" spans="2:57" s="96" customFormat="1" ht="15" customHeight="1" x14ac:dyDescent="0.35">
      <c r="B91" s="333" t="s">
        <v>184</v>
      </c>
      <c r="C91" s="332" t="s">
        <v>247</v>
      </c>
      <c r="F91" s="205" t="s">
        <v>184</v>
      </c>
      <c r="G91" s="260"/>
      <c r="H91" s="264"/>
      <c r="I91" s="502"/>
      <c r="J91" s="260"/>
      <c r="K91" s="264"/>
      <c r="L91" s="502"/>
      <c r="M91" s="260"/>
      <c r="N91" s="264"/>
      <c r="O91" s="502"/>
      <c r="P91" s="260"/>
      <c r="Q91" s="264"/>
      <c r="R91" s="502"/>
      <c r="S91" s="260"/>
      <c r="T91" s="264"/>
      <c r="U91" s="104"/>
      <c r="V91" s="205" t="s">
        <v>184</v>
      </c>
      <c r="W91" s="208">
        <v>2</v>
      </c>
      <c r="X91" s="334">
        <v>2</v>
      </c>
      <c r="Y91" s="261"/>
      <c r="Z91" s="63"/>
      <c r="AA91" s="205" t="s">
        <v>184</v>
      </c>
      <c r="AB91" s="503">
        <v>1</v>
      </c>
      <c r="AC91" s="261"/>
      <c r="AD91" s="261"/>
      <c r="AE91" s="261"/>
      <c r="AF91" s="261"/>
      <c r="AG91" s="261"/>
      <c r="AH91" s="261"/>
      <c r="AI91" s="261"/>
      <c r="AJ91" s="63"/>
      <c r="AK91" s="205" t="s">
        <v>184</v>
      </c>
      <c r="AL91" s="262">
        <v>3</v>
      </c>
      <c r="AM91" s="263"/>
      <c r="AN91" s="264"/>
      <c r="AO91" s="263"/>
      <c r="AP91" s="264"/>
      <c r="AQ91" s="263"/>
      <c r="AR91" s="264"/>
      <c r="AS91" s="263"/>
      <c r="AT91" s="264"/>
      <c r="AU91" s="263"/>
      <c r="AV91" s="264"/>
      <c r="AW91" s="263"/>
      <c r="AX91" s="264"/>
      <c r="AY91" s="263"/>
      <c r="AZ91" s="264"/>
      <c r="BA91" s="77"/>
      <c r="BB91" s="205" t="s">
        <v>184</v>
      </c>
      <c r="BC91" s="285"/>
      <c r="BE91" s="285"/>
    </row>
    <row r="92" spans="2:57" s="96" customFormat="1" ht="15" customHeight="1" x14ac:dyDescent="0.35">
      <c r="B92" s="333" t="s">
        <v>185</v>
      </c>
      <c r="C92" s="332" t="s">
        <v>247</v>
      </c>
      <c r="F92" s="205" t="s">
        <v>185</v>
      </c>
      <c r="G92" s="260"/>
      <c r="H92" s="264"/>
      <c r="I92" s="502"/>
      <c r="J92" s="260"/>
      <c r="K92" s="264"/>
      <c r="L92" s="502"/>
      <c r="M92" s="260"/>
      <c r="N92" s="264"/>
      <c r="O92" s="502"/>
      <c r="P92" s="260"/>
      <c r="Q92" s="264"/>
      <c r="R92" s="502"/>
      <c r="S92" s="260"/>
      <c r="T92" s="264"/>
      <c r="U92" s="104"/>
      <c r="V92" s="205" t="s">
        <v>185</v>
      </c>
      <c r="W92" s="208">
        <v>1</v>
      </c>
      <c r="X92" s="334">
        <v>2</v>
      </c>
      <c r="Y92" s="261"/>
      <c r="Z92" s="63"/>
      <c r="AA92" s="205" t="s">
        <v>185</v>
      </c>
      <c r="AB92" s="503">
        <v>1</v>
      </c>
      <c r="AC92" s="261"/>
      <c r="AD92" s="261"/>
      <c r="AE92" s="261"/>
      <c r="AF92" s="261"/>
      <c r="AG92" s="261"/>
      <c r="AH92" s="261"/>
      <c r="AI92" s="261"/>
      <c r="AJ92" s="63"/>
      <c r="AK92" s="205" t="s">
        <v>185</v>
      </c>
      <c r="AL92" s="262">
        <v>4</v>
      </c>
      <c r="AM92" s="263"/>
      <c r="AN92" s="264"/>
      <c r="AO92" s="263"/>
      <c r="AP92" s="264"/>
      <c r="AQ92" s="263"/>
      <c r="AR92" s="264"/>
      <c r="AS92" s="263"/>
      <c r="AT92" s="264"/>
      <c r="AU92" s="263"/>
      <c r="AV92" s="264"/>
      <c r="AW92" s="263"/>
      <c r="AX92" s="264"/>
      <c r="AY92" s="263"/>
      <c r="AZ92" s="264"/>
      <c r="BA92" s="77"/>
      <c r="BB92" s="205" t="s">
        <v>185</v>
      </c>
      <c r="BC92" s="285"/>
      <c r="BE92" s="285"/>
    </row>
    <row r="93" spans="2:57" s="96" customFormat="1" ht="15" customHeight="1" thickBot="1" x14ac:dyDescent="0.35"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106"/>
      <c r="X93" s="93"/>
      <c r="Y93" s="93"/>
      <c r="Z93" s="240"/>
      <c r="AA93" s="240"/>
      <c r="AB93" s="240"/>
      <c r="AC93" s="240"/>
      <c r="AD93" s="240"/>
      <c r="AE93" s="240"/>
      <c r="AF93" s="240"/>
      <c r="AG93" s="240"/>
      <c r="AH93" s="240"/>
      <c r="AI93" s="24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2:57" s="96" customFormat="1" ht="15" customHeight="1" x14ac:dyDescent="0.3"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94"/>
      <c r="Y94" s="94"/>
      <c r="Z94" s="243"/>
      <c r="AA94" s="243"/>
      <c r="AB94" s="243"/>
      <c r="AC94" s="243"/>
      <c r="AD94" s="243"/>
      <c r="AE94" s="243"/>
      <c r="AF94" s="243"/>
      <c r="AG94" s="243"/>
      <c r="AH94" s="243"/>
      <c r="AI94" s="243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2:57" s="21" customFormat="1" ht="15" customHeight="1" x14ac:dyDescent="0.3">
      <c r="I95" s="290"/>
      <c r="L95" s="290"/>
      <c r="O95" s="290"/>
      <c r="R95" s="290"/>
      <c r="U95" s="116"/>
      <c r="V95" s="17"/>
      <c r="W95" s="17"/>
      <c r="X95" s="94"/>
      <c r="Y95" s="94"/>
      <c r="Z95" s="243"/>
      <c r="AA95" s="243"/>
      <c r="AB95" s="243"/>
      <c r="AC95" s="243"/>
      <c r="AD95" s="243"/>
      <c r="AE95" s="243"/>
      <c r="AF95" s="243"/>
      <c r="AG95" s="243"/>
      <c r="AH95" s="243"/>
      <c r="AI95" s="243"/>
      <c r="AJ95" s="18"/>
      <c r="AK95" s="18"/>
    </row>
    <row r="96" spans="2:57" s="21" customFormat="1" ht="15" customHeight="1" x14ac:dyDescent="0.3">
      <c r="I96" s="290"/>
      <c r="L96" s="290"/>
      <c r="O96" s="290"/>
      <c r="R96" s="290"/>
      <c r="U96" s="116"/>
      <c r="V96" s="17"/>
      <c r="W96" s="17"/>
      <c r="X96" s="94"/>
      <c r="Y96" s="94"/>
      <c r="Z96" s="243"/>
      <c r="AA96" s="243"/>
      <c r="AB96" s="243"/>
      <c r="AC96" s="243"/>
      <c r="AD96" s="243"/>
      <c r="AE96" s="243"/>
      <c r="AF96" s="243"/>
      <c r="AG96" s="243"/>
      <c r="AH96" s="243"/>
      <c r="AI96" s="243"/>
      <c r="AJ96" s="18"/>
      <c r="AK96" s="18"/>
    </row>
    <row r="97" spans="9:37" s="21" customFormat="1" ht="15" customHeight="1" x14ac:dyDescent="0.3">
      <c r="I97" s="290"/>
      <c r="L97" s="290"/>
      <c r="O97" s="290"/>
      <c r="R97" s="290"/>
      <c r="U97" s="116"/>
      <c r="V97" s="17"/>
      <c r="W97" s="17"/>
      <c r="X97" s="94"/>
      <c r="Y97" s="94"/>
      <c r="Z97" s="243"/>
      <c r="AA97" s="243"/>
      <c r="AB97" s="243"/>
      <c r="AC97" s="243"/>
      <c r="AD97" s="243"/>
      <c r="AE97" s="243"/>
      <c r="AF97" s="243"/>
      <c r="AG97" s="243"/>
      <c r="AH97" s="243"/>
      <c r="AI97" s="243"/>
      <c r="AJ97" s="18"/>
      <c r="AK97" s="18"/>
    </row>
    <row r="98" spans="9:37" s="21" customFormat="1" ht="15" customHeight="1" x14ac:dyDescent="0.3">
      <c r="I98" s="290"/>
      <c r="L98" s="290"/>
      <c r="O98" s="290"/>
      <c r="R98" s="290"/>
      <c r="U98" s="116"/>
      <c r="V98" s="17"/>
      <c r="W98" s="17"/>
      <c r="X98" s="94"/>
      <c r="Y98" s="94"/>
      <c r="Z98" s="243"/>
      <c r="AA98" s="243"/>
      <c r="AB98" s="243"/>
      <c r="AC98" s="243"/>
      <c r="AD98" s="243"/>
      <c r="AE98" s="243"/>
      <c r="AF98" s="243"/>
      <c r="AG98" s="243"/>
      <c r="AH98" s="243"/>
      <c r="AI98" s="243"/>
      <c r="AJ98" s="18"/>
      <c r="AK98" s="18"/>
    </row>
    <row r="99" spans="9:37" s="21" customFormat="1" ht="15" customHeight="1" x14ac:dyDescent="0.3">
      <c r="I99" s="290"/>
      <c r="L99" s="290"/>
      <c r="O99" s="290"/>
      <c r="R99" s="290"/>
      <c r="U99" s="116"/>
      <c r="V99" s="17"/>
      <c r="W99" s="17"/>
      <c r="X99" s="94"/>
      <c r="Y99" s="94"/>
      <c r="Z99" s="243"/>
      <c r="AA99" s="243"/>
      <c r="AB99" s="243"/>
      <c r="AC99" s="243"/>
      <c r="AD99" s="243"/>
      <c r="AE99" s="243"/>
      <c r="AF99" s="243"/>
      <c r="AG99" s="243"/>
      <c r="AH99" s="243"/>
      <c r="AI99" s="243"/>
      <c r="AJ99" s="18"/>
      <c r="AK99" s="18"/>
    </row>
    <row r="100" spans="9:37" s="21" customFormat="1" ht="15" customHeight="1" x14ac:dyDescent="0.3">
      <c r="I100" s="290"/>
      <c r="L100" s="290"/>
      <c r="O100" s="290"/>
      <c r="R100" s="290"/>
      <c r="U100" s="116"/>
      <c r="V100" s="17"/>
      <c r="W100" s="17"/>
      <c r="X100" s="94"/>
      <c r="Y100" s="94"/>
      <c r="Z100" s="243"/>
      <c r="AA100" s="243"/>
      <c r="AB100" s="243"/>
      <c r="AC100" s="243"/>
      <c r="AD100" s="243"/>
      <c r="AE100" s="243"/>
      <c r="AF100" s="243"/>
      <c r="AG100" s="243"/>
      <c r="AH100" s="243"/>
      <c r="AI100" s="243"/>
      <c r="AJ100" s="18"/>
      <c r="AK100" s="18"/>
    </row>
    <row r="101" spans="9:37" s="21" customFormat="1" ht="15" customHeight="1" x14ac:dyDescent="0.3">
      <c r="I101" s="290"/>
      <c r="L101" s="290"/>
      <c r="O101" s="290"/>
      <c r="R101" s="290"/>
      <c r="U101" s="116"/>
      <c r="V101" s="17"/>
      <c r="W101" s="17"/>
      <c r="X101" s="94"/>
      <c r="Y101" s="94"/>
      <c r="Z101" s="243"/>
      <c r="AA101" s="243"/>
      <c r="AB101" s="243"/>
      <c r="AC101" s="243"/>
      <c r="AD101" s="243"/>
      <c r="AE101" s="243"/>
      <c r="AF101" s="243"/>
      <c r="AG101" s="243"/>
      <c r="AH101" s="243"/>
      <c r="AI101" s="243"/>
      <c r="AJ101" s="18"/>
      <c r="AK101" s="18"/>
    </row>
    <row r="102" spans="9:37" s="21" customFormat="1" ht="15" customHeight="1" x14ac:dyDescent="0.3">
      <c r="I102" s="290"/>
      <c r="L102" s="290"/>
      <c r="O102" s="290"/>
      <c r="R102" s="290"/>
      <c r="U102" s="116"/>
      <c r="V102" s="17"/>
      <c r="W102" s="17"/>
      <c r="X102" s="94"/>
      <c r="Y102" s="94"/>
      <c r="Z102" s="243"/>
      <c r="AA102" s="243"/>
      <c r="AB102" s="243"/>
      <c r="AC102" s="243"/>
      <c r="AD102" s="243"/>
      <c r="AE102" s="243"/>
      <c r="AF102" s="243"/>
      <c r="AG102" s="243"/>
      <c r="AH102" s="243"/>
      <c r="AI102" s="243"/>
      <c r="AJ102" s="18"/>
      <c r="AK102" s="18"/>
    </row>
    <row r="103" spans="9:37" s="21" customFormat="1" ht="15" customHeight="1" x14ac:dyDescent="0.3">
      <c r="I103" s="290"/>
      <c r="L103" s="290"/>
      <c r="O103" s="290"/>
      <c r="R103" s="290"/>
      <c r="U103" s="116"/>
      <c r="V103" s="17"/>
      <c r="W103" s="17"/>
      <c r="X103" s="94"/>
      <c r="Y103" s="94"/>
      <c r="Z103" s="243"/>
      <c r="AA103" s="243"/>
      <c r="AB103" s="243"/>
      <c r="AC103" s="243"/>
      <c r="AD103" s="243"/>
      <c r="AE103" s="243"/>
      <c r="AF103" s="243"/>
      <c r="AG103" s="243"/>
      <c r="AH103" s="243"/>
      <c r="AI103" s="243"/>
      <c r="AJ103" s="18"/>
      <c r="AK103" s="18"/>
    </row>
    <row r="104" spans="9:37" s="21" customFormat="1" ht="15" customHeight="1" x14ac:dyDescent="0.3">
      <c r="I104" s="290"/>
      <c r="U104" s="116"/>
      <c r="V104" s="17"/>
      <c r="W104" s="17"/>
      <c r="X104" s="94"/>
      <c r="Y104" s="94"/>
      <c r="Z104" s="243"/>
      <c r="AA104" s="243"/>
      <c r="AB104" s="243"/>
      <c r="AC104" s="243"/>
      <c r="AD104" s="243"/>
      <c r="AE104" s="243"/>
      <c r="AF104" s="243"/>
      <c r="AG104" s="243"/>
      <c r="AH104" s="243"/>
      <c r="AI104" s="243"/>
      <c r="AJ104" s="18"/>
      <c r="AK104" s="18"/>
    </row>
    <row r="105" spans="9:37" s="21" customFormat="1" ht="15" customHeight="1" x14ac:dyDescent="0.3">
      <c r="U105" s="116"/>
      <c r="V105" s="17"/>
      <c r="W105" s="17"/>
      <c r="X105" s="94"/>
      <c r="Y105" s="94"/>
      <c r="Z105" s="243"/>
      <c r="AA105" s="243"/>
      <c r="AB105" s="243"/>
      <c r="AC105" s="243"/>
      <c r="AD105" s="243"/>
      <c r="AE105" s="243"/>
      <c r="AF105" s="243"/>
      <c r="AG105" s="243"/>
      <c r="AH105" s="243"/>
      <c r="AI105" s="243"/>
      <c r="AJ105" s="18"/>
      <c r="AK105" s="18"/>
    </row>
    <row r="106" spans="9:37" s="21" customFormat="1" ht="15" customHeight="1" x14ac:dyDescent="0.3">
      <c r="U106" s="116"/>
      <c r="V106" s="17"/>
      <c r="W106" s="17"/>
      <c r="X106" s="94"/>
      <c r="Y106" s="94"/>
      <c r="Z106" s="243"/>
      <c r="AA106" s="243"/>
      <c r="AB106" s="243"/>
      <c r="AC106" s="243"/>
      <c r="AD106" s="243"/>
      <c r="AE106" s="243"/>
      <c r="AF106" s="243"/>
      <c r="AG106" s="243"/>
      <c r="AH106" s="243"/>
      <c r="AI106" s="243"/>
      <c r="AJ106" s="18"/>
      <c r="AK106" s="18"/>
    </row>
    <row r="107" spans="9:37" s="21" customFormat="1" ht="15" customHeight="1" x14ac:dyDescent="0.3">
      <c r="U107" s="116"/>
      <c r="V107" s="17"/>
      <c r="W107" s="17"/>
      <c r="X107" s="94"/>
      <c r="Y107" s="94"/>
      <c r="Z107" s="243"/>
      <c r="AA107" s="243"/>
      <c r="AB107" s="243"/>
      <c r="AC107" s="243"/>
      <c r="AD107" s="243"/>
      <c r="AE107" s="243"/>
      <c r="AF107" s="243"/>
      <c r="AG107" s="243"/>
      <c r="AH107" s="243"/>
      <c r="AI107" s="243"/>
      <c r="AJ107" s="18"/>
      <c r="AK107" s="18"/>
    </row>
    <row r="108" spans="9:37" s="21" customFormat="1" ht="15" customHeight="1" x14ac:dyDescent="0.3">
      <c r="U108" s="116"/>
      <c r="V108" s="17"/>
      <c r="W108" s="17"/>
      <c r="X108" s="94"/>
      <c r="Y108" s="94"/>
      <c r="Z108" s="243"/>
      <c r="AA108" s="243"/>
      <c r="AB108" s="243"/>
      <c r="AC108" s="243"/>
      <c r="AD108" s="243"/>
      <c r="AE108" s="243"/>
      <c r="AF108" s="243"/>
      <c r="AG108" s="243"/>
      <c r="AH108" s="243"/>
      <c r="AI108" s="243"/>
      <c r="AJ108" s="18"/>
      <c r="AK108" s="18"/>
    </row>
    <row r="109" spans="9:37" s="21" customFormat="1" ht="15" customHeight="1" x14ac:dyDescent="0.3">
      <c r="U109" s="116"/>
      <c r="V109" s="17"/>
      <c r="W109" s="17"/>
      <c r="X109" s="94"/>
      <c r="Y109" s="94"/>
      <c r="Z109" s="243"/>
      <c r="AA109" s="243"/>
      <c r="AB109" s="243"/>
      <c r="AC109" s="243"/>
      <c r="AD109" s="243"/>
      <c r="AE109" s="243"/>
      <c r="AF109" s="243"/>
      <c r="AG109" s="243"/>
      <c r="AH109" s="243"/>
      <c r="AI109" s="243"/>
      <c r="AJ109" s="18"/>
      <c r="AK109" s="18"/>
    </row>
    <row r="110" spans="9:37" s="21" customFormat="1" ht="15" customHeight="1" x14ac:dyDescent="0.3">
      <c r="U110" s="116"/>
      <c r="V110" s="17"/>
      <c r="W110" s="17"/>
      <c r="X110" s="94"/>
      <c r="Y110" s="94"/>
      <c r="Z110" s="243"/>
      <c r="AA110" s="243"/>
      <c r="AB110" s="243"/>
      <c r="AC110" s="243"/>
      <c r="AD110" s="243"/>
      <c r="AE110" s="243"/>
      <c r="AF110" s="243"/>
      <c r="AG110" s="243"/>
      <c r="AH110" s="243"/>
      <c r="AI110" s="243"/>
      <c r="AJ110" s="18"/>
      <c r="AK110" s="18"/>
    </row>
    <row r="111" spans="9:37" s="21" customFormat="1" ht="15" customHeight="1" x14ac:dyDescent="0.3">
      <c r="U111" s="116"/>
      <c r="V111" s="17"/>
      <c r="W111" s="17"/>
      <c r="X111" s="94"/>
      <c r="Y111" s="94"/>
      <c r="Z111" s="243"/>
      <c r="AA111" s="243"/>
      <c r="AB111" s="243"/>
      <c r="AC111" s="243"/>
      <c r="AD111" s="243"/>
      <c r="AE111" s="243"/>
      <c r="AF111" s="243"/>
      <c r="AG111" s="243"/>
      <c r="AH111" s="243"/>
      <c r="AI111" s="243"/>
      <c r="AJ111" s="18"/>
      <c r="AK111" s="18"/>
    </row>
    <row r="112" spans="9:37" s="21" customFormat="1" ht="15" customHeight="1" x14ac:dyDescent="0.3">
      <c r="U112" s="116"/>
      <c r="V112" s="17"/>
      <c r="W112" s="17"/>
      <c r="X112" s="94"/>
      <c r="Y112" s="94"/>
      <c r="Z112" s="243"/>
      <c r="AA112" s="243"/>
      <c r="AB112" s="243"/>
      <c r="AC112" s="243"/>
      <c r="AD112" s="243"/>
      <c r="AE112" s="243"/>
      <c r="AF112" s="243"/>
      <c r="AG112" s="243"/>
      <c r="AH112" s="243"/>
      <c r="AI112" s="243"/>
      <c r="AJ112" s="18"/>
      <c r="AK112" s="18"/>
    </row>
    <row r="113" spans="21:37" s="21" customFormat="1" ht="15" customHeight="1" x14ac:dyDescent="0.3">
      <c r="U113" s="116"/>
      <c r="V113" s="17"/>
      <c r="W113" s="17"/>
      <c r="X113" s="94"/>
      <c r="Y113" s="94"/>
      <c r="Z113" s="243"/>
      <c r="AA113" s="243"/>
      <c r="AB113" s="243"/>
      <c r="AC113" s="243"/>
      <c r="AD113" s="243"/>
      <c r="AE113" s="243"/>
      <c r="AF113" s="243"/>
      <c r="AG113" s="243"/>
      <c r="AH113" s="243"/>
      <c r="AI113" s="243"/>
      <c r="AJ113" s="18"/>
      <c r="AK113" s="18"/>
    </row>
    <row r="114" spans="21:37" s="21" customFormat="1" ht="15" customHeight="1" x14ac:dyDescent="0.3">
      <c r="U114" s="116"/>
      <c r="V114" s="17"/>
      <c r="W114" s="17"/>
      <c r="X114" s="94"/>
      <c r="Y114" s="94"/>
      <c r="Z114" s="243"/>
      <c r="AA114" s="243"/>
      <c r="AB114" s="243"/>
      <c r="AC114" s="243"/>
      <c r="AD114" s="243"/>
      <c r="AE114" s="243"/>
      <c r="AF114" s="243"/>
      <c r="AG114" s="243"/>
      <c r="AH114" s="243"/>
      <c r="AI114" s="243"/>
      <c r="AJ114" s="18"/>
      <c r="AK114" s="18"/>
    </row>
    <row r="115" spans="21:37" s="21" customFormat="1" ht="15" customHeight="1" x14ac:dyDescent="0.3">
      <c r="U115" s="116"/>
      <c r="V115" s="17"/>
      <c r="W115" s="17"/>
      <c r="X115" s="94"/>
      <c r="Y115" s="94"/>
      <c r="Z115" s="243"/>
      <c r="AA115" s="243"/>
      <c r="AB115" s="243"/>
      <c r="AC115" s="243"/>
      <c r="AD115" s="243"/>
      <c r="AE115" s="243"/>
      <c r="AF115" s="243"/>
      <c r="AG115" s="243"/>
      <c r="AH115" s="243"/>
      <c r="AI115" s="243"/>
      <c r="AJ115" s="18"/>
      <c r="AK115" s="18"/>
    </row>
    <row r="116" spans="21:37" s="21" customFormat="1" ht="15" customHeight="1" x14ac:dyDescent="0.3">
      <c r="U116" s="116"/>
      <c r="V116" s="17"/>
      <c r="W116" s="17"/>
      <c r="X116" s="94"/>
      <c r="Y116" s="94"/>
      <c r="Z116" s="243"/>
      <c r="AA116" s="243"/>
      <c r="AB116" s="243"/>
      <c r="AC116" s="243"/>
      <c r="AD116" s="243"/>
      <c r="AE116" s="243"/>
      <c r="AF116" s="243"/>
      <c r="AG116" s="243"/>
      <c r="AH116" s="243"/>
      <c r="AI116" s="243"/>
      <c r="AJ116" s="18"/>
      <c r="AK116" s="18"/>
    </row>
    <row r="117" spans="21:37" s="21" customFormat="1" ht="15" customHeight="1" x14ac:dyDescent="0.3">
      <c r="U117" s="116"/>
      <c r="V117" s="17"/>
      <c r="W117" s="17"/>
      <c r="X117" s="94"/>
      <c r="Y117" s="94"/>
      <c r="Z117" s="243"/>
      <c r="AA117" s="243"/>
      <c r="AB117" s="243"/>
      <c r="AC117" s="243"/>
      <c r="AD117" s="243"/>
      <c r="AE117" s="243"/>
      <c r="AF117" s="243"/>
      <c r="AG117" s="243"/>
      <c r="AH117" s="243"/>
      <c r="AI117" s="243"/>
      <c r="AJ117" s="18"/>
      <c r="AK117" s="18"/>
    </row>
    <row r="118" spans="21:37" s="21" customFormat="1" ht="15" customHeight="1" x14ac:dyDescent="0.3">
      <c r="U118" s="116"/>
      <c r="V118" s="17"/>
      <c r="W118" s="17"/>
      <c r="X118" s="94"/>
      <c r="Y118" s="94"/>
      <c r="Z118" s="243"/>
      <c r="AA118" s="243"/>
      <c r="AB118" s="243"/>
      <c r="AC118" s="243"/>
      <c r="AD118" s="243"/>
      <c r="AE118" s="243"/>
      <c r="AF118" s="243"/>
      <c r="AG118" s="243"/>
      <c r="AH118" s="243"/>
      <c r="AI118" s="243"/>
      <c r="AJ118" s="18"/>
      <c r="AK118" s="18"/>
    </row>
    <row r="119" spans="21:37" s="21" customFormat="1" ht="15" customHeight="1" x14ac:dyDescent="0.3">
      <c r="U119" s="116"/>
      <c r="V119" s="17"/>
      <c r="W119" s="17"/>
      <c r="X119" s="94"/>
      <c r="Y119" s="94"/>
      <c r="Z119" s="243"/>
      <c r="AA119" s="243"/>
      <c r="AB119" s="243"/>
      <c r="AC119" s="243"/>
      <c r="AD119" s="243"/>
      <c r="AE119" s="243"/>
      <c r="AF119" s="243"/>
      <c r="AG119" s="243"/>
      <c r="AH119" s="243"/>
      <c r="AI119" s="243"/>
      <c r="AJ119" s="18"/>
      <c r="AK119" s="18"/>
    </row>
    <row r="120" spans="21:37" s="21" customFormat="1" ht="15" customHeight="1" x14ac:dyDescent="0.3">
      <c r="U120" s="116"/>
      <c r="V120" s="17"/>
      <c r="W120" s="17"/>
      <c r="X120" s="94"/>
      <c r="Y120" s="94"/>
      <c r="Z120" s="243"/>
      <c r="AA120" s="243"/>
      <c r="AB120" s="243"/>
      <c r="AC120" s="243"/>
      <c r="AD120" s="243"/>
      <c r="AE120" s="243"/>
      <c r="AF120" s="243"/>
      <c r="AG120" s="243"/>
      <c r="AH120" s="243"/>
      <c r="AI120" s="243"/>
      <c r="AJ120" s="18"/>
      <c r="AK120" s="18"/>
    </row>
    <row r="121" spans="21:37" s="21" customFormat="1" ht="15" customHeight="1" x14ac:dyDescent="0.3">
      <c r="U121" s="116"/>
      <c r="V121" s="17"/>
      <c r="W121" s="17"/>
      <c r="X121" s="94"/>
      <c r="Y121" s="94"/>
      <c r="Z121" s="243"/>
      <c r="AA121" s="243"/>
      <c r="AB121" s="243"/>
      <c r="AC121" s="243"/>
      <c r="AD121" s="243"/>
      <c r="AE121" s="243"/>
      <c r="AF121" s="243"/>
      <c r="AG121" s="243"/>
      <c r="AH121" s="243"/>
      <c r="AI121" s="243"/>
      <c r="AJ121" s="18"/>
      <c r="AK121" s="18"/>
    </row>
    <row r="122" spans="21:37" s="21" customFormat="1" ht="15" customHeight="1" x14ac:dyDescent="0.3">
      <c r="U122" s="116"/>
      <c r="V122" s="17"/>
      <c r="W122" s="17"/>
      <c r="X122" s="94"/>
      <c r="Y122" s="94"/>
      <c r="Z122" s="243"/>
      <c r="AA122" s="243"/>
      <c r="AB122" s="243"/>
      <c r="AC122" s="243"/>
      <c r="AD122" s="243"/>
      <c r="AE122" s="243"/>
      <c r="AF122" s="243"/>
      <c r="AG122" s="243"/>
      <c r="AH122" s="243"/>
      <c r="AI122" s="243"/>
      <c r="AJ122" s="18"/>
      <c r="AK122" s="18"/>
    </row>
    <row r="123" spans="21:37" s="21" customFormat="1" ht="15" customHeight="1" x14ac:dyDescent="0.3">
      <c r="U123" s="116"/>
      <c r="V123" s="17"/>
      <c r="W123" s="17"/>
      <c r="X123" s="94"/>
      <c r="Y123" s="94"/>
      <c r="Z123" s="243"/>
      <c r="AA123" s="243"/>
      <c r="AB123" s="243"/>
      <c r="AC123" s="243"/>
      <c r="AD123" s="243"/>
      <c r="AE123" s="243"/>
      <c r="AF123" s="243"/>
      <c r="AG123" s="243"/>
      <c r="AH123" s="243"/>
      <c r="AI123" s="243"/>
      <c r="AJ123" s="18"/>
      <c r="AK123" s="18"/>
    </row>
    <row r="124" spans="21:37" s="21" customFormat="1" ht="15" customHeight="1" x14ac:dyDescent="0.3">
      <c r="U124" s="116"/>
      <c r="V124" s="17"/>
      <c r="W124" s="17"/>
      <c r="X124" s="94"/>
      <c r="Y124" s="94"/>
      <c r="Z124" s="243"/>
      <c r="AA124" s="243"/>
      <c r="AB124" s="243"/>
      <c r="AC124" s="243"/>
      <c r="AD124" s="243"/>
      <c r="AE124" s="243"/>
      <c r="AF124" s="243"/>
      <c r="AG124" s="243"/>
      <c r="AH124" s="243"/>
      <c r="AI124" s="243"/>
      <c r="AJ124" s="18"/>
      <c r="AK124" s="18"/>
    </row>
    <row r="125" spans="21:37" s="21" customFormat="1" ht="15" customHeight="1" x14ac:dyDescent="0.3">
      <c r="U125" s="116"/>
      <c r="V125" s="17"/>
      <c r="W125" s="17"/>
      <c r="X125" s="94"/>
      <c r="Y125" s="94"/>
      <c r="Z125" s="243"/>
      <c r="AA125" s="243"/>
      <c r="AB125" s="243"/>
      <c r="AC125" s="243"/>
      <c r="AD125" s="243"/>
      <c r="AE125" s="243"/>
      <c r="AF125" s="243"/>
      <c r="AG125" s="243"/>
      <c r="AH125" s="243"/>
      <c r="AI125" s="243"/>
      <c r="AJ125" s="18"/>
      <c r="AK125" s="18"/>
    </row>
    <row r="126" spans="21:37" s="21" customFormat="1" ht="15" customHeight="1" x14ac:dyDescent="0.3">
      <c r="U126" s="116"/>
      <c r="V126" s="17"/>
      <c r="W126" s="17"/>
      <c r="X126" s="94"/>
      <c r="Y126" s="94"/>
      <c r="Z126" s="243"/>
      <c r="AA126" s="243"/>
      <c r="AB126" s="243"/>
      <c r="AC126" s="243"/>
      <c r="AD126" s="243"/>
      <c r="AE126" s="243"/>
      <c r="AF126" s="243"/>
      <c r="AG126" s="243"/>
      <c r="AH126" s="243"/>
      <c r="AI126" s="243"/>
      <c r="AJ126" s="18"/>
      <c r="AK126" s="18"/>
    </row>
    <row r="127" spans="21:37" s="21" customFormat="1" ht="15" customHeight="1" x14ac:dyDescent="0.3">
      <c r="U127" s="116"/>
      <c r="V127" s="17"/>
      <c r="W127" s="17"/>
      <c r="X127" s="94"/>
      <c r="Y127" s="94"/>
      <c r="Z127" s="243"/>
      <c r="AA127" s="243"/>
      <c r="AB127" s="243"/>
      <c r="AC127" s="243"/>
      <c r="AD127" s="243"/>
      <c r="AE127" s="243"/>
      <c r="AF127" s="243"/>
      <c r="AG127" s="243"/>
      <c r="AH127" s="243"/>
      <c r="AI127" s="243"/>
      <c r="AJ127" s="18"/>
      <c r="AK127" s="18"/>
    </row>
    <row r="128" spans="21:37" s="21" customFormat="1" ht="15" customHeight="1" x14ac:dyDescent="0.3">
      <c r="U128" s="116"/>
      <c r="V128" s="17"/>
      <c r="W128" s="17"/>
      <c r="X128" s="94"/>
      <c r="Y128" s="94"/>
      <c r="Z128" s="243"/>
      <c r="AA128" s="243"/>
      <c r="AB128" s="243"/>
      <c r="AC128" s="243"/>
      <c r="AD128" s="243"/>
      <c r="AE128" s="243"/>
      <c r="AF128" s="243"/>
      <c r="AG128" s="243"/>
      <c r="AH128" s="243"/>
      <c r="AI128" s="243"/>
      <c r="AJ128" s="18"/>
      <c r="AK128" s="18"/>
    </row>
    <row r="129" spans="21:47" s="21" customFormat="1" ht="15" customHeight="1" x14ac:dyDescent="0.3">
      <c r="U129" s="116"/>
      <c r="V129" s="17"/>
      <c r="W129" s="17"/>
      <c r="X129" s="94"/>
      <c r="Y129" s="94"/>
      <c r="Z129" s="243"/>
      <c r="AA129" s="243"/>
      <c r="AB129" s="243"/>
      <c r="AC129" s="243"/>
      <c r="AD129" s="243"/>
      <c r="AE129" s="243"/>
      <c r="AF129" s="243"/>
      <c r="AG129" s="243"/>
      <c r="AH129" s="243"/>
      <c r="AI129" s="243"/>
      <c r="AJ129" s="18"/>
      <c r="AK129" s="18"/>
    </row>
    <row r="130" spans="21:47" s="21" customFormat="1" ht="15" customHeight="1" x14ac:dyDescent="0.3">
      <c r="U130" s="116"/>
      <c r="V130" s="17"/>
      <c r="W130" s="17"/>
      <c r="X130" s="94"/>
      <c r="Y130" s="94"/>
      <c r="Z130" s="243"/>
      <c r="AA130" s="243"/>
      <c r="AB130" s="243"/>
      <c r="AC130" s="243"/>
      <c r="AD130" s="243"/>
      <c r="AE130" s="243"/>
      <c r="AF130" s="243"/>
      <c r="AG130" s="243"/>
      <c r="AH130" s="243"/>
      <c r="AI130" s="243"/>
      <c r="AJ130" s="18"/>
      <c r="AK130" s="18"/>
    </row>
    <row r="131" spans="21:47" s="21" customFormat="1" ht="15" customHeight="1" x14ac:dyDescent="0.3">
      <c r="U131" s="116"/>
      <c r="V131" s="17"/>
      <c r="W131" s="17"/>
      <c r="X131" s="94"/>
      <c r="Y131" s="94"/>
      <c r="Z131" s="243"/>
      <c r="AA131" s="243"/>
      <c r="AB131" s="243"/>
      <c r="AC131" s="243"/>
      <c r="AD131" s="243"/>
      <c r="AE131" s="243"/>
      <c r="AF131" s="243"/>
      <c r="AG131" s="243"/>
      <c r="AH131" s="243"/>
      <c r="AI131" s="243"/>
      <c r="AJ131" s="18"/>
      <c r="AK131" s="18"/>
    </row>
    <row r="132" spans="21:47" s="21" customFormat="1" ht="15" customHeight="1" x14ac:dyDescent="0.3">
      <c r="U132" s="116"/>
      <c r="V132" s="17"/>
      <c r="W132" s="17"/>
      <c r="X132" s="94"/>
      <c r="Y132" s="94"/>
      <c r="Z132" s="243"/>
      <c r="AA132" s="243"/>
      <c r="AB132" s="243"/>
      <c r="AC132" s="243"/>
      <c r="AD132" s="243"/>
      <c r="AE132" s="243"/>
      <c r="AF132" s="243"/>
      <c r="AG132" s="243"/>
      <c r="AH132" s="243"/>
      <c r="AI132" s="243"/>
      <c r="AJ132" s="18"/>
      <c r="AK132" s="18"/>
    </row>
    <row r="133" spans="21:47" s="21" customFormat="1" ht="15" customHeight="1" x14ac:dyDescent="0.3">
      <c r="U133" s="116"/>
      <c r="V133" s="17"/>
      <c r="W133" s="17"/>
      <c r="X133" s="94"/>
      <c r="Y133" s="94"/>
      <c r="Z133" s="243"/>
      <c r="AA133" s="243"/>
      <c r="AB133" s="243"/>
      <c r="AC133" s="243"/>
      <c r="AD133" s="243"/>
      <c r="AE133" s="243"/>
      <c r="AF133" s="243"/>
      <c r="AG133" s="243"/>
      <c r="AH133" s="243"/>
      <c r="AI133" s="243"/>
      <c r="AJ133" s="18"/>
      <c r="AK133" s="18"/>
    </row>
    <row r="134" spans="21:47" s="21" customFormat="1" ht="15" customHeight="1" x14ac:dyDescent="0.3">
      <c r="U134" s="116"/>
      <c r="V134" s="17"/>
      <c r="W134" s="17"/>
      <c r="X134" s="94"/>
      <c r="Y134" s="94"/>
      <c r="Z134" s="243"/>
      <c r="AA134" s="243"/>
      <c r="AB134" s="243"/>
      <c r="AC134" s="243"/>
      <c r="AD134" s="243"/>
      <c r="AE134" s="243"/>
      <c r="AF134" s="243"/>
      <c r="AG134" s="243"/>
      <c r="AH134" s="243"/>
      <c r="AI134" s="243"/>
      <c r="AJ134" s="18"/>
      <c r="AK134" s="18"/>
    </row>
    <row r="135" spans="21:47" s="21" customFormat="1" ht="15" customHeight="1" x14ac:dyDescent="0.3">
      <c r="U135" s="116"/>
      <c r="V135" s="17"/>
      <c r="W135" s="17"/>
      <c r="X135" s="94"/>
      <c r="Y135" s="94"/>
      <c r="Z135" s="243"/>
      <c r="AA135" s="243"/>
      <c r="AB135" s="243"/>
      <c r="AC135" s="243"/>
      <c r="AD135" s="243"/>
      <c r="AE135" s="243"/>
      <c r="AF135" s="243"/>
      <c r="AG135" s="243"/>
      <c r="AH135" s="243"/>
      <c r="AI135" s="243"/>
      <c r="AJ135" s="18"/>
      <c r="AK135" s="18"/>
    </row>
    <row r="136" spans="21:47" s="21" customFormat="1" ht="15" customHeight="1" x14ac:dyDescent="0.3">
      <c r="U136" s="116"/>
      <c r="V136" s="17"/>
      <c r="W136" s="17"/>
      <c r="X136" s="94"/>
      <c r="Y136" s="94"/>
      <c r="Z136" s="243"/>
      <c r="AA136" s="243"/>
      <c r="AB136" s="243"/>
      <c r="AC136" s="243"/>
      <c r="AD136" s="243"/>
      <c r="AE136" s="243"/>
      <c r="AF136" s="243"/>
      <c r="AG136" s="243"/>
      <c r="AH136" s="243"/>
      <c r="AI136" s="243"/>
      <c r="AJ136" s="18"/>
      <c r="AK136" s="18"/>
    </row>
    <row r="137" spans="21:47" s="21" customFormat="1" ht="15" customHeight="1" x14ac:dyDescent="0.3">
      <c r="U137" s="116"/>
      <c r="V137" s="17"/>
      <c r="W137" s="17"/>
      <c r="X137" s="94"/>
      <c r="Y137" s="94"/>
      <c r="Z137" s="243"/>
      <c r="AA137" s="243"/>
      <c r="AB137" s="243"/>
      <c r="AC137" s="243"/>
      <c r="AD137" s="243"/>
      <c r="AE137" s="243"/>
      <c r="AF137" s="243"/>
      <c r="AG137" s="243"/>
      <c r="AH137" s="243"/>
      <c r="AI137" s="243"/>
      <c r="AJ137" s="18"/>
      <c r="AK137" s="18"/>
    </row>
    <row r="138" spans="21:47" s="21" customFormat="1" ht="15" customHeight="1" x14ac:dyDescent="0.3">
      <c r="U138" s="116"/>
      <c r="V138" s="114"/>
      <c r="W138" s="114"/>
      <c r="X138" s="115"/>
      <c r="Y138" s="115"/>
      <c r="Z138" s="241"/>
      <c r="AA138" s="241"/>
      <c r="AB138" s="241"/>
      <c r="AC138" s="241"/>
      <c r="AD138" s="241"/>
      <c r="AE138" s="241"/>
      <c r="AF138" s="241"/>
      <c r="AG138" s="241"/>
      <c r="AH138" s="241"/>
      <c r="AI138" s="241"/>
      <c r="AJ138" s="114"/>
      <c r="AK138" s="114"/>
    </row>
    <row r="139" spans="21:47" s="78" customFormat="1" ht="19.899999999999999" hidden="1" customHeight="1" x14ac:dyDescent="0.35">
      <c r="U139" s="111"/>
      <c r="V139" s="197"/>
      <c r="W139" s="127"/>
      <c r="X139" s="62"/>
      <c r="Y139" s="62"/>
      <c r="Z139" s="253"/>
      <c r="AB139" s="207"/>
      <c r="AJ139" s="199"/>
      <c r="AK139" s="209"/>
      <c r="AL139" s="62"/>
      <c r="AM139" s="62"/>
      <c r="AN139" s="62"/>
      <c r="AO139" s="62"/>
      <c r="AP139" s="62"/>
      <c r="AQ139" s="62"/>
      <c r="AR139" s="62"/>
      <c r="AS139" s="62"/>
      <c r="AT139" s="62"/>
      <c r="AU139" s="62"/>
    </row>
    <row r="140" spans="21:47" s="78" customFormat="1" ht="19.899999999999999" hidden="1" customHeight="1" x14ac:dyDescent="0.35">
      <c r="U140" s="111"/>
      <c r="V140" s="197"/>
      <c r="W140" s="127"/>
      <c r="X140" s="62"/>
      <c r="Y140" s="62"/>
      <c r="Z140" s="253"/>
      <c r="AB140" s="207"/>
      <c r="AJ140" s="199"/>
      <c r="AK140" s="209"/>
      <c r="AL140" s="62"/>
      <c r="AM140" s="62"/>
      <c r="AN140" s="62"/>
      <c r="AO140" s="62"/>
      <c r="AP140" s="62"/>
      <c r="AQ140" s="62"/>
      <c r="AR140" s="62"/>
      <c r="AS140" s="62"/>
      <c r="AT140" s="62"/>
      <c r="AU140" s="62"/>
    </row>
    <row r="141" spans="21:47" s="78" customFormat="1" ht="19.899999999999999" hidden="1" customHeight="1" x14ac:dyDescent="0.35">
      <c r="U141" s="111"/>
      <c r="V141" s="197"/>
      <c r="W141" s="127"/>
      <c r="X141" s="62"/>
      <c r="Y141" s="62"/>
      <c r="Z141" s="253"/>
      <c r="AB141" s="207"/>
      <c r="AJ141" s="199"/>
      <c r="AK141" s="209"/>
      <c r="AL141" s="62"/>
      <c r="AM141" s="62"/>
      <c r="AN141" s="62"/>
      <c r="AO141" s="62"/>
      <c r="AP141" s="62"/>
      <c r="AQ141" s="62"/>
      <c r="AR141" s="62"/>
      <c r="AS141" s="62"/>
      <c r="AT141" s="62"/>
      <c r="AU141" s="62"/>
    </row>
    <row r="142" spans="21:47" s="78" customFormat="1" ht="19.899999999999999" hidden="1" customHeight="1" x14ac:dyDescent="0.35">
      <c r="U142" s="111"/>
      <c r="V142" s="197"/>
      <c r="W142" s="127"/>
      <c r="X142" s="62"/>
      <c r="Y142" s="62"/>
      <c r="Z142" s="253"/>
      <c r="AB142" s="207"/>
      <c r="AJ142" s="199"/>
      <c r="AK142" s="209"/>
      <c r="AL142" s="62"/>
      <c r="AM142" s="62"/>
      <c r="AN142" s="62"/>
      <c r="AO142" s="62"/>
      <c r="AP142" s="62"/>
      <c r="AQ142" s="62"/>
      <c r="AR142" s="62"/>
      <c r="AS142" s="62"/>
      <c r="AT142" s="62"/>
      <c r="AU142" s="62"/>
    </row>
    <row r="143" spans="21:47" s="78" customFormat="1" ht="19.899999999999999" hidden="1" customHeight="1" x14ac:dyDescent="0.35">
      <c r="U143" s="111"/>
      <c r="V143" s="197"/>
      <c r="W143" s="127"/>
      <c r="X143" s="62"/>
      <c r="Y143" s="62"/>
      <c r="Z143" s="253"/>
      <c r="AB143" s="207"/>
      <c r="AJ143" s="199"/>
      <c r="AK143" s="209"/>
      <c r="AL143" s="62"/>
      <c r="AM143" s="62"/>
      <c r="AN143" s="62"/>
      <c r="AO143" s="62"/>
      <c r="AP143" s="62"/>
      <c r="AQ143" s="62"/>
      <c r="AR143" s="62"/>
      <c r="AS143" s="62"/>
      <c r="AT143" s="62"/>
      <c r="AU143" s="62"/>
    </row>
    <row r="144" spans="21:47" s="78" customFormat="1" ht="19.899999999999999" hidden="1" customHeight="1" x14ac:dyDescent="0.35">
      <c r="U144" s="111"/>
      <c r="V144" s="197"/>
      <c r="W144" s="127"/>
      <c r="X144" s="62"/>
      <c r="Y144" s="62"/>
      <c r="Z144" s="253"/>
      <c r="AB144" s="207"/>
      <c r="AJ144" s="199"/>
      <c r="AK144" s="209"/>
      <c r="AL144" s="62"/>
      <c r="AM144" s="62"/>
      <c r="AN144" s="62"/>
      <c r="AO144" s="62"/>
      <c r="AP144" s="62"/>
      <c r="AQ144" s="62"/>
      <c r="AR144" s="62"/>
      <c r="AS144" s="62"/>
      <c r="AT144" s="62"/>
      <c r="AU144" s="62"/>
    </row>
    <row r="145" spans="21:47" s="78" customFormat="1" ht="19.899999999999999" hidden="1" customHeight="1" x14ac:dyDescent="0.35">
      <c r="U145" s="111"/>
      <c r="V145" s="197"/>
      <c r="W145" s="127"/>
      <c r="X145" s="62"/>
      <c r="Y145" s="62"/>
      <c r="Z145" s="253"/>
      <c r="AB145" s="207"/>
      <c r="AJ145" s="199"/>
      <c r="AK145" s="209"/>
      <c r="AL145" s="62"/>
      <c r="AM145" s="62"/>
      <c r="AN145" s="62"/>
      <c r="AO145" s="62"/>
      <c r="AP145" s="62"/>
      <c r="AQ145" s="62"/>
      <c r="AR145" s="62"/>
      <c r="AS145" s="62"/>
      <c r="AT145" s="62"/>
      <c r="AU145" s="62"/>
    </row>
    <row r="146" spans="21:47" s="78" customFormat="1" ht="19.899999999999999" hidden="1" customHeight="1" x14ac:dyDescent="0.35">
      <c r="U146" s="111"/>
      <c r="V146" s="197"/>
      <c r="W146" s="127"/>
      <c r="X146" s="62"/>
      <c r="Y146" s="62"/>
      <c r="Z146" s="253"/>
      <c r="AB146" s="207"/>
      <c r="AJ146" s="199"/>
      <c r="AK146" s="209"/>
      <c r="AL146" s="62"/>
      <c r="AM146" s="62"/>
      <c r="AN146" s="62"/>
      <c r="AO146" s="62"/>
      <c r="AP146" s="62"/>
      <c r="AQ146" s="62"/>
      <c r="AR146" s="62"/>
      <c r="AS146" s="62"/>
      <c r="AT146" s="62"/>
      <c r="AU146" s="62"/>
    </row>
    <row r="147" spans="21:47" s="78" customFormat="1" ht="19.899999999999999" hidden="1" customHeight="1" x14ac:dyDescent="0.35">
      <c r="U147" s="111"/>
      <c r="V147" s="197"/>
      <c r="W147" s="127"/>
      <c r="X147" s="62"/>
      <c r="Y147" s="62"/>
      <c r="Z147" s="253"/>
      <c r="AB147" s="207"/>
      <c r="AJ147" s="199"/>
      <c r="AK147" s="209"/>
      <c r="AL147" s="62"/>
      <c r="AM147" s="62"/>
      <c r="AN147" s="62"/>
      <c r="AO147" s="62"/>
      <c r="AP147" s="62"/>
      <c r="AQ147" s="62"/>
      <c r="AR147" s="62"/>
      <c r="AS147" s="62"/>
      <c r="AT147" s="62"/>
      <c r="AU147" s="62"/>
    </row>
    <row r="148" spans="21:47" s="78" customFormat="1" ht="19.899999999999999" hidden="1" customHeight="1" x14ac:dyDescent="0.35">
      <c r="U148" s="111"/>
      <c r="V148" s="197"/>
      <c r="W148" s="127"/>
      <c r="X148" s="62"/>
      <c r="Y148" s="62"/>
      <c r="Z148" s="253"/>
      <c r="AB148" s="207"/>
      <c r="AJ148" s="199"/>
      <c r="AK148" s="209"/>
      <c r="AL148" s="62"/>
      <c r="AM148" s="62"/>
      <c r="AN148" s="62"/>
      <c r="AO148" s="62"/>
      <c r="AP148" s="62"/>
      <c r="AQ148" s="62"/>
      <c r="AR148" s="62"/>
      <c r="AS148" s="62"/>
      <c r="AT148" s="62"/>
      <c r="AU148" s="62"/>
    </row>
    <row r="149" spans="21:47" s="78" customFormat="1" ht="19.899999999999999" hidden="1" customHeight="1" x14ac:dyDescent="0.35">
      <c r="U149" s="111"/>
      <c r="V149" s="197"/>
      <c r="W149" s="127"/>
      <c r="X149" s="62"/>
      <c r="Y149" s="62"/>
      <c r="Z149" s="253"/>
      <c r="AB149" s="207"/>
      <c r="AJ149" s="199"/>
      <c r="AK149" s="209"/>
      <c r="AL149" s="62"/>
      <c r="AM149" s="62"/>
      <c r="AN149" s="62"/>
      <c r="AO149" s="62"/>
      <c r="AP149" s="62"/>
      <c r="AQ149" s="62"/>
      <c r="AR149" s="62"/>
      <c r="AS149" s="62"/>
      <c r="AT149" s="62"/>
      <c r="AU149" s="62"/>
    </row>
    <row r="150" spans="21:47" s="78" customFormat="1" ht="19.899999999999999" hidden="1" customHeight="1" x14ac:dyDescent="0.35">
      <c r="U150" s="111"/>
      <c r="V150" s="197"/>
      <c r="W150" s="127"/>
      <c r="X150" s="62"/>
      <c r="Y150" s="62"/>
      <c r="Z150" s="253"/>
      <c r="AB150" s="207"/>
      <c r="AJ150" s="199"/>
      <c r="AK150" s="209"/>
      <c r="AL150" s="62"/>
      <c r="AM150" s="62"/>
      <c r="AN150" s="62"/>
      <c r="AO150" s="62"/>
      <c r="AP150" s="62"/>
      <c r="AQ150" s="62"/>
      <c r="AR150" s="62"/>
      <c r="AS150" s="62"/>
      <c r="AT150" s="62"/>
      <c r="AU150" s="62"/>
    </row>
    <row r="151" spans="21:47" s="78" customFormat="1" ht="19.899999999999999" hidden="1" customHeight="1" x14ac:dyDescent="0.35">
      <c r="U151" s="111"/>
      <c r="V151" s="197"/>
      <c r="W151" s="127"/>
      <c r="X151" s="62"/>
      <c r="Y151" s="62"/>
      <c r="Z151" s="253"/>
      <c r="AB151" s="207"/>
      <c r="AJ151" s="199"/>
      <c r="AK151" s="209"/>
      <c r="AL151" s="62"/>
      <c r="AM151" s="62"/>
      <c r="AN151" s="62"/>
      <c r="AO151" s="62"/>
      <c r="AP151" s="62"/>
      <c r="AQ151" s="62"/>
      <c r="AR151" s="62"/>
      <c r="AS151" s="62"/>
      <c r="AT151" s="62"/>
      <c r="AU151" s="62"/>
    </row>
    <row r="152" spans="21:47" s="78" customFormat="1" ht="19.899999999999999" hidden="1" customHeight="1" x14ac:dyDescent="0.35">
      <c r="U152" s="111"/>
      <c r="V152" s="197"/>
      <c r="W152" s="127"/>
      <c r="X152" s="62"/>
      <c r="Y152" s="62"/>
      <c r="Z152" s="253"/>
      <c r="AB152" s="207"/>
      <c r="AJ152" s="199"/>
      <c r="AK152" s="209"/>
      <c r="AL152" s="62"/>
      <c r="AM152" s="62"/>
      <c r="AN152" s="62"/>
      <c r="AO152" s="62"/>
      <c r="AP152" s="62"/>
      <c r="AQ152" s="62"/>
      <c r="AR152" s="62"/>
      <c r="AS152" s="62"/>
      <c r="AT152" s="62"/>
      <c r="AU152" s="62"/>
    </row>
    <row r="153" spans="21:47" s="78" customFormat="1" ht="19.899999999999999" hidden="1" customHeight="1" x14ac:dyDescent="0.35">
      <c r="U153" s="111"/>
      <c r="V153" s="197"/>
      <c r="W153" s="127"/>
      <c r="X153" s="62"/>
      <c r="Y153" s="62"/>
      <c r="Z153" s="253"/>
      <c r="AB153" s="207"/>
      <c r="AJ153" s="199"/>
      <c r="AK153" s="209"/>
      <c r="AL153" s="62"/>
      <c r="AM153" s="62"/>
      <c r="AN153" s="62"/>
      <c r="AO153" s="62"/>
      <c r="AP153" s="62"/>
      <c r="AQ153" s="62"/>
      <c r="AR153" s="62"/>
      <c r="AS153" s="62"/>
      <c r="AT153" s="62"/>
      <c r="AU153" s="62"/>
    </row>
    <row r="154" spans="21:47" s="78" customFormat="1" ht="19.899999999999999" hidden="1" customHeight="1" x14ac:dyDescent="0.35">
      <c r="U154" s="111"/>
      <c r="V154" s="197"/>
      <c r="W154" s="127"/>
      <c r="X154" s="62"/>
      <c r="Y154" s="62"/>
      <c r="Z154" s="253"/>
      <c r="AB154" s="207"/>
      <c r="AJ154" s="199"/>
      <c r="AK154" s="209"/>
      <c r="AL154" s="62"/>
      <c r="AM154" s="62"/>
      <c r="AN154" s="62"/>
      <c r="AO154" s="62"/>
      <c r="AP154" s="62"/>
      <c r="AQ154" s="62"/>
      <c r="AR154" s="62"/>
      <c r="AS154" s="62"/>
      <c r="AT154" s="62"/>
      <c r="AU154" s="62"/>
    </row>
    <row r="155" spans="21:47" s="78" customFormat="1" ht="19.899999999999999" hidden="1" customHeight="1" x14ac:dyDescent="0.35">
      <c r="U155" s="111"/>
      <c r="V155" s="197"/>
      <c r="W155" s="127"/>
      <c r="X155" s="62"/>
      <c r="Y155" s="62"/>
      <c r="Z155" s="253"/>
      <c r="AB155" s="207"/>
      <c r="AJ155" s="199"/>
      <c r="AK155" s="209"/>
      <c r="AL155" s="62"/>
      <c r="AM155" s="62"/>
      <c r="AN155" s="62"/>
      <c r="AO155" s="62"/>
      <c r="AP155" s="62"/>
      <c r="AQ155" s="62"/>
      <c r="AR155" s="62"/>
      <c r="AS155" s="62"/>
      <c r="AT155" s="62"/>
      <c r="AU155" s="62"/>
    </row>
    <row r="156" spans="21:47" s="78" customFormat="1" ht="19.899999999999999" hidden="1" customHeight="1" x14ac:dyDescent="0.35">
      <c r="U156" s="111"/>
      <c r="V156" s="212"/>
      <c r="W156" s="212"/>
      <c r="X156" s="212"/>
      <c r="Y156" s="212"/>
      <c r="Z156" s="207"/>
      <c r="AA156" s="254"/>
      <c r="AB156" s="254"/>
      <c r="AC156" s="254"/>
      <c r="AD156" s="254"/>
      <c r="AE156" s="254"/>
      <c r="AF156" s="254"/>
      <c r="AG156" s="254"/>
      <c r="AH156" s="254"/>
      <c r="AI156" s="254"/>
      <c r="AJ156" s="97"/>
      <c r="AK156" s="97"/>
      <c r="AL156" s="62"/>
      <c r="AM156" s="62"/>
      <c r="AN156" s="62"/>
      <c r="AO156" s="62"/>
      <c r="AP156" s="62"/>
      <c r="AQ156" s="62"/>
      <c r="AR156" s="62"/>
      <c r="AS156" s="62"/>
      <c r="AT156" s="62"/>
      <c r="AU156" s="62"/>
    </row>
    <row r="157" spans="21:47" ht="0" hidden="1" customHeight="1" x14ac:dyDescent="0.35">
      <c r="U157" s="111"/>
      <c r="W157" s="213"/>
      <c r="X157" s="214">
        <v>4</v>
      </c>
      <c r="Y157" s="214"/>
    </row>
  </sheetData>
  <sheetProtection algorithmName="SHA-512" hashValue="f0ChOZzYddQRsa3i6UzQEBcF0YaTIy2ex5o9SevLRXHX0Q3XqnhjiIOJiyxcOc/YHqKPFs7r4gV0ZEDPN5Rd5w==" saltValue="LCBfXubQHyt7LrpC5euJhg==" spinCount="100000" sheet="1" objects="1" scenarios="1"/>
  <mergeCells count="1">
    <mergeCell ref="AM11:AP11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BA18124C-1CAF-4BDD-9FA6-679DC8D200ED}">
          <x14:formula1>
            <xm:f>'D. Bouwblok 4'!$A$1:$A$6</xm:f>
          </x14:formula1>
          <xm:sqref>AM14:AM92 AO14:AO92 AQ14:AQ92 AS14:AS92 AU14:AU92 AY14:AY92 AW14:AW92</xm:sqref>
        </x14:dataValidation>
        <x14:dataValidation type="list" allowBlank="1" showInputMessage="1" showErrorMessage="1" xr:uid="{C27044A7-B759-4913-87FB-39673326CDBB}">
          <x14:formula1>
            <xm:f>'E. Bouwblok 5 Integratie A'!$A$1:$A$4</xm:f>
          </x14:formula1>
          <xm:sqref>BC14:BC92</xm:sqref>
        </x14:dataValidation>
        <x14:dataValidation type="list" allowBlank="1" showInputMessage="1" showErrorMessage="1" xr:uid="{2A8CEADF-14B4-41D9-A294-E0EDF91BFD8D}">
          <x14:formula1>
            <xm:f>'F. Bouwblok 6  Integratie B'!$A$1:$A$4</xm:f>
          </x14:formula1>
          <xm:sqref>BE14:BE92</xm:sqref>
        </x14:dataValidation>
        <x14:dataValidation type="list" allowBlank="1" showInputMessage="1" showErrorMessage="1" xr:uid="{DBBD7F39-CF6B-4143-94B3-C56E804373B2}">
          <x14:formula1>
            <xm:f>'B. Bouwblok 2'!$A$1:$A$4</xm:f>
          </x14:formula1>
          <xm:sqref>Y14:Y92</xm:sqref>
        </x14:dataValidation>
        <x14:dataValidation type="list" allowBlank="1" showInputMessage="1" showErrorMessage="1" xr:uid="{DCC278A0-A183-4CC8-8129-9B38003B6ACF}">
          <x14:formula1>
            <xm:f>'B0. Optics'!$A$1:$A$10</xm:f>
          </x14:formula1>
          <xm:sqref>J14:J92 S14:S92 P14:P92 M14:M92 G14:G92</xm:sqref>
        </x14:dataValidation>
        <x14:dataValidation type="list" allowBlank="1" showInputMessage="1" showErrorMessage="1" xr:uid="{6C7D587E-D996-409B-9A34-CC4B2B408586}">
          <x14:formula1>
            <xm:f>'C. Bouwblok 3'!$A$1:$A$8</xm:f>
          </x14:formula1>
          <xm:sqref>AC14:AI92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D4AAC-A5A2-4D50-AC8A-35D4515AD786}">
  <dimension ref="A1:AJ685"/>
  <sheetViews>
    <sheetView showGridLines="0" zoomScale="80" zoomScaleNormal="80" workbookViewId="0">
      <selection activeCell="D18" sqref="D18"/>
    </sheetView>
  </sheetViews>
  <sheetFormatPr defaultColWidth="0" defaultRowHeight="0" customHeight="1" zeroHeight="1" outlineLevelRow="1" outlineLevelCol="3" x14ac:dyDescent="0.3"/>
  <cols>
    <col min="1" max="1" width="3.7265625" style="5" customWidth="1"/>
    <col min="2" max="2" width="7.453125" style="73" customWidth="1"/>
    <col min="3" max="3" width="18.81640625" style="162" customWidth="1"/>
    <col min="4" max="4" width="61.453125" style="171" customWidth="1"/>
    <col min="5" max="5" width="20.7265625" style="4" customWidth="1" outlineLevel="1"/>
    <col min="6" max="6" width="15.7265625" style="67" customWidth="1" outlineLevel="2"/>
    <col min="7" max="7" width="15.7265625" style="6" customWidth="1" outlineLevel="3"/>
    <col min="8" max="8" width="15.7265625" style="6" customWidth="1" outlineLevel="2"/>
    <col min="9" max="9" width="15.7265625" style="6" customWidth="1" outlineLevel="1"/>
    <col min="10" max="11" width="15.7265625" style="6" customWidth="1"/>
    <col min="12" max="12" width="5.81640625" style="21" customWidth="1"/>
    <col min="13" max="13" width="20.7265625" style="21" customWidth="1"/>
    <col min="14" max="14" width="45.7265625" style="162" customWidth="1"/>
    <col min="15" max="15" width="15.7265625" style="162" customWidth="1"/>
    <col min="16" max="16" width="14.7265625" style="5" customWidth="1"/>
    <col min="17" max="18" width="15.7265625" style="5" customWidth="1" outlineLevel="1"/>
    <col min="19" max="21" width="15.7265625" style="5" customWidth="1"/>
    <col min="22" max="22" width="3.7265625" style="5" customWidth="1"/>
    <col min="23" max="23" width="20.7265625" style="5" customWidth="1"/>
    <col min="24" max="24" width="45.7265625" style="162" customWidth="1"/>
    <col min="25" max="25" width="15.7265625" style="162" customWidth="1" outlineLevel="1"/>
    <col min="26" max="26" width="14.7265625" style="5" customWidth="1" outlineLevel="1"/>
    <col min="27" max="27" width="12.7265625" style="73" customWidth="1" outlineLevel="1"/>
    <col min="28" max="28" width="16.7265625" style="5" customWidth="1" outlineLevel="1"/>
    <col min="29" max="29" width="31.26953125" style="5" customWidth="1"/>
    <col min="30" max="31" width="16.7265625" style="5" customWidth="1"/>
    <col min="32" max="32" width="3.7265625" style="5" customWidth="1"/>
    <col min="33" max="36" width="0" style="5" hidden="1" customWidth="1"/>
    <col min="37" max="16384" width="8.81640625" style="5" hidden="1"/>
  </cols>
  <sheetData>
    <row r="1" spans="1:34" ht="16.899999999999999" customHeight="1" x14ac:dyDescent="0.45">
      <c r="A1" s="287">
        <f>D9</f>
        <v>0</v>
      </c>
      <c r="B1" s="79"/>
      <c r="C1" s="170"/>
      <c r="F1" s="6"/>
      <c r="J1" s="7"/>
      <c r="K1" s="7"/>
      <c r="L1" s="7"/>
      <c r="M1" s="7"/>
      <c r="AA1" s="5"/>
    </row>
    <row r="2" spans="1:34" s="3" customFormat="1" ht="23" x14ac:dyDescent="0.45">
      <c r="A2" s="287" t="str">
        <f>D12</f>
        <v>Centraal</v>
      </c>
      <c r="B2" s="79"/>
      <c r="C2" s="25" t="str">
        <f>+Samenvatting!B2</f>
        <v>Europese openbare aanbesteding</v>
      </c>
      <c r="D2" s="118"/>
      <c r="E2" s="8"/>
      <c r="F2" s="8"/>
      <c r="G2" s="8"/>
      <c r="H2" s="8"/>
      <c r="I2" s="8"/>
      <c r="J2" s="10"/>
      <c r="K2" s="10"/>
      <c r="L2" s="10"/>
      <c r="M2" s="10"/>
      <c r="N2" s="163"/>
      <c r="O2" s="163"/>
      <c r="P2" s="10"/>
      <c r="Q2" s="10"/>
      <c r="R2" s="10"/>
      <c r="S2" s="10"/>
      <c r="T2" s="10"/>
      <c r="U2" s="10"/>
      <c r="V2" s="10"/>
      <c r="W2" s="10"/>
      <c r="X2" s="163"/>
      <c r="Y2" s="163"/>
      <c r="Z2" s="10"/>
      <c r="AA2" s="10"/>
      <c r="AB2" s="10"/>
      <c r="AC2" s="10"/>
      <c r="AD2" s="10"/>
      <c r="AE2" s="10"/>
    </row>
    <row r="3" spans="1:34" s="11" customFormat="1" ht="17.5" x14ac:dyDescent="0.35">
      <c r="A3" s="287" t="e">
        <f>#REF!</f>
        <v>#REF!</v>
      </c>
      <c r="B3" s="80"/>
      <c r="C3" s="12" t="str">
        <f>+Samenvatting!B3</f>
        <v>Vervanging LAN omgeving</v>
      </c>
      <c r="D3" s="172"/>
      <c r="E3" s="13"/>
      <c r="F3" s="13"/>
      <c r="G3" s="13"/>
      <c r="H3" s="13"/>
      <c r="I3" s="13"/>
      <c r="J3" s="10"/>
      <c r="K3" s="10"/>
      <c r="L3" s="10"/>
      <c r="M3" s="10"/>
      <c r="N3" s="163"/>
      <c r="O3" s="163"/>
      <c r="P3" s="10"/>
      <c r="Q3" s="10"/>
      <c r="R3" s="10"/>
      <c r="S3" s="10"/>
      <c r="T3" s="10"/>
      <c r="U3" s="10"/>
      <c r="V3" s="10"/>
      <c r="W3" s="10"/>
      <c r="X3" s="163"/>
      <c r="Y3" s="163"/>
      <c r="Z3" s="10"/>
      <c r="AA3" s="10"/>
      <c r="AB3" s="10"/>
      <c r="AC3" s="10"/>
      <c r="AD3" s="10"/>
      <c r="AE3" s="10"/>
    </row>
    <row r="4" spans="1:34" s="11" customFormat="1" ht="19.5" x14ac:dyDescent="0.35">
      <c r="A4" s="287" t="e">
        <f>#REF!</f>
        <v>#REF!</v>
      </c>
      <c r="B4" s="80"/>
      <c r="C4" s="119" t="s">
        <v>344</v>
      </c>
      <c r="D4" s="172"/>
      <c r="E4" s="13"/>
      <c r="F4" s="13"/>
      <c r="G4" s="13"/>
      <c r="H4" s="13"/>
      <c r="I4" s="13"/>
      <c r="J4" s="10"/>
      <c r="K4" s="10"/>
      <c r="L4" s="10"/>
      <c r="M4" s="10"/>
      <c r="N4" s="163"/>
      <c r="O4" s="163"/>
      <c r="P4" s="10"/>
      <c r="Q4" s="10"/>
      <c r="R4" s="10"/>
      <c r="S4" s="10"/>
      <c r="T4" s="10"/>
      <c r="U4" s="10"/>
      <c r="V4" s="10"/>
      <c r="W4" s="10"/>
      <c r="X4" s="163"/>
      <c r="Y4" s="163"/>
      <c r="Z4" s="10"/>
      <c r="AA4" s="10"/>
      <c r="AB4" s="10"/>
      <c r="AC4" s="10"/>
      <c r="AD4" s="10"/>
      <c r="AE4" s="10"/>
    </row>
    <row r="5" spans="1:34" s="11" customFormat="1" ht="15" x14ac:dyDescent="0.3">
      <c r="A5" s="287"/>
      <c r="B5" s="80"/>
      <c r="C5" s="15" t="str">
        <f>Samenvatting!B5</f>
        <v>IUC24-009</v>
      </c>
      <c r="D5" s="172"/>
      <c r="E5" s="13"/>
      <c r="F5" s="13"/>
      <c r="G5" s="13"/>
      <c r="H5" s="13"/>
      <c r="I5" s="13"/>
      <c r="J5" s="10"/>
      <c r="K5" s="10"/>
      <c r="L5" s="10"/>
      <c r="M5" s="10"/>
      <c r="N5" s="163"/>
      <c r="O5" s="163"/>
      <c r="P5" s="10"/>
      <c r="Q5" s="10"/>
      <c r="R5" s="10"/>
      <c r="S5" s="10"/>
      <c r="T5" s="10"/>
      <c r="U5" s="10"/>
      <c r="V5" s="10"/>
      <c r="W5" s="10"/>
      <c r="X5" s="163"/>
      <c r="Y5" s="163"/>
      <c r="Z5" s="10"/>
      <c r="AA5" s="10"/>
      <c r="AB5" s="10"/>
      <c r="AC5" s="10"/>
      <c r="AD5" s="10"/>
      <c r="AE5" s="10"/>
    </row>
    <row r="6" spans="1:34" s="11" customFormat="1" ht="15" x14ac:dyDescent="0.3">
      <c r="A6" s="287"/>
      <c r="B6" s="80"/>
      <c r="C6" s="120" t="s">
        <v>6</v>
      </c>
      <c r="D6" s="172"/>
      <c r="E6" s="13"/>
      <c r="F6" s="13"/>
      <c r="G6" s="13"/>
      <c r="H6" s="13"/>
      <c r="I6" s="13"/>
      <c r="J6" s="10"/>
      <c r="K6" s="10"/>
      <c r="L6" s="10"/>
      <c r="M6" s="10"/>
      <c r="N6" s="163"/>
      <c r="O6" s="163"/>
      <c r="P6" s="10"/>
      <c r="Q6" s="10"/>
      <c r="R6" s="10"/>
      <c r="S6" s="10"/>
      <c r="T6" s="10"/>
      <c r="U6" s="10"/>
      <c r="V6" s="10"/>
      <c r="W6" s="10"/>
      <c r="X6" s="163"/>
      <c r="Y6" s="163"/>
      <c r="Z6" s="10"/>
      <c r="AA6" s="10"/>
      <c r="AB6" s="10"/>
      <c r="AC6" s="10"/>
      <c r="AD6" s="10"/>
      <c r="AE6" s="10"/>
    </row>
    <row r="7" spans="1:34" s="11" customFormat="1" ht="14" thickBot="1" x14ac:dyDescent="0.35">
      <c r="A7" s="288"/>
      <c r="B7" s="80"/>
      <c r="C7" s="173"/>
      <c r="D7" s="173"/>
      <c r="E7" s="24"/>
      <c r="F7" s="20"/>
      <c r="G7" s="20"/>
      <c r="H7" s="20"/>
      <c r="I7" s="20"/>
      <c r="J7" s="20"/>
      <c r="K7" s="20"/>
      <c r="L7" s="20"/>
      <c r="M7" s="20"/>
      <c r="N7" s="164"/>
      <c r="O7" s="164"/>
      <c r="P7" s="20"/>
      <c r="Q7" s="20"/>
      <c r="R7" s="20"/>
      <c r="S7" s="20"/>
      <c r="T7" s="20"/>
      <c r="U7" s="20"/>
      <c r="V7" s="20"/>
      <c r="W7" s="20"/>
      <c r="X7" s="164"/>
      <c r="Y7" s="164"/>
      <c r="Z7" s="20"/>
      <c r="AA7" s="20"/>
      <c r="AB7" s="20"/>
      <c r="AC7" s="20"/>
      <c r="AD7" s="20"/>
      <c r="AE7" s="20"/>
    </row>
    <row r="8" spans="1:34" s="11" customFormat="1" ht="13.5" x14ac:dyDescent="0.3">
      <c r="A8" s="288"/>
      <c r="B8" s="80"/>
      <c r="C8" s="174"/>
      <c r="D8" s="174"/>
      <c r="E8" s="17"/>
      <c r="F8" s="18"/>
      <c r="G8" s="18"/>
      <c r="H8" s="18"/>
      <c r="I8" s="18"/>
      <c r="J8" s="18"/>
      <c r="K8" s="18"/>
      <c r="L8" s="18"/>
      <c r="M8" s="18"/>
      <c r="N8" s="165"/>
      <c r="O8" s="165"/>
      <c r="P8" s="18"/>
      <c r="Q8" s="18"/>
      <c r="R8" s="18"/>
      <c r="S8" s="18"/>
      <c r="T8" s="18"/>
      <c r="U8" s="18"/>
      <c r="V8" s="18"/>
      <c r="W8" s="18"/>
      <c r="X8" s="165"/>
      <c r="Y8" s="165"/>
      <c r="Z8" s="18"/>
      <c r="AA8" s="18"/>
      <c r="AB8" s="18"/>
      <c r="AC8" s="18"/>
      <c r="AD8" s="18"/>
      <c r="AE8" s="18"/>
    </row>
    <row r="9" spans="1:34" s="11" customFormat="1" ht="14" x14ac:dyDescent="0.3">
      <c r="A9" s="59"/>
      <c r="B9" s="139"/>
      <c r="C9" s="175"/>
      <c r="D9" s="183"/>
      <c r="E9" s="217" t="s">
        <v>23</v>
      </c>
      <c r="F9" s="217" t="s">
        <v>51</v>
      </c>
      <c r="G9" s="217" t="s">
        <v>18</v>
      </c>
      <c r="H9" s="217" t="s">
        <v>7</v>
      </c>
      <c r="I9" s="283"/>
      <c r="J9" s="76"/>
      <c r="K9" s="76"/>
      <c r="L9" s="76"/>
      <c r="M9" s="76"/>
      <c r="N9" s="166"/>
      <c r="O9" s="166"/>
      <c r="P9" s="76"/>
      <c r="Q9" s="76"/>
      <c r="R9" s="76"/>
      <c r="S9" s="76"/>
      <c r="T9" s="76"/>
      <c r="U9" s="76"/>
      <c r="V9" s="76"/>
      <c r="W9" s="76"/>
      <c r="X9" s="166"/>
      <c r="Y9" s="166"/>
      <c r="Z9" s="76"/>
      <c r="AA9" s="76"/>
      <c r="AB9" s="76"/>
      <c r="AC9" s="76"/>
      <c r="AD9" s="76"/>
      <c r="AE9" s="76"/>
    </row>
    <row r="10" spans="1:34" s="11" customFormat="1" ht="19.5" outlineLevel="1" x14ac:dyDescent="0.35">
      <c r="A10" s="59"/>
      <c r="B10" s="81" t="s">
        <v>39</v>
      </c>
      <c r="C10" s="184" t="s">
        <v>105</v>
      </c>
      <c r="D10" s="185"/>
      <c r="E10" s="90">
        <f>J16</f>
        <v>0</v>
      </c>
      <c r="F10" s="90">
        <f>T16</f>
        <v>0</v>
      </c>
      <c r="G10" s="90">
        <f>AE16</f>
        <v>0</v>
      </c>
      <c r="H10" s="90">
        <f>SUM(E10:G10)</f>
        <v>0</v>
      </c>
      <c r="I10" s="76"/>
      <c r="J10" s="76"/>
      <c r="K10" s="76"/>
      <c r="L10" s="76"/>
      <c r="M10" s="76"/>
      <c r="N10" s="166"/>
      <c r="O10" s="166"/>
      <c r="P10" s="76"/>
      <c r="Q10" s="76"/>
      <c r="R10" s="76"/>
      <c r="S10" s="76"/>
      <c r="T10" s="76"/>
      <c r="U10" s="76"/>
      <c r="V10" s="76"/>
      <c r="W10" s="76"/>
      <c r="X10" s="166"/>
      <c r="Y10" s="166"/>
      <c r="Z10" s="76"/>
      <c r="AA10" s="76"/>
      <c r="AB10" s="76"/>
      <c r="AC10" s="76"/>
      <c r="AD10" s="76"/>
      <c r="AE10" s="76"/>
    </row>
    <row r="11" spans="1:34" s="11" customFormat="1" ht="19.5" outlineLevel="1" x14ac:dyDescent="0.35">
      <c r="A11" s="59"/>
      <c r="B11" s="81" t="s">
        <v>40</v>
      </c>
      <c r="C11" s="184" t="s">
        <v>57</v>
      </c>
      <c r="D11" s="185"/>
      <c r="E11" s="90">
        <f>J26</f>
        <v>0</v>
      </c>
      <c r="F11" s="90">
        <f>T26</f>
        <v>0</v>
      </c>
      <c r="G11" s="257" t="s">
        <v>29</v>
      </c>
      <c r="H11" s="90">
        <f>SUM(E11:G11)</f>
        <v>0</v>
      </c>
      <c r="I11" s="76"/>
      <c r="J11" s="76"/>
      <c r="K11" s="76"/>
      <c r="L11" s="76"/>
      <c r="M11" s="76"/>
      <c r="N11" s="166"/>
      <c r="O11" s="166"/>
      <c r="P11" s="76"/>
      <c r="Q11" s="76"/>
      <c r="R11" s="76"/>
      <c r="S11" s="76"/>
      <c r="T11" s="76"/>
      <c r="U11" s="76"/>
      <c r="V11" s="76"/>
      <c r="W11" s="76"/>
      <c r="X11" s="166"/>
      <c r="Y11" s="166"/>
      <c r="Z11" s="76"/>
      <c r="AA11" s="76"/>
      <c r="AB11" s="76"/>
      <c r="AC11" s="76"/>
      <c r="AD11" s="76"/>
      <c r="AE11" s="76"/>
    </row>
    <row r="12" spans="1:34" s="11" customFormat="1" ht="20" thickBot="1" x14ac:dyDescent="0.4">
      <c r="A12" s="59"/>
      <c r="B12" s="145"/>
      <c r="C12" s="177" t="s">
        <v>7</v>
      </c>
      <c r="D12" s="282" t="s">
        <v>224</v>
      </c>
      <c r="E12" s="146">
        <f>SUM(E10:E11)</f>
        <v>0</v>
      </c>
      <c r="F12" s="146">
        <f>SUM(F10:F11)</f>
        <v>0</v>
      </c>
      <c r="G12" s="146">
        <f>SUM(G10:G11)</f>
        <v>0</v>
      </c>
      <c r="H12" s="146">
        <f>SUM(H10:H11)</f>
        <v>0</v>
      </c>
      <c r="I12" s="76"/>
      <c r="J12" s="76"/>
      <c r="K12" s="76"/>
      <c r="L12" s="76"/>
      <c r="M12" s="76"/>
      <c r="N12" s="166"/>
      <c r="O12" s="166"/>
      <c r="P12" s="76"/>
      <c r="Q12" s="76"/>
      <c r="R12" s="76"/>
      <c r="S12" s="76"/>
      <c r="T12" s="76"/>
      <c r="U12" s="76"/>
      <c r="V12" s="76"/>
      <c r="W12" s="76"/>
      <c r="X12" s="166"/>
      <c r="Y12" s="166"/>
      <c r="Z12" s="76"/>
      <c r="AA12" s="76"/>
      <c r="AB12" s="76"/>
      <c r="AC12" s="76"/>
      <c r="AD12" s="76"/>
      <c r="AE12" s="76"/>
    </row>
    <row r="13" spans="1:34" s="11" customFormat="1" ht="14" thickBot="1" x14ac:dyDescent="0.35">
      <c r="A13" s="59"/>
      <c r="B13" s="173"/>
      <c r="C13" s="173"/>
      <c r="D13" s="173"/>
      <c r="E13" s="24"/>
      <c r="F13" s="20"/>
      <c r="G13" s="20"/>
      <c r="H13" s="20"/>
      <c r="I13" s="20"/>
      <c r="J13" s="20"/>
      <c r="K13" s="20"/>
      <c r="L13" s="20"/>
      <c r="M13" s="20"/>
      <c r="N13" s="164"/>
      <c r="O13" s="164"/>
      <c r="P13" s="20"/>
      <c r="Q13" s="20"/>
      <c r="R13" s="20"/>
      <c r="S13" s="20"/>
      <c r="T13" s="20"/>
      <c r="U13" s="20"/>
      <c r="V13" s="20"/>
      <c r="W13" s="20"/>
      <c r="X13" s="164"/>
      <c r="Y13" s="164"/>
      <c r="Z13" s="20"/>
      <c r="AA13" s="20"/>
      <c r="AB13" s="20"/>
      <c r="AC13" s="20"/>
      <c r="AD13" s="20"/>
      <c r="AE13" s="20"/>
    </row>
    <row r="14" spans="1:34" s="11" customFormat="1" ht="15" customHeight="1" x14ac:dyDescent="0.3">
      <c r="A14" s="59"/>
      <c r="B14" s="174"/>
      <c r="C14" s="174"/>
      <c r="D14" s="174"/>
      <c r="E14" s="17"/>
      <c r="F14" s="18"/>
      <c r="G14" s="18"/>
      <c r="H14" s="18"/>
      <c r="I14" s="18"/>
      <c r="J14" s="18"/>
      <c r="K14" s="18"/>
      <c r="L14" s="18"/>
      <c r="M14" s="18"/>
      <c r="N14" s="165"/>
      <c r="O14" s="165"/>
      <c r="P14" s="18"/>
      <c r="Q14" s="18"/>
      <c r="R14" s="18"/>
      <c r="S14" s="18"/>
      <c r="T14" s="18"/>
      <c r="U14" s="18"/>
      <c r="V14" s="18"/>
      <c r="W14" s="18"/>
      <c r="X14" s="165"/>
      <c r="Y14" s="165"/>
      <c r="Z14" s="18"/>
      <c r="AA14" s="18"/>
      <c r="AB14" s="18"/>
      <c r="AC14" s="18"/>
      <c r="AD14" s="18"/>
      <c r="AE14" s="18"/>
    </row>
    <row r="15" spans="1:34" s="11" customFormat="1" ht="19.5" x14ac:dyDescent="0.2">
      <c r="A15" s="59"/>
      <c r="B15" s="88" t="s">
        <v>39</v>
      </c>
      <c r="C15" s="84" t="str">
        <f>VLOOKUP(B15,$B$9:$D$12,2,FALSE)</f>
        <v>Aanschaf Apparatuur Centrale WAN-koppeling</v>
      </c>
      <c r="D15" s="179"/>
      <c r="E15" s="132"/>
      <c r="F15" s="132"/>
      <c r="G15" s="135" t="s">
        <v>44</v>
      </c>
      <c r="H15" s="132"/>
      <c r="I15" s="132"/>
      <c r="J15" s="131"/>
      <c r="K15" s="299"/>
      <c r="L15" s="86"/>
      <c r="M15" s="279" t="s">
        <v>335</v>
      </c>
      <c r="N15" s="280"/>
      <c r="O15" s="281"/>
      <c r="P15" s="281"/>
      <c r="Q15" s="281"/>
      <c r="R15" s="281"/>
      <c r="S15" s="132"/>
      <c r="T15" s="131"/>
      <c r="U15" s="299"/>
      <c r="V15" s="86"/>
      <c r="W15" s="279" t="s">
        <v>18</v>
      </c>
      <c r="X15" s="280"/>
      <c r="Y15" s="281"/>
      <c r="Z15" s="281"/>
      <c r="AA15" s="281"/>
      <c r="AB15" s="281"/>
      <c r="AC15" s="281"/>
      <c r="AD15" s="132"/>
      <c r="AE15" s="131"/>
      <c r="AF15" s="87"/>
    </row>
    <row r="16" spans="1:34" s="87" customFormat="1" ht="20" thickBot="1" x14ac:dyDescent="0.25">
      <c r="A16" s="59"/>
      <c r="B16" s="59"/>
      <c r="C16" s="84" t="s">
        <v>23</v>
      </c>
      <c r="D16" s="179"/>
      <c r="E16" s="134" t="s">
        <v>210</v>
      </c>
      <c r="F16" s="237"/>
      <c r="G16" s="108" t="str">
        <f>"Variant 1 / max. "&amp;F16&amp;" WAN's"</f>
        <v>Variant 1 / max.  WAN's</v>
      </c>
      <c r="H16" s="78"/>
      <c r="I16" s="89" t="s">
        <v>24</v>
      </c>
      <c r="J16" s="85">
        <f>SUM(J18:J22)</f>
        <v>0</v>
      </c>
      <c r="K16" s="300"/>
      <c r="L16" s="59"/>
      <c r="M16" s="277"/>
      <c r="N16" s="278"/>
      <c r="O16" s="133"/>
      <c r="P16" s="133"/>
      <c r="Q16" s="133"/>
      <c r="R16" s="133"/>
      <c r="S16" s="136" t="s">
        <v>24</v>
      </c>
      <c r="T16" s="137">
        <f>SUM(T18:T22)</f>
        <v>0</v>
      </c>
      <c r="U16" s="300"/>
      <c r="V16" s="59"/>
      <c r="W16" s="277"/>
      <c r="X16" s="278"/>
      <c r="Y16" s="133"/>
      <c r="Z16" s="133"/>
      <c r="AA16" s="133"/>
      <c r="AB16" s="133"/>
      <c r="AC16" s="133"/>
      <c r="AD16" s="136" t="s">
        <v>24</v>
      </c>
      <c r="AE16" s="137">
        <f>SUM(AE18:AE22)</f>
        <v>0</v>
      </c>
      <c r="AF16" s="11"/>
      <c r="AG16" s="11"/>
      <c r="AH16" s="11"/>
    </row>
    <row r="17" spans="1:31" s="11" customFormat="1" ht="70.5" thickTop="1" x14ac:dyDescent="0.3">
      <c r="A17" s="59"/>
      <c r="B17" s="139"/>
      <c r="C17" s="216" t="s">
        <v>5</v>
      </c>
      <c r="D17" s="216" t="s">
        <v>11</v>
      </c>
      <c r="E17" s="216" t="s">
        <v>14</v>
      </c>
      <c r="F17" s="217" t="s">
        <v>17</v>
      </c>
      <c r="G17" s="217" t="s">
        <v>45</v>
      </c>
      <c r="H17" s="217" t="s">
        <v>192</v>
      </c>
      <c r="I17" s="217" t="s">
        <v>12</v>
      </c>
      <c r="J17" s="217" t="s">
        <v>13</v>
      </c>
      <c r="K17" s="301" t="s">
        <v>222</v>
      </c>
      <c r="L17" s="14"/>
      <c r="M17" s="216" t="s">
        <v>5</v>
      </c>
      <c r="N17" s="216" t="s">
        <v>11</v>
      </c>
      <c r="O17" s="217" t="s">
        <v>17</v>
      </c>
      <c r="P17" s="218" t="s">
        <v>21</v>
      </c>
      <c r="Q17" s="217" t="s">
        <v>336</v>
      </c>
      <c r="R17" s="217" t="s">
        <v>192</v>
      </c>
      <c r="S17" s="217" t="s">
        <v>337</v>
      </c>
      <c r="T17" s="217" t="s">
        <v>236</v>
      </c>
      <c r="U17" s="301" t="s">
        <v>222</v>
      </c>
      <c r="V17" s="14"/>
      <c r="W17" s="216" t="s">
        <v>5</v>
      </c>
      <c r="X17" s="216" t="s">
        <v>11</v>
      </c>
      <c r="Y17" s="217" t="s">
        <v>17</v>
      </c>
      <c r="Z17" s="218" t="s">
        <v>21</v>
      </c>
      <c r="AA17" s="217" t="s">
        <v>320</v>
      </c>
      <c r="AB17" s="219" t="s">
        <v>16</v>
      </c>
      <c r="AC17" s="217" t="s">
        <v>320</v>
      </c>
      <c r="AD17" s="217" t="s">
        <v>20</v>
      </c>
      <c r="AE17" s="354" t="s">
        <v>238</v>
      </c>
    </row>
    <row r="18" spans="1:31" s="11" customFormat="1" ht="15" customHeight="1" x14ac:dyDescent="0.2">
      <c r="A18" s="59"/>
      <c r="B18" s="139"/>
      <c r="C18" s="180"/>
      <c r="D18" s="64"/>
      <c r="E18" s="64"/>
      <c r="F18" s="234"/>
      <c r="G18" s="258"/>
      <c r="H18" s="65"/>
      <c r="I18" s="220">
        <f>G18*(1-H18)</f>
        <v>0</v>
      </c>
      <c r="J18" s="221">
        <f>IF(ISERROR(+I18*F18),"",+I18*F18)</f>
        <v>0</v>
      </c>
      <c r="K18" s="302"/>
      <c r="L18" s="14"/>
      <c r="M18" s="222" t="str">
        <f t="shared" ref="M18:N22" si="0">IF(ISBLANK(+C18),"",+C18)</f>
        <v/>
      </c>
      <c r="N18" s="222" t="str">
        <f t="shared" si="0"/>
        <v/>
      </c>
      <c r="O18" s="223" t="str">
        <f>IF(ISBLANK(+F18),"",+F18)</f>
        <v/>
      </c>
      <c r="P18" s="109"/>
      <c r="Q18" s="258"/>
      <c r="R18" s="235"/>
      <c r="S18" s="220">
        <f>IF(ISERROR(+Q18*(1-(R18))),"",+Q18*(1-(R18)))</f>
        <v>0</v>
      </c>
      <c r="T18" s="221">
        <f>IF(ISERROR(+S18*O18*7),0,+S18*O18*7)</f>
        <v>0</v>
      </c>
      <c r="U18" s="302"/>
      <c r="V18" s="14"/>
      <c r="W18" s="222" t="str">
        <f t="shared" ref="W18:X22" si="1">IF(ISBLANK(+M18),"",+M18)</f>
        <v/>
      </c>
      <c r="X18" s="222" t="str">
        <f t="shared" si="1"/>
        <v/>
      </c>
      <c r="Y18" s="223" t="str">
        <f>IF(ISBLANK(+F18),"",+F18)</f>
        <v/>
      </c>
      <c r="Z18" s="109"/>
      <c r="AA18" s="107"/>
      <c r="AB18" s="236"/>
      <c r="AC18" s="224" t="str">
        <f>IF(ISERROR(IF(OR(Z18="nee",Z18=""),"",+Y18*AA18)),"",IF(OR(Z18="nee",Z18=""),"",+Y18*AA18))</f>
        <v/>
      </c>
      <c r="AD18" s="225" t="str">
        <f>IF(ISERROR((AC18*24*365)/1000),"",(AC18*24*365)/1000)</f>
        <v/>
      </c>
      <c r="AE18" s="221" t="str">
        <f>IF(ISERROR(+AD18*#REF!*5),"",+AD18*#REF!*5)</f>
        <v/>
      </c>
    </row>
    <row r="19" spans="1:31" s="11" customFormat="1" ht="15" customHeight="1" x14ac:dyDescent="0.2">
      <c r="A19" s="59"/>
      <c r="B19" s="139"/>
      <c r="C19" s="180"/>
      <c r="D19" s="64"/>
      <c r="E19" s="64"/>
      <c r="F19" s="234"/>
      <c r="G19" s="258"/>
      <c r="H19" s="65"/>
      <c r="I19" s="220">
        <f>G19*(1-H19)</f>
        <v>0</v>
      </c>
      <c r="J19" s="221">
        <f>IF(ISERROR(+I19*F19),"",+I19*F19)</f>
        <v>0</v>
      </c>
      <c r="K19" s="302"/>
      <c r="L19" s="14"/>
      <c r="M19" s="222" t="str">
        <f t="shared" si="0"/>
        <v/>
      </c>
      <c r="N19" s="222" t="str">
        <f t="shared" si="0"/>
        <v/>
      </c>
      <c r="O19" s="223" t="str">
        <f>IF(ISBLANK(+F19),"",+F19)</f>
        <v/>
      </c>
      <c r="P19" s="109"/>
      <c r="Q19" s="258"/>
      <c r="R19" s="235"/>
      <c r="S19" s="220">
        <f>IF(ISERROR(+Q19*(1-(R19))),"",+Q19*(1-(R19)))</f>
        <v>0</v>
      </c>
      <c r="T19" s="221">
        <f>IF(ISERROR(+S19*O19*7),0,+S19*O19*7)</f>
        <v>0</v>
      </c>
      <c r="U19" s="302"/>
      <c r="V19" s="14"/>
      <c r="W19" s="222" t="str">
        <f t="shared" si="1"/>
        <v/>
      </c>
      <c r="X19" s="222" t="str">
        <f t="shared" si="1"/>
        <v/>
      </c>
      <c r="Y19" s="223" t="str">
        <f>IF(ISBLANK(+F19),"",+F19)</f>
        <v/>
      </c>
      <c r="Z19" s="109"/>
      <c r="AA19" s="107"/>
      <c r="AB19" s="236"/>
      <c r="AC19" s="224" t="str">
        <f>IF(ISERROR(IF(OR(Z19="nee",Z19=""),"",+Y19*AA19)),"",IF(OR(Z19="nee",Z19=""),"",+Y19*AA19))</f>
        <v/>
      </c>
      <c r="AD19" s="225" t="str">
        <f>IF(ISERROR((AC19*24*365)/1000),"",(AC19*24*365)/1000)</f>
        <v/>
      </c>
      <c r="AE19" s="221" t="str">
        <f>IF(ISERROR(+AD19*#REF!*5),"",+AD19*#REF!*5)</f>
        <v/>
      </c>
    </row>
    <row r="20" spans="1:31" s="11" customFormat="1" ht="15" customHeight="1" x14ac:dyDescent="0.2">
      <c r="A20" s="59"/>
      <c r="B20" s="139"/>
      <c r="C20" s="180"/>
      <c r="D20" s="64"/>
      <c r="E20" s="64"/>
      <c r="F20" s="234"/>
      <c r="G20" s="258"/>
      <c r="H20" s="65"/>
      <c r="I20" s="220">
        <f>G20*(1-H20)</f>
        <v>0</v>
      </c>
      <c r="J20" s="221">
        <f>IF(ISERROR(+I20*F20),"",+I20*F20)</f>
        <v>0</v>
      </c>
      <c r="K20" s="302"/>
      <c r="L20" s="14"/>
      <c r="M20" s="222" t="str">
        <f t="shared" si="0"/>
        <v/>
      </c>
      <c r="N20" s="222" t="str">
        <f t="shared" si="0"/>
        <v/>
      </c>
      <c r="O20" s="223" t="str">
        <f>IF(ISBLANK(+F20),"",+F20)</f>
        <v/>
      </c>
      <c r="P20" s="109"/>
      <c r="Q20" s="258"/>
      <c r="R20" s="235"/>
      <c r="S20" s="220">
        <f>IF(ISERROR(+Q20*(1-(R20))),"",+Q20*(1-(R20)))</f>
        <v>0</v>
      </c>
      <c r="T20" s="221">
        <f>IF(ISERROR(+S20*O20*7),0,+S20*O20*7)</f>
        <v>0</v>
      </c>
      <c r="U20" s="302"/>
      <c r="V20" s="14"/>
      <c r="W20" s="222" t="str">
        <f t="shared" si="1"/>
        <v/>
      </c>
      <c r="X20" s="222" t="str">
        <f t="shared" si="1"/>
        <v/>
      </c>
      <c r="Y20" s="223" t="str">
        <f>IF(ISBLANK(+F20),"",+F20)</f>
        <v/>
      </c>
      <c r="Z20" s="109"/>
      <c r="AA20" s="107"/>
      <c r="AB20" s="236"/>
      <c r="AC20" s="224" t="str">
        <f>IF(ISERROR(IF(OR(Z20="nee",Z20=""),"",+Y20*AA20)),"",IF(OR(Z20="nee",Z20=""),"",+Y20*AA20))</f>
        <v/>
      </c>
      <c r="AD20" s="225" t="str">
        <f>IF(ISERROR((AC20*24*365)/1000),"",(AC20*24*365)/1000)</f>
        <v/>
      </c>
      <c r="AE20" s="221" t="str">
        <f>IF(ISERROR(+AD20*#REF!*5),"",+AD20*#REF!*5)</f>
        <v/>
      </c>
    </row>
    <row r="21" spans="1:31" s="11" customFormat="1" ht="15" customHeight="1" x14ac:dyDescent="0.2">
      <c r="A21" s="59"/>
      <c r="B21" s="139"/>
      <c r="C21" s="180"/>
      <c r="D21" s="64"/>
      <c r="E21" s="64"/>
      <c r="F21" s="234"/>
      <c r="G21" s="258"/>
      <c r="H21" s="65"/>
      <c r="I21" s="220">
        <f>G21*(1-H21)</f>
        <v>0</v>
      </c>
      <c r="J21" s="221">
        <f>IF(ISERROR(+I21*F21),"",+I21*F21)</f>
        <v>0</v>
      </c>
      <c r="K21" s="302"/>
      <c r="L21" s="14"/>
      <c r="M21" s="222" t="str">
        <f t="shared" si="0"/>
        <v/>
      </c>
      <c r="N21" s="222" t="str">
        <f t="shared" si="0"/>
        <v/>
      </c>
      <c r="O21" s="223" t="str">
        <f>IF(ISBLANK(+F21),"",+F21)</f>
        <v/>
      </c>
      <c r="P21" s="109"/>
      <c r="Q21" s="258"/>
      <c r="R21" s="235"/>
      <c r="S21" s="220">
        <f>IF(ISERROR(+Q21*(1-(R21))),"",+Q21*(1-(R21)))</f>
        <v>0</v>
      </c>
      <c r="T21" s="221">
        <f>IF(ISERROR(+S21*O21*7),0,+S21*O21*7)</f>
        <v>0</v>
      </c>
      <c r="U21" s="302"/>
      <c r="V21" s="14"/>
      <c r="W21" s="222" t="str">
        <f t="shared" si="1"/>
        <v/>
      </c>
      <c r="X21" s="222" t="str">
        <f t="shared" si="1"/>
        <v/>
      </c>
      <c r="Y21" s="223" t="str">
        <f>IF(ISBLANK(+F21),"",+F21)</f>
        <v/>
      </c>
      <c r="Z21" s="109"/>
      <c r="AA21" s="107"/>
      <c r="AB21" s="236"/>
      <c r="AC21" s="224" t="str">
        <f>IF(ISERROR(IF(OR(Z21="nee",Z21=""),"",+Y21*AA21)),"",IF(OR(Z21="nee",Z21=""),"",+Y21*AA21))</f>
        <v/>
      </c>
      <c r="AD21" s="225" t="str">
        <f>IF(ISERROR((AC21*24*365)/1000),"",(AC21*24*365)/1000)</f>
        <v/>
      </c>
      <c r="AE21" s="221" t="str">
        <f>IF(ISERROR(+AD21*#REF!*5),"",+AD21*#REF!*5)</f>
        <v/>
      </c>
    </row>
    <row r="22" spans="1:31" s="11" customFormat="1" ht="15" customHeight="1" x14ac:dyDescent="0.2">
      <c r="A22" s="59"/>
      <c r="B22" s="139"/>
      <c r="C22" s="180"/>
      <c r="D22" s="64"/>
      <c r="E22" s="64"/>
      <c r="F22" s="234"/>
      <c r="G22" s="258"/>
      <c r="H22" s="65"/>
      <c r="I22" s="220">
        <f>G22*(1-H22)</f>
        <v>0</v>
      </c>
      <c r="J22" s="221">
        <f>IF(ISERROR(+I22*F22),"",+I22*F22)</f>
        <v>0</v>
      </c>
      <c r="K22" s="302"/>
      <c r="L22" s="14"/>
      <c r="M22" s="222" t="str">
        <f t="shared" si="0"/>
        <v/>
      </c>
      <c r="N22" s="222" t="str">
        <f t="shared" si="0"/>
        <v/>
      </c>
      <c r="O22" s="223" t="str">
        <f>IF(ISBLANK(+F22),"",+F22)</f>
        <v/>
      </c>
      <c r="P22" s="109"/>
      <c r="Q22" s="258"/>
      <c r="R22" s="235"/>
      <c r="S22" s="220">
        <f>IF(ISERROR(+Q22*(1-(R22))),"",+Q22*(1-(R22)))</f>
        <v>0</v>
      </c>
      <c r="T22" s="221">
        <f>IF(ISERROR(+S22*O22*7),0,+S22*O22*7)</f>
        <v>0</v>
      </c>
      <c r="U22" s="302"/>
      <c r="V22" s="14"/>
      <c r="W22" s="222" t="str">
        <f t="shared" si="1"/>
        <v/>
      </c>
      <c r="X22" s="222" t="str">
        <f t="shared" si="1"/>
        <v/>
      </c>
      <c r="Y22" s="223" t="str">
        <f>IF(ISBLANK(+F22),"",+F22)</f>
        <v/>
      </c>
      <c r="Z22" s="109"/>
      <c r="AA22" s="107"/>
      <c r="AB22" s="236"/>
      <c r="AC22" s="224" t="str">
        <f>IF(ISERROR(IF(OR(Z22="nee",Z22=""),"",+Y22*AA22)),"",IF(OR(Z22="nee",Z22=""),"",+Y22*AA22))</f>
        <v/>
      </c>
      <c r="AD22" s="225" t="str">
        <f>IF(ISERROR((AC22*24*365)/1000),"",(AC22*24*365)/1000)</f>
        <v/>
      </c>
      <c r="AE22" s="221" t="str">
        <f>IF(ISERROR(+AD22*#REF!*5),"",+AD22*#REF!*5)</f>
        <v/>
      </c>
    </row>
    <row r="23" spans="1:31" s="11" customFormat="1" ht="15" customHeight="1" x14ac:dyDescent="0.2">
      <c r="A23" s="59"/>
      <c r="B23" s="80"/>
      <c r="C23" s="226" t="s">
        <v>317</v>
      </c>
      <c r="D23" s="227"/>
      <c r="E23" s="227"/>
      <c r="F23" s="228"/>
      <c r="G23" s="229"/>
      <c r="H23" s="230"/>
      <c r="I23" s="229"/>
      <c r="J23" s="231"/>
      <c r="K23" s="231"/>
      <c r="L23" s="232"/>
      <c r="M23" s="233"/>
      <c r="N23" s="167"/>
      <c r="O23" s="14"/>
      <c r="P23" s="14"/>
      <c r="Q23" s="14"/>
      <c r="R23" s="14"/>
      <c r="S23" s="14"/>
      <c r="T23" s="14"/>
      <c r="U23" s="231"/>
      <c r="V23" s="14"/>
      <c r="W23" s="167"/>
      <c r="X23" s="167"/>
      <c r="Y23" s="14"/>
      <c r="Z23" s="74"/>
      <c r="AA23" s="14"/>
      <c r="AB23" s="14"/>
    </row>
    <row r="24" spans="1:31" s="11" customFormat="1" ht="15" customHeight="1" x14ac:dyDescent="0.2">
      <c r="A24" s="59"/>
      <c r="B24" s="80"/>
      <c r="C24" s="226"/>
      <c r="D24" s="227"/>
      <c r="E24" s="227"/>
      <c r="F24" s="228"/>
      <c r="G24" s="229"/>
      <c r="H24" s="229"/>
      <c r="I24" s="230"/>
      <c r="J24" s="229"/>
      <c r="K24" s="229"/>
      <c r="L24" s="231"/>
      <c r="M24" s="232"/>
      <c r="N24" s="233"/>
      <c r="O24" s="167"/>
      <c r="P24" s="14"/>
      <c r="Q24" s="14"/>
      <c r="R24" s="230"/>
      <c r="S24" s="14"/>
      <c r="T24" s="14"/>
      <c r="U24" s="229"/>
      <c r="V24" s="14"/>
      <c r="W24" s="14"/>
      <c r="X24" s="167"/>
      <c r="Y24" s="167"/>
      <c r="Z24" s="14"/>
      <c r="AA24" s="74"/>
      <c r="AB24" s="14"/>
      <c r="AC24" s="14"/>
    </row>
    <row r="25" spans="1:31" s="11" customFormat="1" ht="57.5" x14ac:dyDescent="0.45">
      <c r="A25" s="59"/>
      <c r="B25" s="82" t="s">
        <v>40</v>
      </c>
      <c r="C25" s="513" t="str">
        <f>VLOOKUP(B25,$B$9:$D$12,2,FALSE)</f>
        <v>Licentie(s) Centrale WAN-koppeling</v>
      </c>
      <c r="D25" s="514" t="e">
        <f>VLOOKUP(C25,$B$9:$D$12,2,FALSE)</f>
        <v>#N/A</v>
      </c>
      <c r="E25" s="514" t="e">
        <f>VLOOKUP(D25,$B$9:$D$12,2,FALSE)</f>
        <v>#N/A</v>
      </c>
      <c r="F25" s="68"/>
      <c r="G25" s="68"/>
      <c r="H25" s="68"/>
      <c r="I25" s="68"/>
      <c r="J25" s="215" t="s">
        <v>50</v>
      </c>
      <c r="K25" s="303"/>
      <c r="L25" s="14"/>
      <c r="M25" s="513" t="str">
        <f>IF(E26="Subscription","Subscription","Onderhoud &amp; Support")</f>
        <v>Onderhoud &amp; Support</v>
      </c>
      <c r="N25" s="514"/>
      <c r="O25" s="514"/>
      <c r="P25" s="514"/>
      <c r="Q25" s="58"/>
      <c r="R25" s="58"/>
      <c r="S25" s="58"/>
      <c r="T25" s="215" t="str">
        <f>"Totaalprijs "&amp;M25&amp;" 
Licentie"</f>
        <v>Totaalprijs Onderhoud &amp; Support 
Licentie</v>
      </c>
      <c r="U25" s="303"/>
      <c r="V25" s="14"/>
      <c r="W25" s="165"/>
      <c r="X25" s="165"/>
      <c r="Y25" s="18"/>
      <c r="Z25" s="18"/>
      <c r="AA25" s="18"/>
      <c r="AB25" s="18"/>
      <c r="AC25" s="18"/>
      <c r="AD25" s="18"/>
      <c r="AE25" s="18"/>
    </row>
    <row r="26" spans="1:31" s="11" customFormat="1" ht="20" thickBot="1" x14ac:dyDescent="0.35">
      <c r="A26" s="59"/>
      <c r="B26" s="83"/>
      <c r="C26" s="84" t="s">
        <v>48</v>
      </c>
      <c r="D26" s="182"/>
      <c r="E26" s="138" t="s">
        <v>106</v>
      </c>
      <c r="F26" s="327" t="s">
        <v>49</v>
      </c>
      <c r="G26" s="100"/>
      <c r="H26" s="69"/>
      <c r="I26" s="69"/>
      <c r="J26" s="70">
        <f>SUM(J28:J30)</f>
        <v>0</v>
      </c>
      <c r="K26" s="304"/>
      <c r="L26" s="14"/>
      <c r="M26" s="169"/>
      <c r="N26" s="168"/>
      <c r="O26" s="71"/>
      <c r="P26" s="71"/>
      <c r="Q26" s="71"/>
      <c r="R26" s="71"/>
      <c r="S26" s="71"/>
      <c r="T26" s="72">
        <f>SUM(T28:T30)</f>
        <v>0</v>
      </c>
      <c r="U26" s="304"/>
      <c r="V26" s="14"/>
      <c r="W26" s="165"/>
      <c r="X26" s="165"/>
      <c r="Y26" s="18"/>
      <c r="Z26" s="18"/>
      <c r="AA26" s="18"/>
      <c r="AB26" s="18"/>
      <c r="AC26" s="18"/>
      <c r="AD26" s="18"/>
      <c r="AE26" s="18"/>
    </row>
    <row r="27" spans="1:31" s="11" customFormat="1" ht="70.5" thickTop="1" x14ac:dyDescent="0.3">
      <c r="A27" s="59"/>
      <c r="B27" s="139"/>
      <c r="C27" s="216" t="s">
        <v>5</v>
      </c>
      <c r="D27" s="216" t="s">
        <v>11</v>
      </c>
      <c r="E27" s="216" t="s">
        <v>14</v>
      </c>
      <c r="F27" s="217" t="s">
        <v>17</v>
      </c>
      <c r="G27" s="217" t="s">
        <v>45</v>
      </c>
      <c r="H27" s="217" t="s">
        <v>192</v>
      </c>
      <c r="I27" s="217" t="s">
        <v>12</v>
      </c>
      <c r="J27" s="217" t="s">
        <v>13</v>
      </c>
      <c r="K27" s="301" t="s">
        <v>222</v>
      </c>
      <c r="L27" s="14"/>
      <c r="M27" s="216" t="s">
        <v>5</v>
      </c>
      <c r="N27" s="216" t="s">
        <v>11</v>
      </c>
      <c r="O27" s="217" t="s">
        <v>17</v>
      </c>
      <c r="P27" s="218" t="s">
        <v>21</v>
      </c>
      <c r="Q27" s="217" t="s">
        <v>336</v>
      </c>
      <c r="R27" s="217" t="s">
        <v>192</v>
      </c>
      <c r="S27" s="217" t="s">
        <v>337</v>
      </c>
      <c r="T27" s="217" t="s">
        <v>236</v>
      </c>
      <c r="U27" s="301" t="s">
        <v>222</v>
      </c>
      <c r="V27" s="14"/>
      <c r="W27" s="216" t="s">
        <v>5</v>
      </c>
      <c r="X27" s="216" t="s">
        <v>11</v>
      </c>
      <c r="Y27" s="217" t="s">
        <v>17</v>
      </c>
      <c r="Z27" s="218" t="s">
        <v>21</v>
      </c>
      <c r="AA27" s="217" t="s">
        <v>320</v>
      </c>
      <c r="AB27" s="219" t="s">
        <v>16</v>
      </c>
      <c r="AC27" s="217" t="s">
        <v>320</v>
      </c>
      <c r="AD27" s="217" t="s">
        <v>20</v>
      </c>
      <c r="AE27" s="354" t="s">
        <v>238</v>
      </c>
    </row>
    <row r="28" spans="1:31" s="11" customFormat="1" ht="15" customHeight="1" x14ac:dyDescent="0.2">
      <c r="A28" s="59"/>
      <c r="B28" s="139"/>
      <c r="C28" s="180"/>
      <c r="D28" s="64"/>
      <c r="E28" s="64"/>
      <c r="F28" s="234"/>
      <c r="G28" s="258"/>
      <c r="H28" s="65"/>
      <c r="I28" s="220">
        <f>G28*(1-H28)</f>
        <v>0</v>
      </c>
      <c r="J28" s="221">
        <f>IF(ISERROR(+I28*F28),"",+I28*F28)</f>
        <v>0</v>
      </c>
      <c r="K28" s="302"/>
      <c r="L28" s="14"/>
      <c r="M28" s="222" t="str">
        <f t="shared" ref="M28:N30" si="2">IF(ISBLANK(+C28),"",+C28)</f>
        <v/>
      </c>
      <c r="N28" s="222" t="str">
        <f t="shared" si="2"/>
        <v/>
      </c>
      <c r="O28" s="223" t="str">
        <f>IF(ISBLANK(+F28),"",+F28)</f>
        <v/>
      </c>
      <c r="P28" s="109"/>
      <c r="Q28" s="258"/>
      <c r="R28" s="235"/>
      <c r="S28" s="220">
        <f t="shared" ref="S28:S30" si="3">IF(ISERROR(+Q28*(1-(R28))),"",+Q28*(1-(R28)))</f>
        <v>0</v>
      </c>
      <c r="T28" s="221">
        <f t="shared" ref="T28:T30" si="4">IF(ISERROR(+S28*O28*7),0,+S28*O28*7)</f>
        <v>0</v>
      </c>
      <c r="U28" s="302"/>
      <c r="V28" s="14"/>
      <c r="W28" s="165"/>
      <c r="X28" s="165"/>
      <c r="Y28" s="18"/>
      <c r="Z28" s="18"/>
      <c r="AA28" s="18"/>
      <c r="AB28" s="18"/>
      <c r="AC28" s="18"/>
      <c r="AD28" s="18"/>
      <c r="AE28" s="18"/>
    </row>
    <row r="29" spans="1:31" s="11" customFormat="1" ht="15" customHeight="1" x14ac:dyDescent="0.2">
      <c r="A29" s="59"/>
      <c r="B29" s="139"/>
      <c r="C29" s="180"/>
      <c r="D29" s="64"/>
      <c r="E29" s="64"/>
      <c r="F29" s="234"/>
      <c r="G29" s="258"/>
      <c r="H29" s="65"/>
      <c r="I29" s="220">
        <f>G29*(1-H29)</f>
        <v>0</v>
      </c>
      <c r="J29" s="221">
        <f>IF(ISERROR(+I29*F29),"",+I29*F29)</f>
        <v>0</v>
      </c>
      <c r="K29" s="302"/>
      <c r="L29" s="14"/>
      <c r="M29" s="222" t="str">
        <f t="shared" si="2"/>
        <v/>
      </c>
      <c r="N29" s="222" t="str">
        <f t="shared" si="2"/>
        <v/>
      </c>
      <c r="O29" s="223" t="str">
        <f>IF(ISBLANK(+F29),"",+F29)</f>
        <v/>
      </c>
      <c r="P29" s="109"/>
      <c r="Q29" s="258"/>
      <c r="R29" s="235"/>
      <c r="S29" s="220">
        <f t="shared" si="3"/>
        <v>0</v>
      </c>
      <c r="T29" s="221">
        <f t="shared" si="4"/>
        <v>0</v>
      </c>
      <c r="U29" s="302"/>
      <c r="V29" s="14"/>
      <c r="W29" s="165"/>
      <c r="X29" s="165"/>
      <c r="Y29" s="18"/>
      <c r="Z29" s="18"/>
      <c r="AA29" s="18"/>
      <c r="AB29" s="18"/>
      <c r="AC29" s="18"/>
      <c r="AD29" s="18"/>
      <c r="AE29" s="18"/>
    </row>
    <row r="30" spans="1:31" s="11" customFormat="1" ht="15" customHeight="1" x14ac:dyDescent="0.2">
      <c r="A30" s="59"/>
      <c r="B30" s="139"/>
      <c r="C30" s="180"/>
      <c r="D30" s="64"/>
      <c r="E30" s="64"/>
      <c r="F30" s="234"/>
      <c r="G30" s="258"/>
      <c r="H30" s="65"/>
      <c r="I30" s="220">
        <f>G30*(1-H30)</f>
        <v>0</v>
      </c>
      <c r="J30" s="221">
        <f>IF(ISERROR(+I30*F30),"",+I30*F30)</f>
        <v>0</v>
      </c>
      <c r="K30" s="302"/>
      <c r="L30" s="14"/>
      <c r="M30" s="222" t="str">
        <f t="shared" si="2"/>
        <v/>
      </c>
      <c r="N30" s="222" t="str">
        <f t="shared" si="2"/>
        <v/>
      </c>
      <c r="O30" s="223" t="str">
        <f>IF(ISBLANK(+F30),"",+F30)</f>
        <v/>
      </c>
      <c r="P30" s="109"/>
      <c r="Q30" s="258"/>
      <c r="R30" s="235"/>
      <c r="S30" s="220">
        <f t="shared" si="3"/>
        <v>0</v>
      </c>
      <c r="T30" s="221">
        <f t="shared" si="4"/>
        <v>0</v>
      </c>
      <c r="U30" s="302"/>
      <c r="V30" s="14"/>
      <c r="W30" s="165"/>
      <c r="X30" s="165"/>
      <c r="Y30" s="18"/>
      <c r="Z30" s="18"/>
      <c r="AA30" s="18"/>
      <c r="AB30" s="18"/>
      <c r="AC30" s="18"/>
      <c r="AD30" s="18"/>
      <c r="AE30" s="18"/>
    </row>
    <row r="31" spans="1:31" s="11" customFormat="1" ht="15" customHeight="1" thickBot="1" x14ac:dyDescent="0.35">
      <c r="A31" s="59"/>
      <c r="B31" s="173"/>
      <c r="C31" s="173"/>
      <c r="D31" s="173"/>
      <c r="E31" s="24"/>
      <c r="F31" s="20"/>
      <c r="G31" s="20"/>
      <c r="H31" s="20"/>
      <c r="I31" s="20"/>
      <c r="J31" s="20"/>
      <c r="K31" s="20"/>
      <c r="L31" s="20"/>
      <c r="M31" s="164"/>
      <c r="N31" s="164"/>
      <c r="O31" s="20"/>
      <c r="P31" s="20"/>
      <c r="Q31" s="20"/>
      <c r="R31" s="20"/>
      <c r="S31" s="20"/>
      <c r="T31" s="20"/>
      <c r="U31" s="20"/>
      <c r="V31" s="20"/>
      <c r="W31" s="164"/>
      <c r="X31" s="164"/>
      <c r="Y31" s="20"/>
      <c r="Z31" s="20"/>
      <c r="AA31" s="20"/>
      <c r="AB31" s="20"/>
      <c r="AC31" s="20"/>
      <c r="AD31" s="20"/>
      <c r="AE31" s="20"/>
    </row>
    <row r="32" spans="1:31" s="11" customFormat="1" ht="15" customHeight="1" x14ac:dyDescent="0.3">
      <c r="A32" s="59"/>
      <c r="B32" s="174"/>
      <c r="C32" s="174"/>
      <c r="D32" s="174"/>
      <c r="E32" s="17"/>
      <c r="F32" s="18"/>
      <c r="G32" s="18"/>
      <c r="H32" s="18"/>
      <c r="I32" s="18"/>
      <c r="J32" s="18"/>
      <c r="K32" s="18"/>
      <c r="L32" s="18"/>
      <c r="M32" s="18"/>
      <c r="N32" s="165"/>
      <c r="O32" s="165"/>
      <c r="P32" s="18"/>
      <c r="Q32" s="18"/>
      <c r="R32" s="18"/>
      <c r="S32" s="18"/>
      <c r="T32" s="18"/>
      <c r="U32" s="18"/>
      <c r="V32" s="18"/>
      <c r="W32" s="18"/>
      <c r="X32" s="165"/>
      <c r="Y32" s="165"/>
      <c r="Z32" s="18"/>
      <c r="AA32" s="18"/>
      <c r="AB32" s="18"/>
      <c r="AC32" s="18"/>
      <c r="AD32" s="18"/>
      <c r="AE32" s="18"/>
    </row>
    <row r="33" spans="1:31" s="11" customFormat="1" ht="15" customHeight="1" x14ac:dyDescent="0.3">
      <c r="A33" s="59"/>
      <c r="B33" s="80"/>
      <c r="C33" s="174"/>
      <c r="D33" s="174"/>
      <c r="E33" s="17"/>
      <c r="F33" s="18"/>
      <c r="G33" s="18"/>
      <c r="H33" s="18"/>
      <c r="I33" s="18"/>
      <c r="J33" s="18"/>
      <c r="K33" s="18"/>
      <c r="L33" s="18"/>
      <c r="M33" s="18"/>
      <c r="N33" s="165"/>
      <c r="O33" s="165"/>
      <c r="P33" s="18"/>
      <c r="Q33" s="18"/>
      <c r="R33" s="18"/>
      <c r="S33" s="18"/>
      <c r="T33" s="18"/>
      <c r="U33" s="18"/>
      <c r="V33" s="18"/>
      <c r="W33" s="18"/>
      <c r="X33" s="165"/>
      <c r="Y33" s="165"/>
      <c r="Z33" s="18"/>
      <c r="AA33" s="18"/>
      <c r="AB33" s="18"/>
      <c r="AC33" s="18"/>
      <c r="AD33" s="18"/>
      <c r="AE33" s="18"/>
    </row>
    <row r="34" spans="1:31" s="11" customFormat="1" ht="15" customHeight="1" x14ac:dyDescent="0.3">
      <c r="A34" s="59"/>
      <c r="B34" s="80"/>
      <c r="C34" s="174"/>
      <c r="D34" s="174"/>
      <c r="E34" s="17"/>
      <c r="F34" s="18"/>
      <c r="G34" s="18"/>
      <c r="H34" s="18"/>
      <c r="I34" s="18"/>
      <c r="J34" s="18"/>
      <c r="K34" s="18"/>
      <c r="L34" s="18"/>
      <c r="M34" s="18"/>
      <c r="N34" s="165"/>
      <c r="O34" s="165"/>
      <c r="P34" s="18"/>
      <c r="Q34" s="18"/>
      <c r="R34" s="18"/>
      <c r="S34" s="18"/>
      <c r="T34" s="18"/>
      <c r="U34" s="18"/>
      <c r="V34" s="18"/>
      <c r="W34" s="18"/>
      <c r="X34" s="165"/>
      <c r="Y34" s="165"/>
      <c r="Z34" s="18"/>
      <c r="AA34" s="18"/>
      <c r="AB34" s="18"/>
      <c r="AC34" s="18"/>
      <c r="AD34" s="18"/>
      <c r="AE34" s="18"/>
    </row>
    <row r="35" spans="1:31" s="11" customFormat="1" ht="15" customHeight="1" x14ac:dyDescent="0.3">
      <c r="A35" s="59"/>
      <c r="B35" s="80"/>
      <c r="C35" s="174"/>
      <c r="D35" s="174"/>
      <c r="E35" s="17"/>
      <c r="F35" s="18"/>
      <c r="G35" s="18"/>
      <c r="H35" s="18"/>
      <c r="I35" s="18"/>
      <c r="J35" s="18"/>
      <c r="K35" s="18"/>
      <c r="L35" s="18"/>
      <c r="M35" s="18"/>
      <c r="N35" s="165"/>
      <c r="O35" s="165"/>
      <c r="P35" s="18"/>
      <c r="Q35" s="18"/>
      <c r="R35" s="18"/>
      <c r="S35" s="18"/>
      <c r="T35" s="18"/>
      <c r="U35" s="18"/>
      <c r="V35" s="18"/>
      <c r="W35" s="18"/>
      <c r="X35" s="165"/>
      <c r="Y35" s="165"/>
      <c r="Z35" s="18"/>
      <c r="AA35" s="18"/>
      <c r="AB35" s="18"/>
      <c r="AC35" s="18"/>
      <c r="AD35" s="18"/>
      <c r="AE35" s="18"/>
    </row>
    <row r="36" spans="1:31" s="11" customFormat="1" ht="15" customHeight="1" x14ac:dyDescent="0.3">
      <c r="A36" s="59"/>
      <c r="B36" s="80"/>
      <c r="C36" s="174"/>
      <c r="D36" s="174"/>
      <c r="E36" s="17"/>
      <c r="F36" s="18"/>
      <c r="G36" s="18"/>
      <c r="H36" s="18"/>
      <c r="I36" s="18"/>
      <c r="J36" s="18"/>
      <c r="K36" s="18"/>
      <c r="L36" s="18"/>
      <c r="M36" s="18"/>
      <c r="N36" s="165"/>
      <c r="O36" s="165"/>
      <c r="P36" s="18"/>
      <c r="Q36" s="18"/>
      <c r="R36" s="18"/>
      <c r="S36" s="18"/>
      <c r="T36" s="18"/>
      <c r="U36" s="18"/>
      <c r="V36" s="18"/>
      <c r="W36" s="18"/>
      <c r="X36" s="165"/>
      <c r="Y36" s="165"/>
      <c r="Z36" s="18"/>
      <c r="AA36" s="18"/>
      <c r="AB36" s="18"/>
      <c r="AC36" s="18"/>
      <c r="AD36" s="18"/>
      <c r="AE36" s="18"/>
    </row>
    <row r="37" spans="1:31" s="11" customFormat="1" ht="15" customHeight="1" x14ac:dyDescent="0.3">
      <c r="A37" s="59"/>
      <c r="B37" s="80"/>
      <c r="C37" s="174"/>
      <c r="D37" s="174"/>
      <c r="E37" s="17"/>
      <c r="F37" s="18"/>
      <c r="G37" s="18"/>
      <c r="H37" s="18"/>
      <c r="I37" s="18"/>
      <c r="J37" s="18"/>
      <c r="K37" s="18"/>
      <c r="L37" s="18"/>
      <c r="M37" s="18"/>
      <c r="N37" s="165"/>
      <c r="O37" s="165"/>
      <c r="P37" s="18"/>
      <c r="Q37" s="18"/>
      <c r="R37" s="18"/>
      <c r="S37" s="18"/>
      <c r="T37" s="18"/>
      <c r="U37" s="18"/>
      <c r="V37" s="18"/>
      <c r="W37" s="18"/>
      <c r="X37" s="165"/>
      <c r="Y37" s="165"/>
      <c r="Z37" s="18"/>
      <c r="AA37" s="18"/>
      <c r="AB37" s="18"/>
      <c r="AC37" s="18"/>
      <c r="AD37" s="18"/>
      <c r="AE37" s="18"/>
    </row>
    <row r="38" spans="1:31" s="11" customFormat="1" ht="15" customHeight="1" x14ac:dyDescent="0.3">
      <c r="A38" s="59"/>
      <c r="B38" s="80"/>
      <c r="C38" s="174"/>
      <c r="D38" s="174"/>
      <c r="E38" s="17"/>
      <c r="F38" s="18"/>
      <c r="G38" s="18"/>
      <c r="H38" s="18"/>
      <c r="I38" s="18"/>
      <c r="J38" s="18"/>
      <c r="K38" s="18"/>
      <c r="L38" s="18"/>
      <c r="M38" s="18"/>
      <c r="N38" s="165"/>
      <c r="O38" s="165"/>
      <c r="P38" s="18"/>
      <c r="Q38" s="18"/>
      <c r="R38" s="18"/>
      <c r="S38" s="18"/>
      <c r="T38" s="18"/>
      <c r="U38" s="18"/>
      <c r="V38" s="18"/>
      <c r="W38" s="18"/>
      <c r="X38" s="165"/>
      <c r="Y38" s="165"/>
      <c r="Z38" s="18"/>
      <c r="AA38" s="18"/>
      <c r="AB38" s="18"/>
      <c r="AC38" s="18"/>
      <c r="AD38" s="18"/>
      <c r="AE38" s="18"/>
    </row>
    <row r="39" spans="1:31" s="11" customFormat="1" ht="15" customHeight="1" x14ac:dyDescent="0.3">
      <c r="A39" s="59"/>
      <c r="B39" s="80"/>
      <c r="C39" s="174"/>
      <c r="D39" s="174"/>
      <c r="E39" s="17"/>
      <c r="F39" s="18"/>
      <c r="G39" s="18"/>
      <c r="H39" s="18"/>
      <c r="I39" s="18"/>
      <c r="J39" s="18"/>
      <c r="K39" s="18"/>
      <c r="L39" s="18"/>
      <c r="M39" s="18"/>
      <c r="N39" s="165"/>
      <c r="O39" s="165"/>
      <c r="P39" s="18"/>
      <c r="Q39" s="18"/>
      <c r="R39" s="18"/>
      <c r="S39" s="18"/>
      <c r="T39" s="18"/>
      <c r="U39" s="18"/>
      <c r="V39" s="18"/>
      <c r="W39" s="18"/>
      <c r="X39" s="165"/>
      <c r="Y39" s="165"/>
      <c r="Z39" s="18"/>
      <c r="AA39" s="18"/>
      <c r="AB39" s="18"/>
      <c r="AC39" s="18"/>
      <c r="AD39" s="18"/>
      <c r="AE39" s="18"/>
    </row>
    <row r="40" spans="1:31" s="11" customFormat="1" ht="15" customHeight="1" x14ac:dyDescent="0.3">
      <c r="A40" s="59"/>
      <c r="B40" s="80"/>
      <c r="C40" s="174"/>
      <c r="D40" s="174"/>
      <c r="E40" s="17"/>
      <c r="F40" s="18"/>
      <c r="G40" s="18"/>
      <c r="H40" s="18"/>
      <c r="I40" s="18"/>
      <c r="J40" s="18"/>
      <c r="K40" s="18"/>
      <c r="L40" s="18"/>
      <c r="M40" s="18"/>
      <c r="N40" s="165"/>
      <c r="O40" s="165"/>
      <c r="P40" s="18"/>
      <c r="Q40" s="18"/>
      <c r="R40" s="18"/>
      <c r="S40" s="18"/>
      <c r="T40" s="18"/>
      <c r="U40" s="18"/>
      <c r="V40" s="18"/>
      <c r="W40" s="18"/>
      <c r="X40" s="165"/>
      <c r="Y40" s="165"/>
      <c r="Z40" s="18"/>
      <c r="AA40" s="18"/>
      <c r="AB40" s="18"/>
      <c r="AC40" s="18"/>
      <c r="AD40" s="18"/>
      <c r="AE40" s="18"/>
    </row>
    <row r="41" spans="1:31" s="11" customFormat="1" ht="15" customHeight="1" x14ac:dyDescent="0.3">
      <c r="A41" s="59"/>
      <c r="B41" s="80"/>
      <c r="C41" s="174"/>
      <c r="D41" s="174"/>
      <c r="E41" s="17"/>
      <c r="F41" s="18"/>
      <c r="G41" s="18"/>
      <c r="H41" s="18"/>
      <c r="I41" s="18"/>
      <c r="J41" s="18"/>
      <c r="K41" s="18"/>
      <c r="L41" s="18"/>
      <c r="M41" s="18"/>
      <c r="N41" s="165"/>
      <c r="O41" s="165"/>
      <c r="P41" s="18"/>
      <c r="Q41" s="18"/>
      <c r="R41" s="18"/>
      <c r="S41" s="18"/>
      <c r="T41" s="18"/>
      <c r="U41" s="18"/>
      <c r="V41" s="18"/>
      <c r="W41" s="18"/>
      <c r="X41" s="165"/>
      <c r="Y41" s="165"/>
      <c r="Z41" s="18"/>
      <c r="AA41" s="18"/>
      <c r="AB41" s="18"/>
      <c r="AC41" s="18"/>
      <c r="AD41" s="18"/>
      <c r="AE41" s="18"/>
    </row>
    <row r="42" spans="1:31" s="11" customFormat="1" ht="15" customHeight="1" x14ac:dyDescent="0.3">
      <c r="A42" s="59"/>
      <c r="B42" s="80"/>
      <c r="C42" s="174"/>
      <c r="D42" s="174"/>
      <c r="E42" s="17"/>
      <c r="F42" s="18"/>
      <c r="G42" s="18"/>
      <c r="H42" s="18"/>
      <c r="I42" s="18"/>
      <c r="J42" s="18"/>
      <c r="K42" s="18"/>
      <c r="L42" s="18"/>
      <c r="M42" s="18"/>
      <c r="N42" s="165"/>
      <c r="O42" s="165"/>
      <c r="P42" s="18"/>
      <c r="Q42" s="18"/>
      <c r="R42" s="18"/>
      <c r="S42" s="18"/>
      <c r="T42" s="18"/>
      <c r="U42" s="18"/>
      <c r="V42" s="18"/>
      <c r="W42" s="18"/>
      <c r="X42" s="165"/>
      <c r="Y42" s="165"/>
      <c r="Z42" s="18"/>
      <c r="AA42" s="18"/>
      <c r="AB42" s="18"/>
      <c r="AC42" s="18"/>
      <c r="AD42" s="18"/>
      <c r="AE42" s="18"/>
    </row>
    <row r="43" spans="1:31" s="11" customFormat="1" ht="15" customHeight="1" x14ac:dyDescent="0.3">
      <c r="A43" s="59"/>
      <c r="B43" s="80"/>
      <c r="C43" s="174"/>
      <c r="D43" s="174"/>
      <c r="E43" s="17"/>
      <c r="F43" s="18"/>
      <c r="G43" s="18"/>
      <c r="H43" s="18"/>
      <c r="I43" s="18"/>
      <c r="J43" s="18"/>
      <c r="K43" s="18"/>
      <c r="L43" s="18"/>
      <c r="M43" s="18"/>
      <c r="N43" s="165"/>
      <c r="O43" s="165"/>
      <c r="P43" s="18"/>
      <c r="Q43" s="18"/>
      <c r="R43" s="18"/>
      <c r="S43" s="18"/>
      <c r="T43" s="18"/>
      <c r="U43" s="18"/>
      <c r="V43" s="18"/>
      <c r="W43" s="18"/>
      <c r="X43" s="165"/>
      <c r="Y43" s="165"/>
      <c r="Z43" s="18"/>
      <c r="AA43" s="18"/>
      <c r="AB43" s="18"/>
      <c r="AC43" s="18"/>
      <c r="AD43" s="18"/>
      <c r="AE43" s="18"/>
    </row>
    <row r="44" spans="1:31" s="11" customFormat="1" ht="15" customHeight="1" x14ac:dyDescent="0.3">
      <c r="A44" s="59"/>
      <c r="B44" s="80"/>
      <c r="C44" s="174"/>
      <c r="D44" s="174"/>
      <c r="E44" s="17"/>
      <c r="F44" s="18"/>
      <c r="G44" s="18"/>
      <c r="H44" s="18"/>
      <c r="I44" s="18"/>
      <c r="J44" s="18"/>
      <c r="K44" s="18"/>
      <c r="L44" s="18"/>
      <c r="M44" s="18"/>
      <c r="N44" s="165"/>
      <c r="O44" s="165"/>
      <c r="P44" s="18"/>
      <c r="Q44" s="18"/>
      <c r="R44" s="18"/>
      <c r="S44" s="18"/>
      <c r="T44" s="18"/>
      <c r="U44" s="18"/>
      <c r="V44" s="18"/>
      <c r="W44" s="18"/>
      <c r="X44" s="165"/>
      <c r="Y44" s="165"/>
      <c r="Z44" s="18"/>
      <c r="AA44" s="18"/>
      <c r="AB44" s="18"/>
      <c r="AC44" s="18"/>
      <c r="AD44" s="18"/>
      <c r="AE44" s="18"/>
    </row>
    <row r="45" spans="1:31" s="11" customFormat="1" ht="15" customHeight="1" x14ac:dyDescent="0.3">
      <c r="A45" s="59"/>
      <c r="B45" s="80"/>
      <c r="C45" s="174"/>
      <c r="D45" s="174"/>
      <c r="E45" s="17"/>
      <c r="F45" s="18"/>
      <c r="G45" s="18"/>
      <c r="H45" s="18"/>
      <c r="I45" s="18"/>
      <c r="J45" s="18"/>
      <c r="K45" s="18"/>
      <c r="L45" s="18"/>
      <c r="M45" s="18"/>
      <c r="N45" s="165"/>
      <c r="O45" s="165"/>
      <c r="P45" s="18"/>
      <c r="Q45" s="18"/>
      <c r="R45" s="18"/>
      <c r="S45" s="18"/>
      <c r="T45" s="18"/>
      <c r="U45" s="18"/>
      <c r="V45" s="18"/>
      <c r="W45" s="18"/>
      <c r="X45" s="165"/>
      <c r="Y45" s="165"/>
      <c r="Z45" s="18"/>
      <c r="AA45" s="18"/>
      <c r="AB45" s="18"/>
      <c r="AC45" s="18"/>
      <c r="AD45" s="18"/>
      <c r="AE45" s="18"/>
    </row>
    <row r="46" spans="1:31" s="11" customFormat="1" ht="15" customHeight="1" x14ac:dyDescent="0.3">
      <c r="A46" s="59"/>
      <c r="B46" s="80"/>
      <c r="C46" s="174"/>
      <c r="D46" s="174"/>
      <c r="E46" s="17"/>
      <c r="F46" s="18"/>
      <c r="G46" s="18"/>
      <c r="H46" s="18"/>
      <c r="I46" s="18"/>
      <c r="J46" s="18"/>
      <c r="K46" s="18"/>
      <c r="L46" s="18"/>
      <c r="M46" s="18"/>
      <c r="N46" s="165"/>
      <c r="O46" s="165"/>
      <c r="P46" s="18"/>
      <c r="Q46" s="18"/>
      <c r="R46" s="18"/>
      <c r="S46" s="18"/>
      <c r="T46" s="18"/>
      <c r="U46" s="18"/>
      <c r="V46" s="18"/>
      <c r="W46" s="18"/>
      <c r="X46" s="165"/>
      <c r="Y46" s="165"/>
      <c r="Z46" s="18"/>
      <c r="AA46" s="18"/>
      <c r="AB46" s="18"/>
      <c r="AC46" s="18"/>
      <c r="AD46" s="18"/>
      <c r="AE46" s="18"/>
    </row>
    <row r="47" spans="1:31" s="11" customFormat="1" ht="15" customHeight="1" x14ac:dyDescent="0.3">
      <c r="A47" s="59"/>
      <c r="B47" s="80"/>
      <c r="C47" s="174"/>
      <c r="D47" s="174"/>
      <c r="E47" s="17"/>
      <c r="F47" s="18"/>
      <c r="G47" s="18"/>
      <c r="H47" s="18"/>
      <c r="I47" s="18"/>
      <c r="J47" s="18"/>
      <c r="K47" s="18"/>
      <c r="L47" s="18"/>
      <c r="M47" s="18"/>
      <c r="N47" s="165"/>
      <c r="O47" s="165"/>
      <c r="P47" s="18"/>
      <c r="Q47" s="18"/>
      <c r="R47" s="18"/>
      <c r="S47" s="18"/>
      <c r="T47" s="18"/>
      <c r="U47" s="18"/>
      <c r="V47" s="18"/>
      <c r="W47" s="18"/>
      <c r="X47" s="165"/>
      <c r="Y47" s="165"/>
      <c r="Z47" s="18"/>
      <c r="AA47" s="18"/>
      <c r="AB47" s="18"/>
      <c r="AC47" s="18"/>
      <c r="AD47" s="18"/>
      <c r="AE47" s="18"/>
    </row>
    <row r="48" spans="1:31" s="11" customFormat="1" ht="15" customHeight="1" x14ac:dyDescent="0.3">
      <c r="A48" s="59"/>
      <c r="B48" s="80"/>
      <c r="C48" s="174"/>
      <c r="D48" s="174"/>
      <c r="E48" s="17"/>
      <c r="F48" s="18"/>
      <c r="G48" s="18"/>
      <c r="H48" s="18"/>
      <c r="I48" s="18"/>
      <c r="J48" s="18"/>
      <c r="K48" s="18"/>
      <c r="L48" s="18"/>
      <c r="M48" s="18"/>
      <c r="N48" s="165"/>
      <c r="O48" s="165"/>
      <c r="P48" s="18"/>
      <c r="Q48" s="18"/>
      <c r="R48" s="18"/>
      <c r="S48" s="18"/>
      <c r="T48" s="18"/>
      <c r="U48" s="18"/>
      <c r="V48" s="18"/>
      <c r="W48" s="18"/>
      <c r="X48" s="165"/>
      <c r="Y48" s="165"/>
      <c r="Z48" s="18"/>
      <c r="AA48" s="18"/>
      <c r="AB48" s="18"/>
      <c r="AC48" s="18"/>
      <c r="AD48" s="18"/>
      <c r="AE48" s="18"/>
    </row>
    <row r="49" spans="1:31" s="11" customFormat="1" ht="15" customHeight="1" x14ac:dyDescent="0.3">
      <c r="A49" s="59"/>
      <c r="B49" s="80"/>
      <c r="C49" s="174"/>
      <c r="D49" s="174"/>
      <c r="E49" s="17"/>
      <c r="F49" s="18"/>
      <c r="G49" s="18"/>
      <c r="H49" s="18"/>
      <c r="I49" s="18"/>
      <c r="J49" s="18"/>
      <c r="K49" s="18"/>
      <c r="L49" s="18"/>
      <c r="M49" s="18"/>
      <c r="N49" s="165"/>
      <c r="O49" s="165"/>
      <c r="P49" s="18"/>
      <c r="Q49" s="18"/>
      <c r="R49" s="18"/>
      <c r="S49" s="18"/>
      <c r="T49" s="18"/>
      <c r="U49" s="18"/>
      <c r="V49" s="18"/>
      <c r="W49" s="18"/>
      <c r="X49" s="165"/>
      <c r="Y49" s="165"/>
      <c r="Z49" s="18"/>
      <c r="AA49" s="18"/>
      <c r="AB49" s="18"/>
      <c r="AC49" s="18"/>
      <c r="AD49" s="18"/>
      <c r="AE49" s="18"/>
    </row>
    <row r="50" spans="1:31" s="11" customFormat="1" ht="15" customHeight="1" x14ac:dyDescent="0.3">
      <c r="A50" s="59"/>
      <c r="B50" s="80"/>
      <c r="C50" s="174"/>
      <c r="D50" s="174"/>
      <c r="E50" s="17"/>
      <c r="F50" s="18"/>
      <c r="G50" s="18"/>
      <c r="H50" s="18"/>
      <c r="I50" s="18"/>
      <c r="J50" s="18"/>
      <c r="K50" s="18"/>
      <c r="L50" s="18"/>
      <c r="M50" s="18"/>
      <c r="N50" s="165"/>
      <c r="O50" s="165"/>
      <c r="P50" s="18"/>
      <c r="Q50" s="18"/>
      <c r="R50" s="18"/>
      <c r="S50" s="18"/>
      <c r="T50" s="18"/>
      <c r="U50" s="18"/>
      <c r="V50" s="18"/>
      <c r="W50" s="18"/>
      <c r="X50" s="165"/>
      <c r="Y50" s="165"/>
      <c r="Z50" s="18"/>
      <c r="AA50" s="18"/>
      <c r="AB50" s="18"/>
      <c r="AC50" s="18"/>
      <c r="AD50" s="18"/>
      <c r="AE50" s="18"/>
    </row>
    <row r="51" spans="1:31" s="11" customFormat="1" ht="15" customHeight="1" x14ac:dyDescent="0.3">
      <c r="A51" s="59"/>
      <c r="B51" s="80"/>
      <c r="C51" s="174"/>
      <c r="D51" s="174"/>
      <c r="E51" s="17"/>
      <c r="F51" s="18"/>
      <c r="G51" s="18"/>
      <c r="H51" s="18"/>
      <c r="I51" s="18"/>
      <c r="J51" s="18"/>
      <c r="K51" s="18"/>
      <c r="L51" s="18"/>
      <c r="M51" s="18"/>
      <c r="N51" s="165"/>
      <c r="O51" s="165"/>
      <c r="P51" s="18"/>
      <c r="Q51" s="18"/>
      <c r="R51" s="18"/>
      <c r="S51" s="18"/>
      <c r="T51" s="18"/>
      <c r="U51" s="18"/>
      <c r="V51" s="18"/>
      <c r="W51" s="18"/>
      <c r="X51" s="165"/>
      <c r="Y51" s="165"/>
      <c r="Z51" s="18"/>
      <c r="AA51" s="18"/>
      <c r="AB51" s="18"/>
      <c r="AC51" s="18"/>
      <c r="AD51" s="18"/>
      <c r="AE51" s="18"/>
    </row>
    <row r="52" spans="1:31" s="11" customFormat="1" ht="15" customHeight="1" x14ac:dyDescent="0.3">
      <c r="A52" s="59"/>
      <c r="B52" s="80"/>
      <c r="C52" s="174"/>
      <c r="D52" s="174"/>
      <c r="E52" s="17"/>
      <c r="F52" s="18"/>
      <c r="G52" s="18"/>
      <c r="H52" s="18"/>
      <c r="I52" s="18"/>
      <c r="J52" s="18"/>
      <c r="K52" s="18"/>
      <c r="L52" s="18"/>
      <c r="M52" s="18"/>
      <c r="N52" s="165"/>
      <c r="O52" s="165"/>
      <c r="P52" s="18"/>
      <c r="Q52" s="18"/>
      <c r="R52" s="18"/>
      <c r="S52" s="18"/>
      <c r="T52" s="18"/>
      <c r="U52" s="18"/>
      <c r="V52" s="18"/>
      <c r="W52" s="18"/>
      <c r="X52" s="165"/>
      <c r="Y52" s="165"/>
      <c r="Z52" s="18"/>
      <c r="AA52" s="18"/>
      <c r="AB52" s="18"/>
      <c r="AC52" s="18"/>
      <c r="AD52" s="18"/>
      <c r="AE52" s="18"/>
    </row>
    <row r="53" spans="1:31" s="11" customFormat="1" ht="15" customHeight="1" x14ac:dyDescent="0.3">
      <c r="A53" s="59"/>
      <c r="B53" s="80"/>
      <c r="C53" s="174"/>
      <c r="D53" s="174"/>
      <c r="E53" s="17"/>
      <c r="F53" s="18"/>
      <c r="G53" s="18"/>
      <c r="H53" s="18"/>
      <c r="I53" s="18"/>
      <c r="J53" s="18"/>
      <c r="K53" s="18"/>
      <c r="L53" s="18"/>
      <c r="M53" s="18"/>
      <c r="N53" s="165"/>
      <c r="O53" s="165"/>
      <c r="P53" s="18"/>
      <c r="Q53" s="18"/>
      <c r="R53" s="18"/>
      <c r="S53" s="18"/>
      <c r="T53" s="18"/>
      <c r="U53" s="18"/>
      <c r="V53" s="18"/>
      <c r="W53" s="18"/>
      <c r="X53" s="165"/>
      <c r="Y53" s="165"/>
      <c r="Z53" s="18"/>
      <c r="AA53" s="18"/>
      <c r="AB53" s="18"/>
      <c r="AC53" s="18"/>
      <c r="AD53" s="18"/>
      <c r="AE53" s="18"/>
    </row>
    <row r="54" spans="1:31" s="11" customFormat="1" ht="15" customHeight="1" x14ac:dyDescent="0.3">
      <c r="A54" s="59"/>
      <c r="B54" s="80"/>
      <c r="C54" s="174"/>
      <c r="D54" s="174"/>
      <c r="E54" s="17"/>
      <c r="F54" s="18"/>
      <c r="G54" s="18"/>
      <c r="H54" s="18"/>
      <c r="I54" s="18"/>
      <c r="J54" s="18"/>
      <c r="K54" s="18"/>
      <c r="L54" s="18"/>
      <c r="M54" s="18"/>
      <c r="N54" s="165"/>
      <c r="O54" s="165"/>
      <c r="P54" s="18"/>
      <c r="Q54" s="18"/>
      <c r="R54" s="18"/>
      <c r="S54" s="18"/>
      <c r="T54" s="18"/>
      <c r="U54" s="18"/>
      <c r="V54" s="18"/>
      <c r="W54" s="18"/>
      <c r="X54" s="165"/>
      <c r="Y54" s="165"/>
      <c r="Z54" s="18"/>
      <c r="AA54" s="18"/>
      <c r="AB54" s="18"/>
      <c r="AC54" s="18"/>
      <c r="AD54" s="18"/>
      <c r="AE54" s="18"/>
    </row>
    <row r="55" spans="1:31" s="11" customFormat="1" ht="15" customHeight="1" x14ac:dyDescent="0.3">
      <c r="A55" s="59"/>
      <c r="B55" s="80"/>
      <c r="C55" s="174"/>
      <c r="D55" s="174"/>
      <c r="E55" s="17"/>
      <c r="F55" s="18"/>
      <c r="G55" s="18"/>
      <c r="H55" s="18"/>
      <c r="I55" s="18"/>
      <c r="J55" s="18"/>
      <c r="K55" s="18"/>
      <c r="L55" s="18"/>
      <c r="M55" s="18"/>
      <c r="N55" s="165"/>
      <c r="O55" s="165"/>
      <c r="P55" s="18"/>
      <c r="Q55" s="18"/>
      <c r="R55" s="18"/>
      <c r="S55" s="18"/>
      <c r="T55" s="18"/>
      <c r="U55" s="18"/>
      <c r="V55" s="18"/>
      <c r="W55" s="18"/>
      <c r="X55" s="165"/>
      <c r="Y55" s="165"/>
      <c r="Z55" s="18"/>
      <c r="AA55" s="18"/>
      <c r="AB55" s="18"/>
      <c r="AC55" s="18"/>
      <c r="AD55" s="18"/>
      <c r="AE55" s="18"/>
    </row>
    <row r="56" spans="1:31" s="11" customFormat="1" ht="15" customHeight="1" x14ac:dyDescent="0.3">
      <c r="A56" s="59"/>
      <c r="B56" s="80"/>
      <c r="C56" s="174"/>
      <c r="D56" s="174"/>
      <c r="E56" s="17"/>
      <c r="F56" s="18"/>
      <c r="G56" s="18"/>
      <c r="H56" s="18"/>
      <c r="I56" s="18"/>
      <c r="J56" s="18"/>
      <c r="K56" s="18"/>
      <c r="L56" s="18"/>
      <c r="M56" s="18"/>
      <c r="N56" s="165"/>
      <c r="O56" s="165"/>
      <c r="P56" s="18"/>
      <c r="Q56" s="18"/>
      <c r="R56" s="18"/>
      <c r="S56" s="18"/>
      <c r="T56" s="18"/>
      <c r="U56" s="18"/>
      <c r="V56" s="18"/>
      <c r="W56" s="18"/>
      <c r="X56" s="165"/>
      <c r="Y56" s="165"/>
      <c r="Z56" s="18"/>
      <c r="AA56" s="18"/>
      <c r="AB56" s="18"/>
      <c r="AC56" s="18"/>
      <c r="AD56" s="18"/>
      <c r="AE56" s="18"/>
    </row>
    <row r="57" spans="1:31" s="11" customFormat="1" ht="15" customHeight="1" x14ac:dyDescent="0.3">
      <c r="A57" s="59"/>
      <c r="B57" s="80"/>
      <c r="C57" s="174"/>
      <c r="D57" s="174"/>
      <c r="E57" s="17"/>
      <c r="F57" s="18"/>
      <c r="G57" s="18"/>
      <c r="H57" s="18"/>
      <c r="I57" s="18"/>
      <c r="J57" s="18"/>
      <c r="K57" s="18"/>
      <c r="L57" s="18"/>
      <c r="M57" s="18"/>
      <c r="N57" s="165"/>
      <c r="O57" s="165"/>
      <c r="P57" s="18"/>
      <c r="Q57" s="18"/>
      <c r="R57" s="18"/>
      <c r="S57" s="18"/>
      <c r="T57" s="18"/>
      <c r="U57" s="18"/>
      <c r="V57" s="18"/>
      <c r="W57" s="18"/>
      <c r="X57" s="165"/>
      <c r="Y57" s="165"/>
      <c r="Z57" s="18"/>
      <c r="AA57" s="18"/>
      <c r="AB57" s="18"/>
      <c r="AC57" s="18"/>
      <c r="AD57" s="18"/>
      <c r="AE57" s="18"/>
    </row>
    <row r="58" spans="1:31" s="11" customFormat="1" ht="15" customHeight="1" x14ac:dyDescent="0.3">
      <c r="A58" s="59"/>
      <c r="B58" s="80"/>
      <c r="C58" s="174"/>
      <c r="D58" s="174"/>
      <c r="E58" s="17"/>
      <c r="F58" s="18"/>
      <c r="G58" s="18"/>
      <c r="H58" s="18"/>
      <c r="I58" s="18"/>
      <c r="J58" s="18"/>
      <c r="K58" s="18"/>
      <c r="L58" s="18"/>
      <c r="M58" s="18"/>
      <c r="N58" s="165"/>
      <c r="O58" s="165"/>
      <c r="P58" s="18"/>
      <c r="Q58" s="18"/>
      <c r="R58" s="18"/>
      <c r="S58" s="18"/>
      <c r="T58" s="18"/>
      <c r="U58" s="18"/>
      <c r="V58" s="18"/>
      <c r="W58" s="18"/>
      <c r="X58" s="165"/>
      <c r="Y58" s="165"/>
      <c r="Z58" s="18"/>
      <c r="AA58" s="18"/>
      <c r="AB58" s="18"/>
      <c r="AC58" s="18"/>
      <c r="AD58" s="18"/>
      <c r="AE58" s="18"/>
    </row>
    <row r="59" spans="1:31" s="11" customFormat="1" ht="15" customHeight="1" x14ac:dyDescent="0.3">
      <c r="A59" s="59"/>
      <c r="B59" s="80"/>
      <c r="C59" s="174"/>
      <c r="D59" s="174"/>
      <c r="E59" s="17"/>
      <c r="F59" s="18"/>
      <c r="G59" s="18"/>
      <c r="H59" s="18"/>
      <c r="I59" s="18"/>
      <c r="J59" s="18"/>
      <c r="K59" s="18"/>
      <c r="L59" s="18"/>
      <c r="M59" s="18"/>
      <c r="N59" s="165"/>
      <c r="O59" s="165"/>
      <c r="P59" s="18"/>
      <c r="Q59" s="18"/>
      <c r="R59" s="18"/>
      <c r="S59" s="18"/>
      <c r="T59" s="18"/>
      <c r="U59" s="18"/>
      <c r="V59" s="18"/>
      <c r="W59" s="18"/>
      <c r="X59" s="165"/>
      <c r="Y59" s="165"/>
      <c r="Z59" s="18"/>
      <c r="AA59" s="18"/>
      <c r="AB59" s="18"/>
      <c r="AC59" s="18"/>
      <c r="AD59" s="18"/>
      <c r="AE59" s="18"/>
    </row>
    <row r="60" spans="1:31" s="11" customFormat="1" ht="15" customHeight="1" x14ac:dyDescent="0.3">
      <c r="A60" s="59"/>
      <c r="B60" s="80"/>
      <c r="C60" s="174"/>
      <c r="D60" s="174"/>
      <c r="E60" s="17"/>
      <c r="F60" s="18"/>
      <c r="G60" s="18"/>
      <c r="H60" s="18"/>
      <c r="I60" s="18"/>
      <c r="J60" s="18"/>
      <c r="K60" s="18"/>
      <c r="L60" s="18"/>
      <c r="M60" s="18"/>
      <c r="N60" s="165"/>
      <c r="O60" s="165"/>
      <c r="P60" s="18"/>
      <c r="Q60" s="18"/>
      <c r="R60" s="18"/>
      <c r="S60" s="18"/>
      <c r="T60" s="18"/>
      <c r="U60" s="18"/>
      <c r="V60" s="18"/>
      <c r="W60" s="18"/>
      <c r="X60" s="165"/>
      <c r="Y60" s="165"/>
      <c r="Z60" s="18"/>
      <c r="AA60" s="18"/>
      <c r="AB60" s="18"/>
      <c r="AC60" s="18"/>
      <c r="AD60" s="18"/>
      <c r="AE60" s="18"/>
    </row>
    <row r="61" spans="1:31" s="11" customFormat="1" ht="15" customHeight="1" x14ac:dyDescent="0.3">
      <c r="A61" s="59"/>
      <c r="B61" s="80"/>
      <c r="C61" s="174"/>
      <c r="D61" s="174"/>
      <c r="E61" s="17"/>
      <c r="F61" s="18"/>
      <c r="G61" s="18"/>
      <c r="H61" s="18"/>
      <c r="I61" s="18"/>
      <c r="J61" s="18"/>
      <c r="K61" s="18"/>
      <c r="L61" s="18"/>
      <c r="M61" s="18"/>
      <c r="N61" s="165"/>
      <c r="O61" s="165"/>
      <c r="P61" s="18"/>
      <c r="Q61" s="18"/>
      <c r="R61" s="18"/>
      <c r="S61" s="18"/>
      <c r="T61" s="18"/>
      <c r="U61" s="18"/>
      <c r="V61" s="18"/>
      <c r="W61" s="18"/>
      <c r="X61" s="165"/>
      <c r="Y61" s="165"/>
      <c r="Z61" s="18"/>
      <c r="AA61" s="18"/>
      <c r="AB61" s="18"/>
      <c r="AC61" s="18"/>
      <c r="AD61" s="18"/>
      <c r="AE61" s="18"/>
    </row>
    <row r="62" spans="1:31" s="11" customFormat="1" ht="15" customHeight="1" x14ac:dyDescent="0.3">
      <c r="A62" s="59"/>
      <c r="B62" s="80"/>
      <c r="C62" s="174"/>
      <c r="D62" s="174"/>
      <c r="E62" s="17"/>
      <c r="F62" s="18"/>
      <c r="G62" s="18"/>
      <c r="H62" s="18"/>
      <c r="I62" s="18"/>
      <c r="J62" s="18"/>
      <c r="K62" s="18"/>
      <c r="L62" s="18"/>
      <c r="M62" s="18"/>
      <c r="N62" s="165"/>
      <c r="O62" s="165"/>
      <c r="P62" s="18"/>
      <c r="Q62" s="18"/>
      <c r="R62" s="18"/>
      <c r="S62" s="18"/>
      <c r="T62" s="18"/>
      <c r="U62" s="18"/>
      <c r="V62" s="18"/>
      <c r="W62" s="18"/>
      <c r="X62" s="165"/>
      <c r="Y62" s="165"/>
      <c r="Z62" s="18"/>
      <c r="AA62" s="18"/>
      <c r="AB62" s="18"/>
      <c r="AC62" s="18"/>
      <c r="AD62" s="18"/>
      <c r="AE62" s="18"/>
    </row>
    <row r="63" spans="1:31" s="11" customFormat="1" ht="15" customHeight="1" x14ac:dyDescent="0.3">
      <c r="A63" s="59"/>
      <c r="B63" s="80"/>
      <c r="C63" s="174"/>
      <c r="D63" s="174"/>
      <c r="E63" s="17"/>
      <c r="F63" s="18"/>
      <c r="G63" s="18"/>
      <c r="H63" s="18"/>
      <c r="I63" s="18"/>
      <c r="J63" s="18"/>
      <c r="K63" s="18"/>
      <c r="L63" s="18"/>
      <c r="M63" s="18"/>
      <c r="N63" s="165"/>
      <c r="O63" s="165"/>
      <c r="P63" s="18"/>
      <c r="Q63" s="18"/>
      <c r="R63" s="18"/>
      <c r="S63" s="18"/>
      <c r="T63" s="18"/>
      <c r="U63" s="18"/>
      <c r="V63" s="18"/>
      <c r="W63" s="18"/>
      <c r="X63" s="165"/>
      <c r="Y63" s="165"/>
      <c r="Z63" s="18"/>
      <c r="AA63" s="18"/>
      <c r="AB63" s="18"/>
      <c r="AC63" s="18"/>
      <c r="AD63" s="18"/>
      <c r="AE63" s="18"/>
    </row>
    <row r="64" spans="1:31" s="11" customFormat="1" ht="15" customHeight="1" x14ac:dyDescent="0.3">
      <c r="A64" s="59"/>
      <c r="B64" s="80"/>
      <c r="C64" s="174"/>
      <c r="D64" s="174"/>
      <c r="E64" s="17"/>
      <c r="F64" s="18"/>
      <c r="G64" s="18"/>
      <c r="H64" s="18"/>
      <c r="I64" s="18"/>
      <c r="J64" s="18"/>
      <c r="K64" s="18"/>
      <c r="L64" s="18"/>
      <c r="M64" s="18"/>
      <c r="N64" s="165"/>
      <c r="O64" s="165"/>
      <c r="P64" s="18"/>
      <c r="Q64" s="18"/>
      <c r="R64" s="18"/>
      <c r="S64" s="18"/>
      <c r="T64" s="18"/>
      <c r="U64" s="18"/>
      <c r="V64" s="18"/>
      <c r="W64" s="18"/>
      <c r="X64" s="165"/>
      <c r="Y64" s="165"/>
      <c r="Z64" s="18"/>
      <c r="AA64" s="18"/>
      <c r="AB64" s="18"/>
      <c r="AC64" s="18"/>
      <c r="AD64" s="18"/>
      <c r="AE64" s="18"/>
    </row>
    <row r="65" spans="1:31" s="11" customFormat="1" ht="15" customHeight="1" x14ac:dyDescent="0.3">
      <c r="A65" s="59"/>
      <c r="B65" s="80"/>
      <c r="C65" s="174"/>
      <c r="D65" s="174"/>
      <c r="E65" s="17"/>
      <c r="F65" s="18"/>
      <c r="G65" s="18"/>
      <c r="H65" s="18"/>
      <c r="I65" s="18"/>
      <c r="J65" s="18"/>
      <c r="K65" s="18"/>
      <c r="L65" s="18"/>
      <c r="M65" s="18"/>
      <c r="N65" s="165"/>
      <c r="O65" s="165"/>
      <c r="P65" s="18"/>
      <c r="Q65" s="18"/>
      <c r="R65" s="18"/>
      <c r="S65" s="18"/>
      <c r="T65" s="18"/>
      <c r="U65" s="18"/>
      <c r="V65" s="18"/>
      <c r="W65" s="18"/>
      <c r="X65" s="165"/>
      <c r="Y65" s="165"/>
      <c r="Z65" s="18"/>
      <c r="AA65" s="18"/>
      <c r="AB65" s="18"/>
      <c r="AC65" s="18"/>
      <c r="AD65" s="18"/>
      <c r="AE65" s="18"/>
    </row>
    <row r="66" spans="1:31" s="11" customFormat="1" ht="15" customHeight="1" x14ac:dyDescent="0.3">
      <c r="A66" s="59"/>
      <c r="B66" s="80"/>
      <c r="C66" s="174"/>
      <c r="D66" s="174"/>
      <c r="E66" s="17"/>
      <c r="F66" s="18"/>
      <c r="G66" s="18"/>
      <c r="H66" s="18"/>
      <c r="I66" s="18"/>
      <c r="J66" s="18"/>
      <c r="K66" s="18"/>
      <c r="L66" s="18"/>
      <c r="M66" s="18"/>
      <c r="N66" s="165"/>
      <c r="O66" s="165"/>
      <c r="P66" s="18"/>
      <c r="Q66" s="18"/>
      <c r="R66" s="18"/>
      <c r="S66" s="18"/>
      <c r="T66" s="18"/>
      <c r="U66" s="18"/>
      <c r="V66" s="18"/>
      <c r="W66" s="18"/>
      <c r="X66" s="165"/>
      <c r="Y66" s="165"/>
      <c r="Z66" s="18"/>
      <c r="AA66" s="18"/>
      <c r="AB66" s="18"/>
      <c r="AC66" s="18"/>
      <c r="AD66" s="18"/>
      <c r="AE66" s="18"/>
    </row>
    <row r="67" spans="1:31" s="11" customFormat="1" ht="15" customHeight="1" x14ac:dyDescent="0.3">
      <c r="A67" s="59"/>
      <c r="B67" s="80"/>
      <c r="C67" s="174"/>
      <c r="D67" s="174"/>
      <c r="E67" s="17"/>
      <c r="F67" s="18"/>
      <c r="G67" s="18"/>
      <c r="H67" s="18"/>
      <c r="I67" s="18"/>
      <c r="J67" s="18"/>
      <c r="K67" s="18"/>
      <c r="L67" s="18"/>
      <c r="M67" s="18"/>
      <c r="N67" s="165"/>
      <c r="O67" s="165"/>
      <c r="P67" s="18"/>
      <c r="Q67" s="18"/>
      <c r="R67" s="18"/>
      <c r="S67" s="18"/>
      <c r="T67" s="18"/>
      <c r="U67" s="18"/>
      <c r="V67" s="18"/>
      <c r="W67" s="18"/>
      <c r="X67" s="165"/>
      <c r="Y67" s="165"/>
      <c r="Z67" s="18"/>
      <c r="AA67" s="18"/>
      <c r="AB67" s="18"/>
      <c r="AC67" s="18"/>
      <c r="AD67" s="18"/>
      <c r="AE67" s="18"/>
    </row>
    <row r="68" spans="1:31" s="11" customFormat="1" ht="15" customHeight="1" x14ac:dyDescent="0.3">
      <c r="A68" s="59"/>
      <c r="B68" s="80"/>
      <c r="C68" s="174"/>
      <c r="D68" s="174"/>
      <c r="E68" s="17"/>
      <c r="F68" s="18"/>
      <c r="G68" s="18"/>
      <c r="H68" s="18"/>
      <c r="I68" s="18"/>
      <c r="J68" s="18"/>
      <c r="K68" s="18"/>
      <c r="L68" s="18"/>
      <c r="M68" s="18"/>
      <c r="N68" s="165"/>
      <c r="O68" s="165"/>
      <c r="P68" s="18"/>
      <c r="Q68" s="18"/>
      <c r="R68" s="18"/>
      <c r="S68" s="18"/>
      <c r="T68" s="18"/>
      <c r="U68" s="18"/>
      <c r="V68" s="18"/>
      <c r="W68" s="18"/>
      <c r="X68" s="165"/>
      <c r="Y68" s="165"/>
      <c r="Z68" s="18"/>
      <c r="AA68" s="18"/>
      <c r="AB68" s="18"/>
      <c r="AC68" s="18"/>
      <c r="AD68" s="18"/>
      <c r="AE68" s="18"/>
    </row>
    <row r="69" spans="1:31" s="11" customFormat="1" ht="15" customHeight="1" x14ac:dyDescent="0.3">
      <c r="A69" s="59"/>
      <c r="B69" s="80"/>
      <c r="C69" s="174"/>
      <c r="D69" s="174"/>
      <c r="E69" s="17"/>
      <c r="F69" s="18"/>
      <c r="G69" s="18"/>
      <c r="H69" s="18"/>
      <c r="I69" s="18"/>
      <c r="J69" s="18"/>
      <c r="K69" s="18"/>
      <c r="L69" s="18"/>
      <c r="M69" s="18"/>
      <c r="N69" s="165"/>
      <c r="O69" s="165"/>
      <c r="P69" s="18"/>
      <c r="Q69" s="18"/>
      <c r="R69" s="18"/>
      <c r="S69" s="18"/>
      <c r="T69" s="18"/>
      <c r="U69" s="18"/>
      <c r="V69" s="18"/>
      <c r="W69" s="18"/>
      <c r="X69" s="165"/>
      <c r="Y69" s="165"/>
      <c r="Z69" s="18"/>
      <c r="AA69" s="18"/>
      <c r="AB69" s="18"/>
      <c r="AC69" s="18"/>
      <c r="AD69" s="18"/>
      <c r="AE69" s="18"/>
    </row>
    <row r="70" spans="1:31" s="11" customFormat="1" ht="15" customHeight="1" x14ac:dyDescent="0.3">
      <c r="A70" s="59"/>
      <c r="B70" s="80"/>
      <c r="C70" s="174"/>
      <c r="D70" s="174"/>
      <c r="E70" s="17"/>
      <c r="F70" s="18"/>
      <c r="G70" s="18"/>
      <c r="H70" s="18"/>
      <c r="I70" s="18"/>
      <c r="J70" s="18"/>
      <c r="K70" s="18"/>
      <c r="L70" s="18"/>
      <c r="M70" s="18"/>
      <c r="N70" s="165"/>
      <c r="O70" s="165"/>
      <c r="P70" s="18"/>
      <c r="Q70" s="18"/>
      <c r="R70" s="18"/>
      <c r="S70" s="18"/>
      <c r="T70" s="18"/>
      <c r="U70" s="18"/>
      <c r="V70" s="18"/>
      <c r="W70" s="18"/>
      <c r="X70" s="165"/>
      <c r="Y70" s="165"/>
      <c r="Z70" s="18"/>
      <c r="AA70" s="18"/>
      <c r="AB70" s="18"/>
      <c r="AC70" s="18"/>
      <c r="AD70" s="18"/>
      <c r="AE70" s="18"/>
    </row>
    <row r="71" spans="1:31" s="11" customFormat="1" ht="15" customHeight="1" x14ac:dyDescent="0.3">
      <c r="A71" s="59"/>
      <c r="B71" s="80"/>
      <c r="C71" s="174"/>
      <c r="D71" s="174"/>
      <c r="E71" s="17"/>
      <c r="F71" s="18"/>
      <c r="G71" s="18"/>
      <c r="H71" s="18"/>
      <c r="I71" s="18"/>
      <c r="J71" s="18"/>
      <c r="K71" s="18"/>
      <c r="L71" s="18"/>
      <c r="M71" s="18"/>
      <c r="N71" s="165"/>
      <c r="O71" s="165"/>
      <c r="P71" s="18"/>
      <c r="Q71" s="18"/>
      <c r="R71" s="18"/>
      <c r="S71" s="18"/>
      <c r="T71" s="18"/>
      <c r="U71" s="18"/>
      <c r="V71" s="18"/>
      <c r="W71" s="18"/>
      <c r="X71" s="165"/>
      <c r="Y71" s="165"/>
      <c r="Z71" s="18"/>
      <c r="AA71" s="18"/>
      <c r="AB71" s="18"/>
      <c r="AC71" s="18"/>
      <c r="AD71" s="18"/>
      <c r="AE71" s="18"/>
    </row>
    <row r="72" spans="1:31" s="11" customFormat="1" ht="15" customHeight="1" x14ac:dyDescent="0.3">
      <c r="A72" s="59"/>
      <c r="B72" s="80"/>
      <c r="C72" s="174"/>
      <c r="D72" s="174"/>
      <c r="E72" s="17"/>
      <c r="F72" s="18"/>
      <c r="G72" s="18"/>
      <c r="H72" s="18"/>
      <c r="I72" s="18"/>
      <c r="J72" s="18"/>
      <c r="K72" s="18"/>
      <c r="L72" s="18"/>
      <c r="M72" s="18"/>
      <c r="N72" s="165"/>
      <c r="O72" s="165"/>
      <c r="P72" s="18"/>
      <c r="Q72" s="18"/>
      <c r="R72" s="18"/>
      <c r="S72" s="18"/>
      <c r="T72" s="18"/>
      <c r="U72" s="18"/>
      <c r="V72" s="18"/>
      <c r="W72" s="18"/>
      <c r="X72" s="165"/>
      <c r="Y72" s="165"/>
      <c r="Z72" s="18"/>
      <c r="AA72" s="18"/>
      <c r="AB72" s="18"/>
      <c r="AC72" s="18"/>
      <c r="AD72" s="18"/>
      <c r="AE72" s="18"/>
    </row>
    <row r="73" spans="1:31" s="11" customFormat="1" ht="15" customHeight="1" x14ac:dyDescent="0.3">
      <c r="A73" s="59"/>
      <c r="B73" s="80"/>
      <c r="C73" s="174"/>
      <c r="D73" s="174"/>
      <c r="E73" s="17"/>
      <c r="F73" s="18"/>
      <c r="G73" s="18"/>
      <c r="H73" s="18"/>
      <c r="I73" s="18"/>
      <c r="J73" s="18"/>
      <c r="K73" s="18"/>
      <c r="L73" s="18"/>
      <c r="M73" s="18"/>
      <c r="N73" s="165"/>
      <c r="O73" s="165"/>
      <c r="P73" s="18"/>
      <c r="Q73" s="18"/>
      <c r="R73" s="18"/>
      <c r="S73" s="18"/>
      <c r="T73" s="18"/>
      <c r="U73" s="18"/>
      <c r="V73" s="18"/>
      <c r="W73" s="18"/>
      <c r="X73" s="165"/>
      <c r="Y73" s="165"/>
      <c r="Z73" s="18"/>
      <c r="AA73" s="18"/>
      <c r="AB73" s="18"/>
      <c r="AC73" s="18"/>
      <c r="AD73" s="18"/>
      <c r="AE73" s="18"/>
    </row>
    <row r="74" spans="1:31" s="11" customFormat="1" ht="15" customHeight="1" x14ac:dyDescent="0.3">
      <c r="A74" s="59"/>
      <c r="B74" s="80"/>
      <c r="C74" s="174"/>
      <c r="D74" s="174"/>
      <c r="E74" s="17"/>
      <c r="F74" s="18"/>
      <c r="G74" s="18"/>
      <c r="H74" s="18"/>
      <c r="I74" s="18"/>
      <c r="J74" s="18"/>
      <c r="K74" s="18"/>
      <c r="L74" s="18"/>
      <c r="M74" s="18"/>
      <c r="N74" s="165"/>
      <c r="O74" s="165"/>
      <c r="P74" s="18"/>
      <c r="Q74" s="18"/>
      <c r="R74" s="18"/>
      <c r="S74" s="18"/>
      <c r="T74" s="18"/>
      <c r="U74" s="18"/>
      <c r="V74" s="18"/>
      <c r="W74" s="18"/>
      <c r="X74" s="165"/>
      <c r="Y74" s="165"/>
      <c r="Z74" s="18"/>
      <c r="AA74" s="18"/>
      <c r="AB74" s="18"/>
      <c r="AC74" s="18"/>
      <c r="AD74" s="18"/>
      <c r="AE74" s="18"/>
    </row>
    <row r="75" spans="1:31" s="11" customFormat="1" ht="15" customHeight="1" x14ac:dyDescent="0.3">
      <c r="A75" s="59"/>
      <c r="B75" s="80"/>
      <c r="C75" s="174"/>
      <c r="D75" s="174"/>
      <c r="E75" s="17"/>
      <c r="F75" s="18"/>
      <c r="G75" s="18"/>
      <c r="H75" s="18"/>
      <c r="I75" s="18"/>
      <c r="J75" s="18"/>
      <c r="K75" s="18"/>
      <c r="L75" s="18"/>
      <c r="M75" s="18"/>
      <c r="N75" s="165"/>
      <c r="O75" s="165"/>
      <c r="P75" s="18"/>
      <c r="Q75" s="18"/>
      <c r="R75" s="18"/>
      <c r="S75" s="18"/>
      <c r="T75" s="18"/>
      <c r="U75" s="18"/>
      <c r="V75" s="18"/>
      <c r="W75" s="18"/>
      <c r="X75" s="165"/>
      <c r="Y75" s="165"/>
      <c r="Z75" s="18"/>
      <c r="AA75" s="18"/>
      <c r="AB75" s="18"/>
      <c r="AC75" s="18"/>
      <c r="AD75" s="18"/>
      <c r="AE75" s="18"/>
    </row>
    <row r="76" spans="1:31" s="11" customFormat="1" ht="15" customHeight="1" x14ac:dyDescent="0.3">
      <c r="A76" s="59"/>
      <c r="B76" s="80"/>
      <c r="C76" s="174"/>
      <c r="D76" s="174"/>
      <c r="E76" s="17"/>
      <c r="F76" s="18"/>
      <c r="G76" s="18"/>
      <c r="H76" s="18"/>
      <c r="I76" s="18"/>
      <c r="J76" s="18"/>
      <c r="K76" s="18"/>
      <c r="L76" s="18"/>
      <c r="M76" s="18"/>
      <c r="N76" s="165"/>
      <c r="O76" s="165"/>
      <c r="P76" s="18"/>
      <c r="Q76" s="18"/>
      <c r="R76" s="18"/>
      <c r="S76" s="18"/>
      <c r="T76" s="18"/>
      <c r="U76" s="18"/>
      <c r="V76" s="18"/>
      <c r="W76" s="18"/>
      <c r="X76" s="165"/>
      <c r="Y76" s="165"/>
      <c r="Z76" s="18"/>
      <c r="AA76" s="18"/>
      <c r="AB76" s="18"/>
      <c r="AC76" s="18"/>
      <c r="AD76" s="18"/>
      <c r="AE76" s="18"/>
    </row>
    <row r="77" spans="1:31" s="11" customFormat="1" ht="15" customHeight="1" x14ac:dyDescent="0.3">
      <c r="A77" s="59"/>
      <c r="B77" s="80"/>
      <c r="C77" s="174"/>
      <c r="D77" s="174"/>
      <c r="E77" s="17"/>
      <c r="F77" s="18"/>
      <c r="G77" s="18"/>
      <c r="H77" s="18"/>
      <c r="I77" s="18"/>
      <c r="J77" s="18"/>
      <c r="K77" s="18"/>
      <c r="L77" s="18"/>
      <c r="M77" s="18"/>
      <c r="N77" s="165"/>
      <c r="O77" s="165"/>
      <c r="P77" s="18"/>
      <c r="Q77" s="18"/>
      <c r="R77" s="18"/>
      <c r="S77" s="18"/>
      <c r="T77" s="18"/>
      <c r="U77" s="18"/>
      <c r="V77" s="18"/>
      <c r="W77" s="18"/>
      <c r="X77" s="165"/>
      <c r="Y77" s="165"/>
      <c r="Z77" s="18"/>
      <c r="AA77" s="18"/>
      <c r="AB77" s="18"/>
      <c r="AC77" s="18"/>
      <c r="AD77" s="18"/>
      <c r="AE77" s="18"/>
    </row>
    <row r="78" spans="1:31" s="11" customFormat="1" ht="15" customHeight="1" x14ac:dyDescent="0.3">
      <c r="A78" s="59"/>
      <c r="B78" s="80"/>
      <c r="C78" s="174"/>
      <c r="D78" s="174"/>
      <c r="E78" s="17"/>
      <c r="F78" s="18"/>
      <c r="G78" s="18"/>
      <c r="H78" s="18"/>
      <c r="I78" s="18"/>
      <c r="J78" s="18"/>
      <c r="K78" s="18"/>
      <c r="L78" s="18"/>
      <c r="M78" s="18"/>
      <c r="N78" s="165"/>
      <c r="O78" s="165"/>
      <c r="P78" s="18"/>
      <c r="Q78" s="18"/>
      <c r="R78" s="18"/>
      <c r="S78" s="18"/>
      <c r="T78" s="18"/>
      <c r="U78" s="18"/>
      <c r="V78" s="18"/>
      <c r="W78" s="18"/>
      <c r="X78" s="165"/>
      <c r="Y78" s="165"/>
      <c r="Z78" s="18"/>
      <c r="AA78" s="18"/>
      <c r="AB78" s="18"/>
      <c r="AC78" s="18"/>
      <c r="AD78" s="18"/>
      <c r="AE78" s="18"/>
    </row>
    <row r="79" spans="1:31" s="11" customFormat="1" ht="15" customHeight="1" x14ac:dyDescent="0.3">
      <c r="A79" s="59"/>
      <c r="B79" s="80"/>
      <c r="C79" s="174"/>
      <c r="D79" s="174"/>
      <c r="E79" s="17"/>
      <c r="F79" s="18"/>
      <c r="G79" s="18"/>
      <c r="H79" s="18"/>
      <c r="I79" s="18"/>
      <c r="J79" s="18"/>
      <c r="K79" s="18"/>
      <c r="L79" s="18"/>
      <c r="M79" s="18"/>
      <c r="N79" s="165"/>
      <c r="O79" s="165"/>
      <c r="P79" s="18"/>
      <c r="Q79" s="18"/>
      <c r="R79" s="18"/>
      <c r="S79" s="18"/>
      <c r="T79" s="18"/>
      <c r="U79" s="18"/>
      <c r="V79" s="18"/>
      <c r="W79" s="18"/>
      <c r="X79" s="165"/>
      <c r="Y79" s="165"/>
      <c r="Z79" s="18"/>
      <c r="AA79" s="18"/>
      <c r="AB79" s="18"/>
      <c r="AC79" s="18"/>
      <c r="AD79" s="18"/>
      <c r="AE79" s="18"/>
    </row>
    <row r="80" spans="1:31" s="11" customFormat="1" ht="15" customHeight="1" x14ac:dyDescent="0.3">
      <c r="A80" s="59"/>
      <c r="B80" s="80"/>
      <c r="C80" s="174"/>
      <c r="D80" s="174"/>
      <c r="E80" s="17"/>
      <c r="F80" s="18"/>
      <c r="G80" s="18"/>
      <c r="H80" s="18"/>
      <c r="I80" s="18"/>
      <c r="J80" s="18"/>
      <c r="K80" s="18"/>
      <c r="L80" s="18"/>
      <c r="M80" s="18"/>
      <c r="N80" s="165"/>
      <c r="O80" s="165"/>
      <c r="P80" s="18"/>
      <c r="Q80" s="18"/>
      <c r="R80" s="18"/>
      <c r="S80" s="18"/>
      <c r="T80" s="18"/>
      <c r="U80" s="18"/>
      <c r="V80" s="18"/>
      <c r="W80" s="18"/>
      <c r="X80" s="165"/>
      <c r="Y80" s="165"/>
      <c r="Z80" s="18"/>
      <c r="AA80" s="18"/>
      <c r="AB80" s="18"/>
      <c r="AC80" s="18"/>
      <c r="AD80" s="18"/>
      <c r="AE80" s="18"/>
    </row>
    <row r="81" spans="1:31" s="11" customFormat="1" ht="15" customHeight="1" x14ac:dyDescent="0.3">
      <c r="A81" s="59"/>
      <c r="B81" s="80"/>
      <c r="C81" s="174"/>
      <c r="D81" s="174"/>
      <c r="E81" s="17"/>
      <c r="F81" s="18"/>
      <c r="G81" s="18"/>
      <c r="H81" s="18"/>
      <c r="I81" s="18"/>
      <c r="J81" s="18"/>
      <c r="K81" s="18"/>
      <c r="L81" s="18"/>
      <c r="M81" s="18"/>
      <c r="N81" s="165"/>
      <c r="O81" s="165"/>
      <c r="P81" s="18"/>
      <c r="Q81" s="18"/>
      <c r="R81" s="18"/>
      <c r="S81" s="18"/>
      <c r="T81" s="18"/>
      <c r="U81" s="18"/>
      <c r="V81" s="18"/>
      <c r="W81" s="18"/>
      <c r="X81" s="165"/>
      <c r="Y81" s="165"/>
      <c r="Z81" s="18"/>
      <c r="AA81" s="18"/>
      <c r="AB81" s="18"/>
      <c r="AC81" s="18"/>
      <c r="AD81" s="18"/>
      <c r="AE81" s="18"/>
    </row>
    <row r="82" spans="1:31" s="11" customFormat="1" ht="15" customHeight="1" x14ac:dyDescent="0.3">
      <c r="A82" s="59"/>
      <c r="B82" s="80"/>
      <c r="C82" s="174"/>
      <c r="D82" s="174"/>
      <c r="E82" s="17"/>
      <c r="F82" s="18"/>
      <c r="G82" s="18"/>
      <c r="H82" s="18"/>
      <c r="I82" s="18"/>
      <c r="J82" s="18"/>
      <c r="K82" s="18"/>
      <c r="L82" s="18"/>
      <c r="M82" s="18"/>
      <c r="N82" s="165"/>
      <c r="O82" s="165"/>
      <c r="P82" s="18"/>
      <c r="Q82" s="18"/>
      <c r="R82" s="18"/>
      <c r="S82" s="18"/>
      <c r="T82" s="18"/>
      <c r="U82" s="18"/>
      <c r="V82" s="18"/>
      <c r="W82" s="18"/>
      <c r="X82" s="165"/>
      <c r="Y82" s="165"/>
      <c r="Z82" s="18"/>
      <c r="AA82" s="18"/>
      <c r="AB82" s="18"/>
      <c r="AC82" s="18"/>
      <c r="AD82" s="18"/>
      <c r="AE82" s="18"/>
    </row>
    <row r="83" spans="1:31" s="11" customFormat="1" ht="15" customHeight="1" x14ac:dyDescent="0.3">
      <c r="A83" s="59"/>
      <c r="B83" s="80"/>
      <c r="C83" s="174"/>
      <c r="D83" s="174"/>
      <c r="E83" s="17"/>
      <c r="F83" s="18"/>
      <c r="G83" s="18"/>
      <c r="H83" s="18"/>
      <c r="I83" s="18"/>
      <c r="J83" s="18"/>
      <c r="K83" s="18"/>
      <c r="L83" s="18"/>
      <c r="M83" s="18"/>
      <c r="N83" s="165"/>
      <c r="O83" s="165"/>
      <c r="P83" s="18"/>
      <c r="Q83" s="18"/>
      <c r="R83" s="18"/>
      <c r="S83" s="18"/>
      <c r="T83" s="18"/>
      <c r="U83" s="18"/>
      <c r="V83" s="18"/>
      <c r="W83" s="18"/>
      <c r="X83" s="165"/>
      <c r="Y83" s="165"/>
      <c r="Z83" s="18"/>
      <c r="AA83" s="18"/>
      <c r="AB83" s="18"/>
      <c r="AC83" s="18"/>
      <c r="AD83" s="18"/>
      <c r="AE83" s="18"/>
    </row>
    <row r="84" spans="1:31" s="11" customFormat="1" ht="15" customHeight="1" x14ac:dyDescent="0.3">
      <c r="A84" s="59"/>
      <c r="B84" s="80"/>
      <c r="C84" s="174"/>
      <c r="D84" s="174"/>
      <c r="E84" s="17"/>
      <c r="F84" s="18"/>
      <c r="G84" s="18"/>
      <c r="H84" s="18"/>
      <c r="I84" s="18"/>
      <c r="J84" s="18"/>
      <c r="K84" s="18"/>
      <c r="L84" s="18"/>
      <c r="M84" s="18"/>
      <c r="N84" s="165"/>
      <c r="O84" s="165"/>
      <c r="P84" s="18"/>
      <c r="Q84" s="18"/>
      <c r="R84" s="18"/>
      <c r="S84" s="18"/>
      <c r="T84" s="18"/>
      <c r="U84" s="18"/>
      <c r="V84" s="18"/>
      <c r="W84" s="18"/>
      <c r="X84" s="165"/>
      <c r="Y84" s="165"/>
      <c r="Z84" s="18"/>
      <c r="AA84" s="18"/>
      <c r="AB84" s="18"/>
      <c r="AC84" s="18"/>
      <c r="AD84" s="18"/>
      <c r="AE84" s="18"/>
    </row>
    <row r="85" spans="1:31" s="11" customFormat="1" ht="15" customHeight="1" x14ac:dyDescent="0.3">
      <c r="A85" s="59"/>
      <c r="B85" s="80"/>
      <c r="C85" s="174"/>
      <c r="D85" s="174"/>
      <c r="E85" s="17"/>
      <c r="F85" s="18"/>
      <c r="G85" s="18"/>
      <c r="H85" s="18"/>
      <c r="I85" s="18"/>
      <c r="J85" s="18"/>
      <c r="K85" s="18"/>
      <c r="L85" s="18"/>
      <c r="M85" s="18"/>
      <c r="N85" s="165"/>
      <c r="O85" s="165"/>
      <c r="P85" s="18"/>
      <c r="Q85" s="18"/>
      <c r="R85" s="18"/>
      <c r="S85" s="18"/>
      <c r="T85" s="18"/>
      <c r="U85" s="18"/>
      <c r="V85" s="18"/>
      <c r="W85" s="18"/>
      <c r="X85" s="165"/>
      <c r="Y85" s="165"/>
      <c r="Z85" s="18"/>
      <c r="AA85" s="18"/>
      <c r="AB85" s="18"/>
      <c r="AC85" s="18"/>
      <c r="AD85" s="18"/>
      <c r="AE85" s="18"/>
    </row>
    <row r="86" spans="1:31" s="11" customFormat="1" ht="15" customHeight="1" x14ac:dyDescent="0.3">
      <c r="A86" s="59"/>
      <c r="B86" s="80"/>
      <c r="C86" s="174"/>
      <c r="D86" s="174"/>
      <c r="E86" s="17"/>
      <c r="F86" s="18"/>
      <c r="G86" s="18"/>
      <c r="H86" s="18"/>
      <c r="I86" s="18"/>
      <c r="J86" s="18"/>
      <c r="K86" s="18"/>
      <c r="L86" s="18"/>
      <c r="M86" s="18"/>
      <c r="N86" s="165"/>
      <c r="O86" s="165"/>
      <c r="P86" s="18"/>
      <c r="Q86" s="18"/>
      <c r="R86" s="18"/>
      <c r="S86" s="18"/>
      <c r="T86" s="18"/>
      <c r="U86" s="18"/>
      <c r="V86" s="18"/>
      <c r="W86" s="18"/>
      <c r="X86" s="165"/>
      <c r="Y86" s="165"/>
      <c r="Z86" s="18"/>
      <c r="AA86" s="18"/>
      <c r="AB86" s="18"/>
      <c r="AC86" s="18"/>
      <c r="AD86" s="18"/>
      <c r="AE86" s="18"/>
    </row>
    <row r="87" spans="1:31" s="11" customFormat="1" ht="15" customHeight="1" x14ac:dyDescent="0.3">
      <c r="A87" s="59"/>
      <c r="B87" s="80"/>
      <c r="C87" s="174"/>
      <c r="D87" s="174"/>
      <c r="E87" s="17"/>
      <c r="F87" s="18"/>
      <c r="G87" s="18"/>
      <c r="H87" s="18"/>
      <c r="I87" s="18"/>
      <c r="J87" s="18"/>
      <c r="K87" s="18"/>
      <c r="L87" s="18"/>
      <c r="M87" s="18"/>
      <c r="N87" s="165"/>
      <c r="O87" s="165"/>
      <c r="P87" s="18"/>
      <c r="Q87" s="18"/>
      <c r="R87" s="18"/>
      <c r="S87" s="18"/>
      <c r="T87" s="18"/>
      <c r="U87" s="18"/>
      <c r="V87" s="18"/>
      <c r="W87" s="18"/>
      <c r="X87" s="165"/>
      <c r="Y87" s="165"/>
      <c r="Z87" s="18"/>
      <c r="AA87" s="18"/>
      <c r="AB87" s="18"/>
      <c r="AC87" s="18"/>
      <c r="AD87" s="18"/>
      <c r="AE87" s="18"/>
    </row>
    <row r="88" spans="1:31" s="11" customFormat="1" ht="15" customHeight="1" x14ac:dyDescent="0.3">
      <c r="A88" s="59"/>
      <c r="B88" s="80"/>
      <c r="C88" s="174"/>
      <c r="D88" s="174"/>
      <c r="E88" s="17"/>
      <c r="F88" s="18"/>
      <c r="G88" s="18"/>
      <c r="H88" s="18"/>
      <c r="I88" s="18"/>
      <c r="J88" s="18"/>
      <c r="K88" s="18"/>
      <c r="L88" s="18"/>
      <c r="M88" s="18"/>
      <c r="N88" s="165"/>
      <c r="O88" s="165"/>
      <c r="P88" s="18"/>
      <c r="Q88" s="18"/>
      <c r="R88" s="18"/>
      <c r="S88" s="18"/>
      <c r="T88" s="18"/>
      <c r="U88" s="18"/>
      <c r="V88" s="18"/>
      <c r="W88" s="18"/>
      <c r="X88" s="165"/>
      <c r="Y88" s="165"/>
      <c r="Z88" s="18"/>
      <c r="AA88" s="18"/>
      <c r="AB88" s="18"/>
      <c r="AC88" s="18"/>
      <c r="AD88" s="18"/>
      <c r="AE88" s="18"/>
    </row>
    <row r="89" spans="1:31" s="11" customFormat="1" ht="15" customHeight="1" x14ac:dyDescent="0.3">
      <c r="A89" s="59"/>
      <c r="B89" s="80"/>
      <c r="C89" s="174"/>
      <c r="D89" s="174"/>
      <c r="E89" s="17"/>
      <c r="F89" s="18"/>
      <c r="G89" s="18"/>
      <c r="H89" s="18"/>
      <c r="I89" s="18"/>
      <c r="J89" s="18"/>
      <c r="K89" s="18"/>
      <c r="L89" s="18"/>
      <c r="M89" s="18"/>
      <c r="N89" s="165"/>
      <c r="O89" s="165"/>
      <c r="P89" s="18"/>
      <c r="Q89" s="18"/>
      <c r="R89" s="18"/>
      <c r="S89" s="18"/>
      <c r="T89" s="18"/>
      <c r="U89" s="18"/>
      <c r="V89" s="18"/>
      <c r="W89" s="18"/>
      <c r="X89" s="165"/>
      <c r="Y89" s="165"/>
      <c r="Z89" s="18"/>
      <c r="AA89" s="18"/>
      <c r="AB89" s="18"/>
      <c r="AC89" s="18"/>
      <c r="AD89" s="18"/>
      <c r="AE89" s="18"/>
    </row>
    <row r="90" spans="1:31" s="11" customFormat="1" ht="15" customHeight="1" x14ac:dyDescent="0.3">
      <c r="A90" s="59"/>
      <c r="B90" s="80"/>
      <c r="C90" s="174"/>
      <c r="D90" s="174"/>
      <c r="E90" s="17"/>
      <c r="F90" s="18"/>
      <c r="G90" s="18"/>
      <c r="H90" s="18"/>
      <c r="I90" s="18"/>
      <c r="J90" s="18"/>
      <c r="K90" s="18"/>
      <c r="L90" s="18"/>
      <c r="M90" s="18"/>
      <c r="N90" s="165"/>
      <c r="O90" s="165"/>
      <c r="P90" s="18"/>
      <c r="Q90" s="18"/>
      <c r="R90" s="18"/>
      <c r="S90" s="18"/>
      <c r="T90" s="18"/>
      <c r="U90" s="18"/>
      <c r="V90" s="18"/>
      <c r="W90" s="18"/>
      <c r="X90" s="165"/>
      <c r="Y90" s="165"/>
      <c r="Z90" s="18"/>
      <c r="AA90" s="18"/>
      <c r="AB90" s="18"/>
      <c r="AC90" s="18"/>
      <c r="AD90" s="18"/>
      <c r="AE90" s="18"/>
    </row>
    <row r="91" spans="1:31" s="11" customFormat="1" ht="15" customHeight="1" x14ac:dyDescent="0.3">
      <c r="A91" s="59"/>
      <c r="B91" s="80"/>
      <c r="C91" s="174"/>
      <c r="D91" s="174"/>
      <c r="E91" s="17"/>
      <c r="F91" s="18"/>
      <c r="G91" s="18"/>
      <c r="H91" s="18"/>
      <c r="I91" s="18"/>
      <c r="J91" s="18"/>
      <c r="K91" s="18"/>
      <c r="L91" s="18"/>
      <c r="M91" s="18"/>
      <c r="N91" s="165"/>
      <c r="O91" s="165"/>
      <c r="P91" s="18"/>
      <c r="Q91" s="18"/>
      <c r="R91" s="18"/>
      <c r="S91" s="18"/>
      <c r="T91" s="18"/>
      <c r="U91" s="18"/>
      <c r="V91" s="18"/>
      <c r="W91" s="18"/>
      <c r="X91" s="165"/>
      <c r="Y91" s="165"/>
      <c r="Z91" s="18"/>
      <c r="AA91" s="18"/>
      <c r="AB91" s="18"/>
      <c r="AC91" s="18"/>
      <c r="AD91" s="18"/>
      <c r="AE91" s="18"/>
    </row>
    <row r="92" spans="1:31" s="11" customFormat="1" ht="15" customHeight="1" x14ac:dyDescent="0.3">
      <c r="A92" s="59"/>
      <c r="B92" s="80"/>
      <c r="C92" s="174"/>
      <c r="D92" s="174"/>
      <c r="E92" s="17"/>
      <c r="F92" s="18"/>
      <c r="G92" s="18"/>
      <c r="H92" s="18"/>
      <c r="I92" s="18"/>
      <c r="J92" s="18"/>
      <c r="K92" s="18"/>
      <c r="L92" s="18"/>
      <c r="M92" s="18"/>
      <c r="N92" s="165"/>
      <c r="O92" s="165"/>
      <c r="P92" s="18"/>
      <c r="Q92" s="18"/>
      <c r="R92" s="18"/>
      <c r="S92" s="18"/>
      <c r="T92" s="18"/>
      <c r="U92" s="18"/>
      <c r="V92" s="18"/>
      <c r="W92" s="18"/>
      <c r="X92" s="165"/>
      <c r="Y92" s="165"/>
      <c r="Z92" s="18"/>
      <c r="AA92" s="18"/>
      <c r="AB92" s="18"/>
      <c r="AC92" s="18"/>
      <c r="AD92" s="18"/>
      <c r="AE92" s="18"/>
    </row>
    <row r="93" spans="1:31" s="11" customFormat="1" ht="15" customHeight="1" x14ac:dyDescent="0.3">
      <c r="A93" s="59"/>
      <c r="B93" s="80"/>
      <c r="C93" s="174"/>
      <c r="D93" s="174"/>
      <c r="E93" s="17"/>
      <c r="F93" s="18"/>
      <c r="G93" s="18"/>
      <c r="H93" s="18"/>
      <c r="I93" s="18"/>
      <c r="J93" s="18"/>
      <c r="K93" s="18"/>
      <c r="L93" s="18"/>
      <c r="M93" s="18"/>
      <c r="N93" s="165"/>
      <c r="O93" s="165"/>
      <c r="P93" s="18"/>
      <c r="Q93" s="18"/>
      <c r="R93" s="18"/>
      <c r="S93" s="18"/>
      <c r="T93" s="18"/>
      <c r="U93" s="18"/>
      <c r="V93" s="18"/>
      <c r="W93" s="18"/>
      <c r="X93" s="165"/>
      <c r="Y93" s="165"/>
      <c r="Z93" s="18"/>
      <c r="AA93" s="18"/>
      <c r="AB93" s="18"/>
      <c r="AC93" s="18"/>
      <c r="AD93" s="18"/>
      <c r="AE93" s="18"/>
    </row>
    <row r="94" spans="1:31" s="11" customFormat="1" ht="15" customHeight="1" x14ac:dyDescent="0.3">
      <c r="A94" s="59"/>
      <c r="B94" s="80"/>
      <c r="C94" s="174"/>
      <c r="D94" s="174"/>
      <c r="E94" s="17"/>
      <c r="F94" s="18"/>
      <c r="G94" s="18"/>
      <c r="H94" s="18"/>
      <c r="I94" s="18"/>
      <c r="J94" s="18"/>
      <c r="K94" s="18"/>
      <c r="L94" s="18"/>
      <c r="M94" s="18"/>
      <c r="N94" s="165"/>
      <c r="O94" s="165"/>
      <c r="P94" s="18"/>
      <c r="Q94" s="18"/>
      <c r="R94" s="18"/>
      <c r="S94" s="18"/>
      <c r="T94" s="18"/>
      <c r="U94" s="18"/>
      <c r="V94" s="18"/>
      <c r="W94" s="18"/>
      <c r="X94" s="165"/>
      <c r="Y94" s="165"/>
      <c r="Z94" s="18"/>
      <c r="AA94" s="18"/>
      <c r="AB94" s="18"/>
      <c r="AC94" s="18"/>
      <c r="AD94" s="18"/>
      <c r="AE94" s="18"/>
    </row>
    <row r="95" spans="1:31" s="11" customFormat="1" ht="15" customHeight="1" x14ac:dyDescent="0.3">
      <c r="A95" s="59"/>
      <c r="B95" s="80"/>
      <c r="C95" s="174"/>
      <c r="D95" s="174"/>
      <c r="E95" s="17"/>
      <c r="F95" s="18"/>
      <c r="G95" s="18"/>
      <c r="H95" s="18"/>
      <c r="I95" s="18"/>
      <c r="J95" s="18"/>
      <c r="K95" s="18"/>
      <c r="L95" s="18"/>
      <c r="M95" s="18"/>
      <c r="N95" s="165"/>
      <c r="O95" s="165"/>
      <c r="P95" s="18"/>
      <c r="Q95" s="18"/>
      <c r="R95" s="18"/>
      <c r="S95" s="18"/>
      <c r="T95" s="18"/>
      <c r="U95" s="18"/>
      <c r="V95" s="18"/>
      <c r="W95" s="18"/>
      <c r="X95" s="165"/>
      <c r="Y95" s="165"/>
      <c r="Z95" s="18"/>
      <c r="AA95" s="18"/>
      <c r="AB95" s="18"/>
      <c r="AC95" s="18"/>
      <c r="AD95" s="18"/>
      <c r="AE95" s="18"/>
    </row>
    <row r="96" spans="1:31" s="11" customFormat="1" ht="15" customHeight="1" x14ac:dyDescent="0.3">
      <c r="A96" s="59"/>
      <c r="B96" s="80"/>
      <c r="C96" s="174"/>
      <c r="D96" s="174"/>
      <c r="E96" s="17"/>
      <c r="F96" s="18"/>
      <c r="G96" s="18"/>
      <c r="H96" s="18"/>
      <c r="I96" s="18"/>
      <c r="J96" s="18"/>
      <c r="K96" s="18"/>
      <c r="L96" s="18"/>
      <c r="M96" s="18"/>
      <c r="N96" s="165"/>
      <c r="O96" s="165"/>
      <c r="P96" s="18"/>
      <c r="Q96" s="18"/>
      <c r="R96" s="18"/>
      <c r="S96" s="18"/>
      <c r="T96" s="18"/>
      <c r="U96" s="18"/>
      <c r="V96" s="18"/>
      <c r="W96" s="18"/>
      <c r="X96" s="165"/>
      <c r="Y96" s="165"/>
      <c r="Z96" s="18"/>
      <c r="AA96" s="18"/>
      <c r="AB96" s="18"/>
      <c r="AC96" s="18"/>
      <c r="AD96" s="18"/>
      <c r="AE96" s="18"/>
    </row>
    <row r="97" spans="1:31" s="11" customFormat="1" ht="15" customHeight="1" x14ac:dyDescent="0.3">
      <c r="A97" s="59"/>
      <c r="B97" s="80"/>
      <c r="C97" s="174"/>
      <c r="D97" s="174"/>
      <c r="E97" s="17"/>
      <c r="F97" s="18"/>
      <c r="G97" s="18"/>
      <c r="H97" s="18"/>
      <c r="I97" s="18"/>
      <c r="J97" s="18"/>
      <c r="K97" s="18"/>
      <c r="L97" s="18"/>
      <c r="M97" s="18"/>
      <c r="N97" s="165"/>
      <c r="O97" s="165"/>
      <c r="P97" s="18"/>
      <c r="Q97" s="18"/>
      <c r="R97" s="18"/>
      <c r="S97" s="18"/>
      <c r="T97" s="18"/>
      <c r="U97" s="18"/>
      <c r="V97" s="18"/>
      <c r="W97" s="18"/>
      <c r="X97" s="165"/>
      <c r="Y97" s="165"/>
      <c r="Z97" s="18"/>
      <c r="AA97" s="18"/>
      <c r="AB97" s="18"/>
      <c r="AC97" s="18"/>
      <c r="AD97" s="18"/>
      <c r="AE97" s="18"/>
    </row>
    <row r="98" spans="1:31" s="11" customFormat="1" ht="15" customHeight="1" x14ac:dyDescent="0.3">
      <c r="A98" s="59"/>
      <c r="B98" s="80"/>
      <c r="C98" s="174"/>
      <c r="D98" s="174"/>
      <c r="E98" s="17"/>
      <c r="F98" s="18"/>
      <c r="G98" s="18"/>
      <c r="H98" s="18"/>
      <c r="I98" s="18"/>
      <c r="J98" s="18"/>
      <c r="K98" s="18"/>
      <c r="L98" s="18"/>
      <c r="M98" s="18"/>
      <c r="N98" s="165"/>
      <c r="O98" s="165"/>
      <c r="P98" s="18"/>
      <c r="Q98" s="18"/>
      <c r="R98" s="18"/>
      <c r="S98" s="18"/>
      <c r="T98" s="18"/>
      <c r="U98" s="18"/>
      <c r="V98" s="18"/>
      <c r="W98" s="18"/>
      <c r="X98" s="165"/>
      <c r="Y98" s="165"/>
      <c r="Z98" s="18"/>
      <c r="AA98" s="18"/>
      <c r="AB98" s="18"/>
      <c r="AC98" s="18"/>
      <c r="AD98" s="18"/>
      <c r="AE98" s="18"/>
    </row>
    <row r="99" spans="1:31" s="11" customFormat="1" ht="15" customHeight="1" x14ac:dyDescent="0.3">
      <c r="A99" s="59"/>
      <c r="B99" s="80"/>
      <c r="C99" s="174"/>
      <c r="D99" s="174"/>
      <c r="E99" s="17"/>
      <c r="F99" s="18"/>
      <c r="G99" s="18"/>
      <c r="H99" s="18"/>
      <c r="I99" s="18"/>
      <c r="J99" s="18"/>
      <c r="K99" s="18"/>
      <c r="L99" s="18"/>
      <c r="M99" s="18"/>
      <c r="N99" s="165"/>
      <c r="O99" s="165"/>
      <c r="P99" s="18"/>
      <c r="Q99" s="18"/>
      <c r="R99" s="18"/>
      <c r="S99" s="18"/>
      <c r="T99" s="18"/>
      <c r="U99" s="18"/>
      <c r="V99" s="18"/>
      <c r="W99" s="18"/>
      <c r="X99" s="165"/>
      <c r="Y99" s="165"/>
      <c r="Z99" s="18"/>
      <c r="AA99" s="18"/>
      <c r="AB99" s="18"/>
      <c r="AC99" s="18"/>
      <c r="AD99" s="18"/>
      <c r="AE99" s="18"/>
    </row>
    <row r="100" spans="1:31" s="11" customFormat="1" ht="15" customHeight="1" x14ac:dyDescent="0.3">
      <c r="A100" s="59"/>
      <c r="B100" s="80"/>
      <c r="C100" s="174"/>
      <c r="D100" s="174"/>
      <c r="E100" s="17"/>
      <c r="F100" s="18"/>
      <c r="G100" s="18"/>
      <c r="H100" s="18"/>
      <c r="I100" s="18"/>
      <c r="J100" s="18"/>
      <c r="K100" s="18"/>
      <c r="L100" s="18"/>
      <c r="M100" s="18"/>
      <c r="N100" s="165"/>
      <c r="O100" s="165"/>
      <c r="P100" s="18"/>
      <c r="Q100" s="18"/>
      <c r="R100" s="18"/>
      <c r="S100" s="18"/>
      <c r="T100" s="18"/>
      <c r="U100" s="18"/>
      <c r="V100" s="18"/>
      <c r="W100" s="18"/>
      <c r="X100" s="165"/>
      <c r="Y100" s="165"/>
      <c r="Z100" s="18"/>
      <c r="AA100" s="18"/>
      <c r="AB100" s="18"/>
      <c r="AC100" s="18"/>
      <c r="AD100" s="18"/>
      <c r="AE100" s="18"/>
    </row>
    <row r="101" spans="1:31" s="11" customFormat="1" ht="15" customHeight="1" x14ac:dyDescent="0.3">
      <c r="A101" s="59"/>
      <c r="B101" s="80"/>
      <c r="C101" s="174"/>
      <c r="D101" s="174"/>
      <c r="E101" s="17"/>
      <c r="F101" s="18"/>
      <c r="G101" s="18"/>
      <c r="H101" s="18"/>
      <c r="I101" s="18"/>
      <c r="J101" s="18"/>
      <c r="K101" s="18"/>
      <c r="L101" s="18"/>
      <c r="M101" s="18"/>
      <c r="N101" s="165"/>
      <c r="O101" s="165"/>
      <c r="P101" s="18"/>
      <c r="Q101" s="18"/>
      <c r="R101" s="18"/>
      <c r="S101" s="18"/>
      <c r="T101" s="18"/>
      <c r="U101" s="18"/>
      <c r="V101" s="18"/>
      <c r="W101" s="18"/>
      <c r="X101" s="165"/>
      <c r="Y101" s="165"/>
      <c r="Z101" s="18"/>
      <c r="AA101" s="18"/>
      <c r="AB101" s="18"/>
      <c r="AC101" s="18"/>
      <c r="AD101" s="18"/>
      <c r="AE101" s="18"/>
    </row>
    <row r="102" spans="1:31" s="11" customFormat="1" ht="15" customHeight="1" x14ac:dyDescent="0.3">
      <c r="A102" s="59"/>
      <c r="B102" s="80"/>
      <c r="C102" s="174"/>
      <c r="D102" s="174"/>
      <c r="E102" s="17"/>
      <c r="F102" s="18"/>
      <c r="G102" s="18"/>
      <c r="H102" s="18"/>
      <c r="I102" s="18"/>
      <c r="J102" s="18"/>
      <c r="K102" s="18"/>
      <c r="L102" s="18"/>
      <c r="M102" s="18"/>
      <c r="N102" s="165"/>
      <c r="O102" s="165"/>
      <c r="P102" s="18"/>
      <c r="Q102" s="18"/>
      <c r="R102" s="18"/>
      <c r="S102" s="18"/>
      <c r="T102" s="18"/>
      <c r="U102" s="18"/>
      <c r="V102" s="18"/>
      <c r="W102" s="18"/>
      <c r="X102" s="165"/>
      <c r="Y102" s="165"/>
      <c r="Z102" s="18"/>
      <c r="AA102" s="18"/>
      <c r="AB102" s="18"/>
      <c r="AC102" s="18"/>
      <c r="AD102" s="18"/>
      <c r="AE102" s="18"/>
    </row>
    <row r="103" spans="1:31" s="11" customFormat="1" ht="15" customHeight="1" x14ac:dyDescent="0.3">
      <c r="A103" s="59"/>
      <c r="B103" s="80"/>
      <c r="C103" s="174"/>
      <c r="D103" s="174"/>
      <c r="E103" s="17"/>
      <c r="F103" s="18"/>
      <c r="G103" s="18"/>
      <c r="H103" s="18"/>
      <c r="I103" s="18"/>
      <c r="J103" s="18"/>
      <c r="K103" s="18"/>
      <c r="L103" s="18"/>
      <c r="M103" s="18"/>
      <c r="N103" s="165"/>
      <c r="O103" s="165"/>
      <c r="P103" s="18"/>
      <c r="Q103" s="18"/>
      <c r="R103" s="18"/>
      <c r="S103" s="18"/>
      <c r="T103" s="18"/>
      <c r="U103" s="18"/>
      <c r="V103" s="18"/>
      <c r="W103" s="18"/>
      <c r="X103" s="165"/>
      <c r="Y103" s="165"/>
      <c r="Z103" s="18"/>
      <c r="AA103" s="18"/>
      <c r="AB103" s="18"/>
      <c r="AC103" s="18"/>
      <c r="AD103" s="18"/>
      <c r="AE103" s="18"/>
    </row>
    <row r="104" spans="1:31" s="11" customFormat="1" ht="15" customHeight="1" x14ac:dyDescent="0.3">
      <c r="A104" s="59"/>
      <c r="B104" s="80"/>
      <c r="C104" s="174"/>
      <c r="D104" s="174"/>
      <c r="E104" s="17"/>
      <c r="F104" s="18"/>
      <c r="G104" s="18"/>
      <c r="H104" s="18"/>
      <c r="I104" s="18"/>
      <c r="J104" s="18"/>
      <c r="K104" s="18"/>
      <c r="L104" s="18"/>
      <c r="M104" s="18"/>
      <c r="N104" s="165"/>
      <c r="O104" s="165"/>
      <c r="P104" s="18"/>
      <c r="Q104" s="18"/>
      <c r="R104" s="18"/>
      <c r="S104" s="18"/>
      <c r="T104" s="18"/>
      <c r="U104" s="18"/>
      <c r="V104" s="18"/>
      <c r="W104" s="18"/>
      <c r="X104" s="165"/>
      <c r="Y104" s="165"/>
      <c r="Z104" s="18"/>
      <c r="AA104" s="18"/>
      <c r="AB104" s="18"/>
      <c r="AC104" s="18"/>
      <c r="AD104" s="18"/>
      <c r="AE104" s="18"/>
    </row>
    <row r="105" spans="1:31" s="11" customFormat="1" ht="15" customHeight="1" x14ac:dyDescent="0.3">
      <c r="A105" s="59"/>
      <c r="B105" s="80"/>
      <c r="C105" s="174"/>
      <c r="D105" s="174"/>
      <c r="E105" s="17"/>
      <c r="F105" s="18"/>
      <c r="G105" s="18"/>
      <c r="H105" s="18"/>
      <c r="I105" s="18"/>
      <c r="J105" s="18"/>
      <c r="K105" s="18"/>
      <c r="L105" s="18"/>
      <c r="M105" s="18"/>
      <c r="N105" s="165"/>
      <c r="O105" s="165"/>
      <c r="P105" s="18"/>
      <c r="Q105" s="18"/>
      <c r="R105" s="18"/>
      <c r="S105" s="18"/>
      <c r="T105" s="18"/>
      <c r="U105" s="18"/>
      <c r="V105" s="18"/>
      <c r="W105" s="18"/>
      <c r="X105" s="165"/>
      <c r="Y105" s="165"/>
      <c r="Z105" s="18"/>
      <c r="AA105" s="18"/>
      <c r="AB105" s="18"/>
      <c r="AC105" s="18"/>
      <c r="AD105" s="18"/>
      <c r="AE105" s="18"/>
    </row>
    <row r="106" spans="1:31" s="11" customFormat="1" ht="15" customHeight="1" x14ac:dyDescent="0.3">
      <c r="A106" s="59"/>
      <c r="B106" s="80"/>
      <c r="C106" s="174"/>
      <c r="D106" s="174"/>
      <c r="E106" s="17"/>
      <c r="F106" s="18"/>
      <c r="G106" s="18"/>
      <c r="H106" s="18"/>
      <c r="I106" s="18"/>
      <c r="J106" s="18"/>
      <c r="K106" s="18"/>
      <c r="L106" s="18"/>
      <c r="M106" s="18"/>
      <c r="N106" s="165"/>
      <c r="O106" s="165"/>
      <c r="P106" s="18"/>
      <c r="Q106" s="18"/>
      <c r="R106" s="18"/>
      <c r="S106" s="18"/>
      <c r="T106" s="18"/>
      <c r="U106" s="18"/>
      <c r="V106" s="18"/>
      <c r="W106" s="18"/>
      <c r="X106" s="165"/>
      <c r="Y106" s="165"/>
      <c r="Z106" s="18"/>
      <c r="AA106" s="18"/>
      <c r="AB106" s="18"/>
      <c r="AC106" s="18"/>
      <c r="AD106" s="18"/>
      <c r="AE106" s="18"/>
    </row>
    <row r="107" spans="1:31" s="11" customFormat="1" ht="15" customHeight="1" x14ac:dyDescent="0.3">
      <c r="A107" s="59"/>
      <c r="B107" s="80"/>
      <c r="C107" s="174"/>
      <c r="D107" s="174"/>
      <c r="E107" s="17"/>
      <c r="F107" s="18"/>
      <c r="G107" s="18"/>
      <c r="H107" s="18"/>
      <c r="I107" s="18"/>
      <c r="J107" s="18"/>
      <c r="K107" s="18"/>
      <c r="L107" s="18"/>
      <c r="M107" s="18"/>
      <c r="N107" s="165"/>
      <c r="O107" s="165"/>
      <c r="P107" s="18"/>
      <c r="Q107" s="18"/>
      <c r="R107" s="18"/>
      <c r="S107" s="18"/>
      <c r="T107" s="18"/>
      <c r="U107" s="18"/>
      <c r="V107" s="18"/>
      <c r="W107" s="18"/>
      <c r="X107" s="165"/>
      <c r="Y107" s="165"/>
      <c r="Z107" s="18"/>
      <c r="AA107" s="18"/>
      <c r="AB107" s="18"/>
      <c r="AC107" s="18"/>
      <c r="AD107" s="18"/>
      <c r="AE107" s="18"/>
    </row>
    <row r="108" spans="1:31" s="11" customFormat="1" ht="15" customHeight="1" x14ac:dyDescent="0.3">
      <c r="A108" s="59"/>
      <c r="B108" s="80"/>
      <c r="C108" s="174"/>
      <c r="D108" s="174"/>
      <c r="E108" s="17"/>
      <c r="F108" s="18"/>
      <c r="G108" s="18"/>
      <c r="H108" s="18"/>
      <c r="I108" s="18"/>
      <c r="J108" s="18"/>
      <c r="K108" s="18"/>
      <c r="L108" s="18"/>
      <c r="M108" s="18"/>
      <c r="N108" s="165"/>
      <c r="O108" s="165"/>
      <c r="P108" s="18"/>
      <c r="Q108" s="18"/>
      <c r="R108" s="18"/>
      <c r="S108" s="18"/>
      <c r="T108" s="18"/>
      <c r="U108" s="18"/>
      <c r="V108" s="18"/>
      <c r="W108" s="18"/>
      <c r="X108" s="165"/>
      <c r="Y108" s="165"/>
      <c r="Z108" s="18"/>
      <c r="AA108" s="18"/>
      <c r="AB108" s="18"/>
      <c r="AC108" s="18"/>
      <c r="AD108" s="18"/>
      <c r="AE108" s="18"/>
    </row>
    <row r="109" spans="1:31" s="11" customFormat="1" ht="15" customHeight="1" x14ac:dyDescent="0.3">
      <c r="A109" s="59"/>
      <c r="B109" s="80"/>
      <c r="C109" s="174"/>
      <c r="D109" s="174"/>
      <c r="E109" s="17"/>
      <c r="F109" s="18"/>
      <c r="G109" s="18"/>
      <c r="H109" s="18"/>
      <c r="I109" s="18"/>
      <c r="J109" s="18"/>
      <c r="K109" s="18"/>
      <c r="L109" s="18"/>
      <c r="M109" s="18"/>
      <c r="N109" s="165"/>
      <c r="O109" s="165"/>
      <c r="P109" s="18"/>
      <c r="Q109" s="18"/>
      <c r="R109" s="18"/>
      <c r="S109" s="18"/>
      <c r="T109" s="18"/>
      <c r="U109" s="18"/>
      <c r="V109" s="18"/>
      <c r="W109" s="18"/>
      <c r="X109" s="165"/>
      <c r="Y109" s="165"/>
      <c r="Z109" s="18"/>
      <c r="AA109" s="18"/>
      <c r="AB109" s="18"/>
      <c r="AC109" s="18"/>
      <c r="AD109" s="18"/>
      <c r="AE109" s="18"/>
    </row>
    <row r="110" spans="1:31" s="11" customFormat="1" ht="15" customHeight="1" x14ac:dyDescent="0.3">
      <c r="A110" s="59"/>
      <c r="B110" s="80"/>
      <c r="C110" s="174"/>
      <c r="D110" s="174"/>
      <c r="E110" s="17"/>
      <c r="F110" s="18"/>
      <c r="G110" s="18"/>
      <c r="H110" s="18"/>
      <c r="I110" s="18"/>
      <c r="J110" s="18"/>
      <c r="K110" s="18"/>
      <c r="L110" s="18"/>
      <c r="M110" s="18"/>
      <c r="N110" s="165"/>
      <c r="O110" s="165"/>
      <c r="P110" s="18"/>
      <c r="Q110" s="18"/>
      <c r="R110" s="18"/>
      <c r="S110" s="18"/>
      <c r="T110" s="18"/>
      <c r="U110" s="18"/>
      <c r="V110" s="18"/>
      <c r="W110" s="18"/>
      <c r="X110" s="165"/>
      <c r="Y110" s="165"/>
      <c r="Z110" s="18"/>
      <c r="AA110" s="18"/>
      <c r="AB110" s="18"/>
      <c r="AC110" s="18"/>
      <c r="AD110" s="18"/>
      <c r="AE110" s="18"/>
    </row>
    <row r="111" spans="1:31" s="11" customFormat="1" ht="15" customHeight="1" x14ac:dyDescent="0.3">
      <c r="A111" s="59"/>
      <c r="B111" s="80"/>
      <c r="C111" s="174"/>
      <c r="D111" s="174"/>
      <c r="E111" s="17"/>
      <c r="F111" s="18"/>
      <c r="G111" s="18"/>
      <c r="H111" s="18"/>
      <c r="I111" s="18"/>
      <c r="J111" s="18"/>
      <c r="K111" s="18"/>
      <c r="L111" s="18"/>
      <c r="M111" s="18"/>
      <c r="N111" s="165"/>
      <c r="O111" s="165"/>
      <c r="P111" s="18"/>
      <c r="Q111" s="18"/>
      <c r="R111" s="18"/>
      <c r="S111" s="18"/>
      <c r="T111" s="18"/>
      <c r="U111" s="18"/>
      <c r="V111" s="18"/>
      <c r="W111" s="18"/>
      <c r="X111" s="165"/>
      <c r="Y111" s="165"/>
      <c r="Z111" s="18"/>
      <c r="AA111" s="18"/>
      <c r="AB111" s="18"/>
      <c r="AC111" s="18"/>
      <c r="AD111" s="18"/>
      <c r="AE111" s="18"/>
    </row>
    <row r="112" spans="1:31" s="11" customFormat="1" ht="15" customHeight="1" x14ac:dyDescent="0.3">
      <c r="A112" s="59"/>
      <c r="B112" s="80"/>
      <c r="C112" s="174"/>
      <c r="D112" s="174"/>
      <c r="E112" s="17"/>
      <c r="F112" s="18"/>
      <c r="G112" s="18"/>
      <c r="H112" s="18"/>
      <c r="I112" s="18"/>
      <c r="J112" s="18"/>
      <c r="K112" s="18"/>
      <c r="L112" s="18"/>
      <c r="M112" s="18"/>
      <c r="N112" s="165"/>
      <c r="O112" s="165"/>
      <c r="P112" s="18"/>
      <c r="Q112" s="18"/>
      <c r="R112" s="18"/>
      <c r="S112" s="18"/>
      <c r="T112" s="18"/>
      <c r="U112" s="18"/>
      <c r="V112" s="18"/>
      <c r="W112" s="18"/>
      <c r="X112" s="165"/>
      <c r="Y112" s="165"/>
      <c r="Z112" s="18"/>
      <c r="AA112" s="18"/>
      <c r="AB112" s="18"/>
      <c r="AC112" s="18"/>
      <c r="AD112" s="18"/>
      <c r="AE112" s="18"/>
    </row>
    <row r="113" spans="1:31" s="11" customFormat="1" ht="15" customHeight="1" x14ac:dyDescent="0.3">
      <c r="A113" s="59"/>
      <c r="B113" s="80"/>
      <c r="C113" s="174"/>
      <c r="D113" s="174"/>
      <c r="E113" s="17"/>
      <c r="F113" s="18"/>
      <c r="G113" s="18"/>
      <c r="H113" s="18"/>
      <c r="I113" s="18"/>
      <c r="J113" s="18"/>
      <c r="K113" s="18"/>
      <c r="L113" s="18"/>
      <c r="M113" s="18"/>
      <c r="N113" s="165"/>
      <c r="O113" s="165"/>
      <c r="P113" s="18"/>
      <c r="Q113" s="18"/>
      <c r="R113" s="18"/>
      <c r="S113" s="18"/>
      <c r="T113" s="18"/>
      <c r="U113" s="18"/>
      <c r="V113" s="18"/>
      <c r="W113" s="18"/>
      <c r="X113" s="165"/>
      <c r="Y113" s="165"/>
      <c r="Z113" s="18"/>
      <c r="AA113" s="18"/>
      <c r="AB113" s="18"/>
      <c r="AC113" s="18"/>
      <c r="AD113" s="18"/>
      <c r="AE113" s="18"/>
    </row>
    <row r="114" spans="1:31" s="11" customFormat="1" ht="15" customHeight="1" x14ac:dyDescent="0.3">
      <c r="A114" s="59"/>
      <c r="B114" s="80"/>
      <c r="C114" s="174"/>
      <c r="D114" s="174"/>
      <c r="E114" s="17"/>
      <c r="F114" s="18"/>
      <c r="G114" s="18"/>
      <c r="H114" s="18"/>
      <c r="I114" s="18"/>
      <c r="J114" s="18"/>
      <c r="K114" s="18"/>
      <c r="L114" s="18"/>
      <c r="M114" s="18"/>
      <c r="N114" s="165"/>
      <c r="O114" s="165"/>
      <c r="P114" s="18"/>
      <c r="Q114" s="18"/>
      <c r="R114" s="18"/>
      <c r="S114" s="18"/>
      <c r="T114" s="18"/>
      <c r="U114" s="18"/>
      <c r="V114" s="18"/>
      <c r="W114" s="18"/>
      <c r="X114" s="165"/>
      <c r="Y114" s="165"/>
      <c r="Z114" s="18"/>
      <c r="AA114" s="18"/>
      <c r="AB114" s="18"/>
      <c r="AC114" s="18"/>
      <c r="AD114" s="18"/>
      <c r="AE114" s="18"/>
    </row>
    <row r="115" spans="1:31" s="11" customFormat="1" ht="15" customHeight="1" x14ac:dyDescent="0.3">
      <c r="A115" s="59"/>
      <c r="B115" s="80"/>
      <c r="C115" s="174"/>
      <c r="D115" s="174"/>
      <c r="E115" s="17"/>
      <c r="F115" s="18"/>
      <c r="G115" s="18"/>
      <c r="H115" s="18"/>
      <c r="I115" s="18"/>
      <c r="J115" s="18"/>
      <c r="K115" s="18"/>
      <c r="L115" s="18"/>
      <c r="M115" s="18"/>
      <c r="N115" s="165"/>
      <c r="O115" s="165"/>
      <c r="P115" s="18"/>
      <c r="Q115" s="18"/>
      <c r="R115" s="18"/>
      <c r="S115" s="18"/>
      <c r="T115" s="18"/>
      <c r="U115" s="18"/>
      <c r="V115" s="18"/>
      <c r="W115" s="18"/>
      <c r="X115" s="165"/>
      <c r="Y115" s="165"/>
      <c r="Z115" s="18"/>
      <c r="AA115" s="18"/>
      <c r="AB115" s="18"/>
      <c r="AC115" s="18"/>
      <c r="AD115" s="18"/>
      <c r="AE115" s="18"/>
    </row>
    <row r="116" spans="1:31" s="11" customFormat="1" ht="15" customHeight="1" x14ac:dyDescent="0.3">
      <c r="A116" s="59"/>
      <c r="B116" s="80"/>
      <c r="C116" s="174"/>
      <c r="D116" s="174"/>
      <c r="E116" s="17"/>
      <c r="F116" s="18"/>
      <c r="G116" s="18"/>
      <c r="H116" s="18"/>
      <c r="I116" s="18"/>
      <c r="J116" s="18"/>
      <c r="K116" s="18"/>
      <c r="L116" s="18"/>
      <c r="M116" s="18"/>
      <c r="N116" s="165"/>
      <c r="O116" s="165"/>
      <c r="P116" s="18"/>
      <c r="Q116" s="18"/>
      <c r="R116" s="18"/>
      <c r="S116" s="18"/>
      <c r="T116" s="18"/>
      <c r="U116" s="18"/>
      <c r="V116" s="18"/>
      <c r="W116" s="18"/>
      <c r="X116" s="165"/>
      <c r="Y116" s="165"/>
      <c r="Z116" s="18"/>
      <c r="AA116" s="18"/>
      <c r="AB116" s="18"/>
      <c r="AC116" s="18"/>
      <c r="AD116" s="18"/>
      <c r="AE116" s="18"/>
    </row>
    <row r="117" spans="1:31" s="11" customFormat="1" ht="15" customHeight="1" x14ac:dyDescent="0.3">
      <c r="A117" s="59"/>
      <c r="B117" s="80"/>
      <c r="C117" s="174"/>
      <c r="D117" s="174"/>
      <c r="E117" s="17"/>
      <c r="F117" s="18"/>
      <c r="G117" s="18"/>
      <c r="H117" s="18"/>
      <c r="I117" s="18"/>
      <c r="J117" s="18"/>
      <c r="K117" s="18"/>
      <c r="L117" s="18"/>
      <c r="M117" s="18"/>
      <c r="N117" s="165"/>
      <c r="O117" s="165"/>
      <c r="P117" s="18"/>
      <c r="Q117" s="18"/>
      <c r="R117" s="18"/>
      <c r="S117" s="18"/>
      <c r="T117" s="18"/>
      <c r="U117" s="18"/>
      <c r="V117" s="18"/>
      <c r="W117" s="18"/>
      <c r="X117" s="165"/>
      <c r="Y117" s="165"/>
      <c r="Z117" s="18"/>
      <c r="AA117" s="18"/>
      <c r="AB117" s="18"/>
      <c r="AC117" s="18"/>
      <c r="AD117" s="18"/>
      <c r="AE117" s="18"/>
    </row>
    <row r="118" spans="1:31" s="11" customFormat="1" ht="15" customHeight="1" x14ac:dyDescent="0.3">
      <c r="A118" s="59"/>
      <c r="B118" s="80"/>
      <c r="C118" s="174"/>
      <c r="D118" s="174"/>
      <c r="E118" s="17"/>
      <c r="F118" s="18"/>
      <c r="G118" s="18"/>
      <c r="H118" s="18"/>
      <c r="I118" s="18"/>
      <c r="J118" s="18"/>
      <c r="K118" s="18"/>
      <c r="L118" s="18"/>
      <c r="M118" s="18"/>
      <c r="N118" s="165"/>
      <c r="O118" s="165"/>
      <c r="P118" s="18"/>
      <c r="Q118" s="18"/>
      <c r="R118" s="18"/>
      <c r="S118" s="18"/>
      <c r="T118" s="18"/>
      <c r="U118" s="18"/>
      <c r="V118" s="18"/>
      <c r="W118" s="18"/>
      <c r="X118" s="165"/>
      <c r="Y118" s="165"/>
      <c r="Z118" s="18"/>
      <c r="AA118" s="18"/>
      <c r="AB118" s="18"/>
      <c r="AC118" s="18"/>
      <c r="AD118" s="18"/>
      <c r="AE118" s="18"/>
    </row>
    <row r="119" spans="1:31" s="11" customFormat="1" ht="15" customHeight="1" x14ac:dyDescent="0.3">
      <c r="A119" s="59"/>
      <c r="B119" s="80"/>
      <c r="C119" s="174"/>
      <c r="D119" s="174"/>
      <c r="E119" s="17"/>
      <c r="F119" s="18"/>
      <c r="G119" s="18"/>
      <c r="H119" s="18"/>
      <c r="I119" s="18"/>
      <c r="J119" s="18"/>
      <c r="K119" s="18"/>
      <c r="L119" s="18"/>
      <c r="M119" s="18"/>
      <c r="N119" s="165"/>
      <c r="O119" s="165"/>
      <c r="P119" s="18"/>
      <c r="Q119" s="18"/>
      <c r="R119" s="18"/>
      <c r="S119" s="18"/>
      <c r="T119" s="18"/>
      <c r="U119" s="18"/>
      <c r="V119" s="18"/>
      <c r="W119" s="18"/>
      <c r="X119" s="165"/>
      <c r="Y119" s="165"/>
      <c r="Z119" s="18"/>
      <c r="AA119" s="18"/>
      <c r="AB119" s="18"/>
      <c r="AC119" s="18"/>
      <c r="AD119" s="18"/>
      <c r="AE119" s="18"/>
    </row>
    <row r="120" spans="1:31" s="11" customFormat="1" ht="15" customHeight="1" x14ac:dyDescent="0.3">
      <c r="A120" s="59"/>
      <c r="B120" s="80"/>
      <c r="C120" s="174"/>
      <c r="D120" s="174"/>
      <c r="E120" s="17"/>
      <c r="F120" s="18"/>
      <c r="G120" s="18"/>
      <c r="H120" s="18"/>
      <c r="I120" s="18"/>
      <c r="J120" s="18"/>
      <c r="K120" s="18"/>
      <c r="L120" s="18"/>
      <c r="M120" s="18"/>
      <c r="N120" s="165"/>
      <c r="O120" s="165"/>
      <c r="P120" s="18"/>
      <c r="Q120" s="18"/>
      <c r="R120" s="18"/>
      <c r="S120" s="18"/>
      <c r="T120" s="18"/>
      <c r="U120" s="18"/>
      <c r="V120" s="18"/>
      <c r="W120" s="18"/>
      <c r="X120" s="165"/>
      <c r="Y120" s="165"/>
      <c r="Z120" s="18"/>
      <c r="AA120" s="18"/>
      <c r="AB120" s="18"/>
      <c r="AC120" s="18"/>
      <c r="AD120" s="18"/>
      <c r="AE120" s="18"/>
    </row>
    <row r="121" spans="1:31" s="11" customFormat="1" ht="15" customHeight="1" x14ac:dyDescent="0.3">
      <c r="A121" s="59"/>
      <c r="B121" s="80"/>
      <c r="C121" s="174"/>
      <c r="D121" s="174"/>
      <c r="E121" s="17"/>
      <c r="F121" s="18"/>
      <c r="G121" s="18"/>
      <c r="H121" s="18"/>
      <c r="I121" s="18"/>
      <c r="J121" s="18"/>
      <c r="K121" s="18"/>
      <c r="L121" s="18"/>
      <c r="M121" s="18"/>
      <c r="N121" s="165"/>
      <c r="O121" s="165"/>
      <c r="P121" s="18"/>
      <c r="Q121" s="18"/>
      <c r="R121" s="18"/>
      <c r="S121" s="18"/>
      <c r="T121" s="18"/>
      <c r="U121" s="18"/>
      <c r="V121" s="18"/>
      <c r="W121" s="18"/>
      <c r="X121" s="165"/>
      <c r="Y121" s="165"/>
      <c r="Z121" s="18"/>
      <c r="AA121" s="18"/>
      <c r="AB121" s="18"/>
      <c r="AC121" s="18"/>
      <c r="AD121" s="18"/>
      <c r="AE121" s="18"/>
    </row>
    <row r="122" spans="1:31" s="11" customFormat="1" ht="15" customHeight="1" x14ac:dyDescent="0.3">
      <c r="A122" s="59"/>
      <c r="B122" s="80"/>
      <c r="C122" s="174"/>
      <c r="D122" s="174"/>
      <c r="E122" s="17"/>
      <c r="F122" s="18"/>
      <c r="G122" s="18"/>
      <c r="H122" s="18"/>
      <c r="I122" s="18"/>
      <c r="J122" s="18"/>
      <c r="K122" s="18"/>
      <c r="L122" s="18"/>
      <c r="M122" s="18"/>
      <c r="N122" s="165"/>
      <c r="O122" s="165"/>
      <c r="P122" s="18"/>
      <c r="Q122" s="18"/>
      <c r="R122" s="18"/>
      <c r="S122" s="18"/>
      <c r="T122" s="18"/>
      <c r="U122" s="18"/>
      <c r="V122" s="18"/>
      <c r="W122" s="18"/>
      <c r="X122" s="165"/>
      <c r="Y122" s="165"/>
      <c r="Z122" s="18"/>
      <c r="AA122" s="18"/>
      <c r="AB122" s="18"/>
      <c r="AC122" s="18"/>
      <c r="AD122" s="18"/>
      <c r="AE122" s="18"/>
    </row>
    <row r="123" spans="1:31" s="11" customFormat="1" ht="15" customHeight="1" x14ac:dyDescent="0.3">
      <c r="A123" s="59"/>
      <c r="B123" s="80"/>
      <c r="C123" s="174"/>
      <c r="D123" s="174"/>
      <c r="E123" s="17"/>
      <c r="F123" s="18"/>
      <c r="G123" s="18"/>
      <c r="H123" s="18"/>
      <c r="I123" s="18"/>
      <c r="J123" s="18"/>
      <c r="K123" s="18"/>
      <c r="L123" s="18"/>
      <c r="M123" s="18"/>
      <c r="N123" s="165"/>
      <c r="O123" s="165"/>
      <c r="P123" s="18"/>
      <c r="Q123" s="18"/>
      <c r="R123" s="18"/>
      <c r="S123" s="18"/>
      <c r="T123" s="18"/>
      <c r="U123" s="18"/>
      <c r="V123" s="18"/>
      <c r="W123" s="18"/>
      <c r="X123" s="165"/>
      <c r="Y123" s="165"/>
      <c r="Z123" s="18"/>
      <c r="AA123" s="18"/>
      <c r="AB123" s="18"/>
      <c r="AC123" s="18"/>
      <c r="AD123" s="18"/>
      <c r="AE123" s="18"/>
    </row>
    <row r="124" spans="1:31" s="11" customFormat="1" ht="15" customHeight="1" x14ac:dyDescent="0.3">
      <c r="A124" s="59"/>
      <c r="B124" s="80"/>
      <c r="C124" s="174"/>
      <c r="D124" s="174"/>
      <c r="E124" s="17"/>
      <c r="F124" s="18"/>
      <c r="G124" s="18"/>
      <c r="H124" s="18"/>
      <c r="I124" s="18"/>
      <c r="J124" s="18"/>
      <c r="K124" s="18"/>
      <c r="L124" s="18"/>
      <c r="M124" s="18"/>
      <c r="N124" s="165"/>
      <c r="O124" s="165"/>
      <c r="P124" s="18"/>
      <c r="Q124" s="18"/>
      <c r="R124" s="18"/>
      <c r="S124" s="18"/>
      <c r="T124" s="18"/>
      <c r="U124" s="18"/>
      <c r="V124" s="18"/>
      <c r="W124" s="18"/>
      <c r="X124" s="165"/>
      <c r="Y124" s="165"/>
      <c r="Z124" s="18"/>
      <c r="AA124" s="18"/>
      <c r="AB124" s="18"/>
      <c r="AC124" s="18"/>
      <c r="AD124" s="18"/>
      <c r="AE124" s="18"/>
    </row>
    <row r="125" spans="1:31" s="11" customFormat="1" ht="15" customHeight="1" x14ac:dyDescent="0.3">
      <c r="A125" s="59"/>
      <c r="B125" s="80"/>
      <c r="C125" s="174"/>
      <c r="D125" s="174"/>
      <c r="E125" s="17"/>
      <c r="F125" s="18"/>
      <c r="G125" s="18"/>
      <c r="H125" s="18"/>
      <c r="I125" s="18"/>
      <c r="J125" s="18"/>
      <c r="K125" s="18"/>
      <c r="L125" s="18"/>
      <c r="M125" s="18"/>
      <c r="N125" s="165"/>
      <c r="O125" s="165"/>
      <c r="P125" s="18"/>
      <c r="Q125" s="18"/>
      <c r="R125" s="18"/>
      <c r="S125" s="18"/>
      <c r="T125" s="18"/>
      <c r="U125" s="18"/>
      <c r="V125" s="18"/>
      <c r="W125" s="18"/>
      <c r="X125" s="165"/>
      <c r="Y125" s="165"/>
      <c r="Z125" s="18"/>
      <c r="AA125" s="18"/>
      <c r="AB125" s="18"/>
      <c r="AC125" s="18"/>
      <c r="AD125" s="18"/>
      <c r="AE125" s="18"/>
    </row>
    <row r="126" spans="1:31" s="11" customFormat="1" ht="15" customHeight="1" x14ac:dyDescent="0.3">
      <c r="A126" s="59"/>
      <c r="B126" s="80"/>
      <c r="C126" s="174"/>
      <c r="D126" s="174"/>
      <c r="E126" s="17"/>
      <c r="F126" s="18"/>
      <c r="G126" s="18"/>
      <c r="H126" s="18"/>
      <c r="I126" s="18"/>
      <c r="J126" s="18"/>
      <c r="K126" s="18"/>
      <c r="L126" s="18"/>
      <c r="M126" s="18"/>
      <c r="N126" s="165"/>
      <c r="O126" s="165"/>
      <c r="P126" s="18"/>
      <c r="Q126" s="18"/>
      <c r="R126" s="18"/>
      <c r="S126" s="18"/>
      <c r="T126" s="18"/>
      <c r="U126" s="18"/>
      <c r="V126" s="18"/>
      <c r="W126" s="18"/>
      <c r="X126" s="165"/>
      <c r="Y126" s="165"/>
      <c r="Z126" s="18"/>
      <c r="AA126" s="18"/>
      <c r="AB126" s="18"/>
      <c r="AC126" s="18"/>
      <c r="AD126" s="18"/>
      <c r="AE126" s="18"/>
    </row>
    <row r="127" spans="1:31" s="11" customFormat="1" ht="15" customHeight="1" x14ac:dyDescent="0.3">
      <c r="A127" s="59"/>
      <c r="B127" s="80"/>
      <c r="C127" s="174"/>
      <c r="D127" s="174"/>
      <c r="E127" s="17"/>
      <c r="F127" s="18"/>
      <c r="G127" s="18"/>
      <c r="H127" s="18"/>
      <c r="I127" s="18"/>
      <c r="J127" s="18"/>
      <c r="K127" s="18"/>
      <c r="L127" s="18"/>
      <c r="M127" s="18"/>
      <c r="N127" s="165"/>
      <c r="O127" s="165"/>
      <c r="P127" s="18"/>
      <c r="Q127" s="18"/>
      <c r="R127" s="18"/>
      <c r="S127" s="18"/>
      <c r="T127" s="18"/>
      <c r="U127" s="18"/>
      <c r="V127" s="18"/>
      <c r="W127" s="18"/>
      <c r="X127" s="165"/>
      <c r="Y127" s="165"/>
      <c r="Z127" s="18"/>
      <c r="AA127" s="18"/>
      <c r="AB127" s="18"/>
      <c r="AC127" s="18"/>
      <c r="AD127" s="18"/>
      <c r="AE127" s="18"/>
    </row>
    <row r="128" spans="1:31" s="11" customFormat="1" ht="15" customHeight="1" x14ac:dyDescent="0.3">
      <c r="A128" s="59"/>
      <c r="B128" s="80"/>
      <c r="C128" s="174"/>
      <c r="D128" s="174"/>
      <c r="E128" s="17"/>
      <c r="F128" s="18"/>
      <c r="G128" s="18"/>
      <c r="H128" s="18"/>
      <c r="I128" s="18"/>
      <c r="J128" s="18"/>
      <c r="K128" s="18"/>
      <c r="L128" s="18"/>
      <c r="M128" s="18"/>
      <c r="N128" s="165"/>
      <c r="O128" s="165"/>
      <c r="P128" s="18"/>
      <c r="Q128" s="18"/>
      <c r="R128" s="18"/>
      <c r="S128" s="18"/>
      <c r="T128" s="18"/>
      <c r="U128" s="18"/>
      <c r="V128" s="18"/>
      <c r="W128" s="18"/>
      <c r="X128" s="165"/>
      <c r="Y128" s="165"/>
      <c r="Z128" s="18"/>
      <c r="AA128" s="18"/>
      <c r="AB128" s="18"/>
      <c r="AC128" s="18"/>
      <c r="AD128" s="18"/>
      <c r="AE128" s="18"/>
    </row>
    <row r="129" spans="1:31" s="11" customFormat="1" ht="15" customHeight="1" x14ac:dyDescent="0.3">
      <c r="A129" s="59"/>
      <c r="B129" s="80"/>
      <c r="C129" s="174"/>
      <c r="D129" s="174"/>
      <c r="E129" s="17"/>
      <c r="F129" s="18"/>
      <c r="G129" s="18"/>
      <c r="H129" s="18"/>
      <c r="I129" s="18"/>
      <c r="J129" s="18"/>
      <c r="K129" s="18"/>
      <c r="L129" s="18"/>
      <c r="M129" s="18"/>
      <c r="N129" s="165"/>
      <c r="O129" s="165"/>
      <c r="P129" s="18"/>
      <c r="Q129" s="18"/>
      <c r="R129" s="18"/>
      <c r="S129" s="18"/>
      <c r="T129" s="18"/>
      <c r="U129" s="18"/>
      <c r="V129" s="18"/>
      <c r="W129" s="18"/>
      <c r="X129" s="165"/>
      <c r="Y129" s="165"/>
      <c r="Z129" s="18"/>
      <c r="AA129" s="18"/>
      <c r="AB129" s="18"/>
      <c r="AC129" s="18"/>
      <c r="AD129" s="18"/>
      <c r="AE129" s="18"/>
    </row>
    <row r="130" spans="1:31" s="11" customFormat="1" ht="15" customHeight="1" x14ac:dyDescent="0.3">
      <c r="A130" s="59"/>
      <c r="B130" s="80"/>
      <c r="C130" s="174"/>
      <c r="D130" s="174"/>
      <c r="E130" s="17"/>
      <c r="F130" s="18"/>
      <c r="G130" s="18"/>
      <c r="H130" s="18"/>
      <c r="I130" s="18"/>
      <c r="J130" s="18"/>
      <c r="K130" s="18"/>
      <c r="L130" s="18"/>
      <c r="M130" s="18"/>
      <c r="N130" s="165"/>
      <c r="O130" s="165"/>
      <c r="P130" s="18"/>
      <c r="Q130" s="18"/>
      <c r="R130" s="18"/>
      <c r="S130" s="18"/>
      <c r="T130" s="18"/>
      <c r="U130" s="18"/>
      <c r="V130" s="18"/>
      <c r="W130" s="18"/>
      <c r="X130" s="165"/>
      <c r="Y130" s="165"/>
      <c r="Z130" s="18"/>
      <c r="AA130" s="18"/>
      <c r="AB130" s="18"/>
      <c r="AC130" s="18"/>
      <c r="AD130" s="18"/>
      <c r="AE130" s="18"/>
    </row>
    <row r="131" spans="1:31" s="11" customFormat="1" ht="15" customHeight="1" x14ac:dyDescent="0.3">
      <c r="A131" s="59"/>
      <c r="B131" s="80"/>
      <c r="C131" s="174"/>
      <c r="D131" s="174"/>
      <c r="E131" s="17"/>
      <c r="F131" s="18"/>
      <c r="G131" s="18"/>
      <c r="H131" s="18"/>
      <c r="I131" s="18"/>
      <c r="J131" s="18"/>
      <c r="K131" s="18"/>
      <c r="L131" s="18"/>
      <c r="M131" s="18"/>
      <c r="N131" s="165"/>
      <c r="O131" s="165"/>
      <c r="P131" s="18"/>
      <c r="Q131" s="18"/>
      <c r="R131" s="18"/>
      <c r="S131" s="18"/>
      <c r="T131" s="18"/>
      <c r="U131" s="18"/>
      <c r="V131" s="18"/>
      <c r="W131" s="18"/>
      <c r="X131" s="165"/>
      <c r="Y131" s="165"/>
      <c r="Z131" s="18"/>
      <c r="AA131" s="18"/>
      <c r="AB131" s="18"/>
      <c r="AC131" s="18"/>
      <c r="AD131" s="18"/>
      <c r="AE131" s="18"/>
    </row>
    <row r="132" spans="1:31" s="11" customFormat="1" ht="15" customHeight="1" x14ac:dyDescent="0.3">
      <c r="A132" s="59"/>
      <c r="B132" s="80"/>
      <c r="C132" s="174"/>
      <c r="D132" s="174"/>
      <c r="E132" s="17"/>
      <c r="F132" s="18"/>
      <c r="G132" s="18"/>
      <c r="H132" s="18"/>
      <c r="I132" s="18"/>
      <c r="J132" s="18"/>
      <c r="K132" s="18"/>
      <c r="L132" s="18"/>
      <c r="M132" s="18"/>
      <c r="N132" s="165"/>
      <c r="O132" s="165"/>
      <c r="P132" s="18"/>
      <c r="Q132" s="18"/>
      <c r="R132" s="18"/>
      <c r="S132" s="18"/>
      <c r="T132" s="18"/>
      <c r="U132" s="18"/>
      <c r="V132" s="18"/>
      <c r="W132" s="18"/>
      <c r="X132" s="165"/>
      <c r="Y132" s="165"/>
      <c r="Z132" s="18"/>
      <c r="AA132" s="18"/>
      <c r="AB132" s="18"/>
      <c r="AC132" s="18"/>
      <c r="AD132" s="18"/>
      <c r="AE132" s="18"/>
    </row>
    <row r="133" spans="1:31" s="11" customFormat="1" ht="15" customHeight="1" x14ac:dyDescent="0.3">
      <c r="A133" s="59"/>
      <c r="B133" s="80"/>
      <c r="C133" s="174"/>
      <c r="D133" s="174"/>
      <c r="E133" s="17"/>
      <c r="F133" s="18"/>
      <c r="G133" s="18"/>
      <c r="H133" s="18"/>
      <c r="I133" s="18"/>
      <c r="J133" s="18"/>
      <c r="K133" s="18"/>
      <c r="L133" s="18"/>
      <c r="M133" s="18"/>
      <c r="N133" s="165"/>
      <c r="O133" s="165"/>
      <c r="P133" s="18"/>
      <c r="Q133" s="18"/>
      <c r="R133" s="18"/>
      <c r="S133" s="18"/>
      <c r="T133" s="18"/>
      <c r="U133" s="18"/>
      <c r="V133" s="18"/>
      <c r="W133" s="18"/>
      <c r="X133" s="165"/>
      <c r="Y133" s="165"/>
      <c r="Z133" s="18"/>
      <c r="AA133" s="18"/>
      <c r="AB133" s="18"/>
      <c r="AC133" s="18"/>
      <c r="AD133" s="18"/>
      <c r="AE133" s="18"/>
    </row>
    <row r="134" spans="1:31" s="11" customFormat="1" ht="15" customHeight="1" x14ac:dyDescent="0.3">
      <c r="A134" s="59"/>
      <c r="B134" s="80"/>
      <c r="C134" s="174"/>
      <c r="D134" s="174"/>
      <c r="E134" s="17"/>
      <c r="F134" s="18"/>
      <c r="G134" s="18"/>
      <c r="H134" s="18"/>
      <c r="I134" s="18"/>
      <c r="J134" s="18"/>
      <c r="K134" s="18"/>
      <c r="L134" s="18"/>
      <c r="M134" s="18"/>
      <c r="N134" s="165"/>
      <c r="O134" s="165"/>
      <c r="P134" s="18"/>
      <c r="Q134" s="18"/>
      <c r="R134" s="18"/>
      <c r="S134" s="18"/>
      <c r="T134" s="18"/>
      <c r="U134" s="18"/>
      <c r="V134" s="18"/>
      <c r="W134" s="18"/>
      <c r="X134" s="165"/>
      <c r="Y134" s="165"/>
      <c r="Z134" s="18"/>
      <c r="AA134" s="18"/>
      <c r="AB134" s="18"/>
      <c r="AC134" s="18"/>
      <c r="AD134" s="18"/>
      <c r="AE134" s="18"/>
    </row>
    <row r="135" spans="1:31" s="11" customFormat="1" ht="15" customHeight="1" x14ac:dyDescent="0.3">
      <c r="A135" s="59"/>
      <c r="B135" s="80"/>
      <c r="C135" s="174"/>
      <c r="D135" s="174"/>
      <c r="E135" s="17"/>
      <c r="F135" s="18"/>
      <c r="G135" s="18"/>
      <c r="H135" s="18"/>
      <c r="I135" s="18"/>
      <c r="J135" s="18"/>
      <c r="K135" s="18"/>
      <c r="L135" s="18"/>
      <c r="M135" s="18"/>
      <c r="N135" s="165"/>
      <c r="O135" s="165"/>
      <c r="P135" s="18"/>
      <c r="Q135" s="18"/>
      <c r="R135" s="18"/>
      <c r="S135" s="18"/>
      <c r="T135" s="18"/>
      <c r="U135" s="18"/>
      <c r="V135" s="18"/>
      <c r="W135" s="18"/>
      <c r="X135" s="165"/>
      <c r="Y135" s="165"/>
      <c r="Z135" s="18"/>
      <c r="AA135" s="18"/>
      <c r="AB135" s="18"/>
      <c r="AC135" s="18"/>
      <c r="AD135" s="18"/>
      <c r="AE135" s="18"/>
    </row>
    <row r="136" spans="1:31" s="11" customFormat="1" ht="15" customHeight="1" x14ac:dyDescent="0.3">
      <c r="A136" s="59"/>
      <c r="B136" s="80"/>
      <c r="C136" s="174"/>
      <c r="D136" s="174"/>
      <c r="E136" s="17"/>
      <c r="F136" s="18"/>
      <c r="G136" s="18"/>
      <c r="H136" s="18"/>
      <c r="I136" s="18"/>
      <c r="J136" s="18"/>
      <c r="K136" s="18"/>
      <c r="L136" s="18"/>
      <c r="M136" s="18"/>
      <c r="N136" s="165"/>
      <c r="O136" s="165"/>
      <c r="P136" s="18"/>
      <c r="Q136" s="18"/>
      <c r="R136" s="18"/>
      <c r="S136" s="18"/>
      <c r="T136" s="18"/>
      <c r="U136" s="18"/>
      <c r="V136" s="18"/>
      <c r="W136" s="18"/>
      <c r="X136" s="165"/>
      <c r="Y136" s="165"/>
      <c r="Z136" s="18"/>
      <c r="AA136" s="18"/>
      <c r="AB136" s="18"/>
      <c r="AC136" s="18"/>
      <c r="AD136" s="18"/>
      <c r="AE136" s="18"/>
    </row>
    <row r="137" spans="1:31" s="11" customFormat="1" ht="15" customHeight="1" x14ac:dyDescent="0.3">
      <c r="A137" s="59"/>
      <c r="B137" s="80"/>
      <c r="C137" s="174"/>
      <c r="D137" s="174"/>
      <c r="E137" s="17"/>
      <c r="F137" s="18"/>
      <c r="G137" s="18"/>
      <c r="H137" s="18"/>
      <c r="I137" s="18"/>
      <c r="J137" s="18"/>
      <c r="K137" s="18"/>
      <c r="L137" s="18"/>
      <c r="M137" s="18"/>
      <c r="N137" s="165"/>
      <c r="O137" s="165"/>
      <c r="P137" s="18"/>
      <c r="Q137" s="18"/>
      <c r="R137" s="18"/>
      <c r="S137" s="18"/>
      <c r="T137" s="18"/>
      <c r="U137" s="18"/>
      <c r="V137" s="18"/>
      <c r="W137" s="18"/>
      <c r="X137" s="165"/>
      <c r="Y137" s="165"/>
      <c r="Z137" s="18"/>
      <c r="AA137" s="18"/>
      <c r="AB137" s="18"/>
      <c r="AC137" s="18"/>
      <c r="AD137" s="18"/>
      <c r="AE137" s="18"/>
    </row>
    <row r="138" spans="1:31" s="11" customFormat="1" ht="15" customHeight="1" x14ac:dyDescent="0.3">
      <c r="A138" s="59"/>
      <c r="B138" s="80"/>
      <c r="C138" s="174"/>
      <c r="D138" s="174"/>
      <c r="E138" s="17"/>
      <c r="F138" s="18"/>
      <c r="G138" s="18"/>
      <c r="H138" s="18"/>
      <c r="I138" s="18"/>
      <c r="J138" s="18"/>
      <c r="K138" s="18"/>
      <c r="L138" s="18"/>
      <c r="M138" s="18"/>
      <c r="N138" s="165"/>
      <c r="O138" s="165"/>
      <c r="P138" s="18"/>
      <c r="Q138" s="18"/>
      <c r="R138" s="18"/>
      <c r="S138" s="18"/>
      <c r="T138" s="18"/>
      <c r="U138" s="18"/>
      <c r="V138" s="18"/>
      <c r="W138" s="18"/>
      <c r="X138" s="165"/>
      <c r="Y138" s="165"/>
      <c r="Z138" s="18"/>
      <c r="AA138" s="18"/>
      <c r="AB138" s="18"/>
      <c r="AC138" s="18"/>
      <c r="AD138" s="18"/>
      <c r="AE138" s="18"/>
    </row>
    <row r="139" spans="1:31" s="11" customFormat="1" ht="15" customHeight="1" x14ac:dyDescent="0.3">
      <c r="A139" s="59"/>
      <c r="B139" s="80"/>
      <c r="C139" s="174"/>
      <c r="D139" s="174"/>
      <c r="E139" s="17"/>
      <c r="F139" s="18"/>
      <c r="G139" s="18"/>
      <c r="H139" s="18"/>
      <c r="I139" s="18"/>
      <c r="J139" s="18"/>
      <c r="K139" s="18"/>
      <c r="L139" s="18"/>
      <c r="M139" s="18"/>
      <c r="N139" s="165"/>
      <c r="O139" s="165"/>
      <c r="P139" s="18"/>
      <c r="Q139" s="18"/>
      <c r="R139" s="18"/>
      <c r="S139" s="18"/>
      <c r="T139" s="18"/>
      <c r="U139" s="18"/>
      <c r="V139" s="18"/>
      <c r="W139" s="18"/>
      <c r="X139" s="165"/>
      <c r="Y139" s="165"/>
      <c r="Z139" s="18"/>
      <c r="AA139" s="18"/>
      <c r="AB139" s="18"/>
      <c r="AC139" s="18"/>
      <c r="AD139" s="18"/>
      <c r="AE139" s="18"/>
    </row>
    <row r="140" spans="1:31" s="11" customFormat="1" ht="15" customHeight="1" x14ac:dyDescent="0.3">
      <c r="A140" s="59"/>
      <c r="B140" s="80"/>
      <c r="C140" s="174"/>
      <c r="D140" s="174"/>
      <c r="E140" s="17"/>
      <c r="F140" s="18"/>
      <c r="G140" s="18"/>
      <c r="H140" s="18"/>
      <c r="I140" s="18"/>
      <c r="J140" s="18"/>
      <c r="K140" s="18"/>
      <c r="L140" s="18"/>
      <c r="M140" s="18"/>
      <c r="N140" s="165"/>
      <c r="O140" s="165"/>
      <c r="P140" s="18"/>
      <c r="Q140" s="18"/>
      <c r="R140" s="18"/>
      <c r="S140" s="18"/>
      <c r="T140" s="18"/>
      <c r="U140" s="18"/>
      <c r="V140" s="18"/>
      <c r="W140" s="18"/>
      <c r="X140" s="165"/>
      <c r="Y140" s="165"/>
      <c r="Z140" s="18"/>
      <c r="AA140" s="18"/>
      <c r="AB140" s="18"/>
      <c r="AC140" s="18"/>
      <c r="AD140" s="18"/>
      <c r="AE140" s="18"/>
    </row>
    <row r="141" spans="1:31" s="11" customFormat="1" ht="15" customHeight="1" x14ac:dyDescent="0.3">
      <c r="A141" s="59"/>
      <c r="B141" s="80"/>
      <c r="C141" s="174"/>
      <c r="D141" s="174"/>
      <c r="E141" s="17"/>
      <c r="F141" s="18"/>
      <c r="G141" s="18"/>
      <c r="H141" s="18"/>
      <c r="I141" s="18"/>
      <c r="J141" s="18"/>
      <c r="K141" s="18"/>
      <c r="L141" s="18"/>
      <c r="M141" s="18"/>
      <c r="N141" s="165"/>
      <c r="O141" s="165"/>
      <c r="P141" s="18"/>
      <c r="Q141" s="18"/>
      <c r="R141" s="18"/>
      <c r="S141" s="18"/>
      <c r="T141" s="18"/>
      <c r="U141" s="18"/>
      <c r="V141" s="18"/>
      <c r="W141" s="18"/>
      <c r="X141" s="165"/>
      <c r="Y141" s="165"/>
      <c r="Z141" s="18"/>
      <c r="AA141" s="18"/>
      <c r="AB141" s="18"/>
      <c r="AC141" s="18"/>
      <c r="AD141" s="18"/>
      <c r="AE141" s="18"/>
    </row>
    <row r="142" spans="1:31" s="11" customFormat="1" ht="15" customHeight="1" x14ac:dyDescent="0.3">
      <c r="A142" s="59"/>
      <c r="B142" s="80"/>
      <c r="C142" s="174"/>
      <c r="D142" s="174"/>
      <c r="E142" s="17"/>
      <c r="F142" s="18"/>
      <c r="G142" s="18"/>
      <c r="H142" s="18"/>
      <c r="I142" s="18"/>
      <c r="J142" s="18"/>
      <c r="K142" s="18"/>
      <c r="L142" s="18"/>
      <c r="M142" s="18"/>
      <c r="N142" s="165"/>
      <c r="O142" s="165"/>
      <c r="P142" s="18"/>
      <c r="Q142" s="18"/>
      <c r="R142" s="18"/>
      <c r="S142" s="18"/>
      <c r="T142" s="18"/>
      <c r="U142" s="18"/>
      <c r="V142" s="18"/>
      <c r="W142" s="18"/>
      <c r="X142" s="165"/>
      <c r="Y142" s="165"/>
      <c r="Z142" s="18"/>
      <c r="AA142" s="18"/>
      <c r="AB142" s="18"/>
      <c r="AC142" s="18"/>
      <c r="AD142" s="18"/>
      <c r="AE142" s="18"/>
    </row>
    <row r="143" spans="1:31" s="11" customFormat="1" ht="15" customHeight="1" x14ac:dyDescent="0.3">
      <c r="A143" s="59"/>
      <c r="B143" s="80"/>
      <c r="C143" s="174"/>
      <c r="D143" s="174"/>
      <c r="E143" s="17"/>
      <c r="F143" s="18"/>
      <c r="G143" s="18"/>
      <c r="H143" s="18"/>
      <c r="I143" s="18"/>
      <c r="J143" s="18"/>
      <c r="K143" s="18"/>
      <c r="L143" s="18"/>
      <c r="M143" s="18"/>
      <c r="N143" s="165"/>
      <c r="O143" s="165"/>
      <c r="P143" s="18"/>
      <c r="Q143" s="18"/>
      <c r="R143" s="18"/>
      <c r="S143" s="18"/>
      <c r="T143" s="18"/>
      <c r="U143" s="18"/>
      <c r="V143" s="18"/>
      <c r="W143" s="18"/>
      <c r="X143" s="165"/>
      <c r="Y143" s="165"/>
      <c r="Z143" s="18"/>
      <c r="AA143" s="18"/>
      <c r="AB143" s="18"/>
      <c r="AC143" s="18"/>
      <c r="AD143" s="18"/>
      <c r="AE143" s="18"/>
    </row>
    <row r="144" spans="1:31" s="11" customFormat="1" ht="15" customHeight="1" x14ac:dyDescent="0.3">
      <c r="A144" s="59"/>
      <c r="B144" s="80"/>
      <c r="C144" s="174"/>
      <c r="D144" s="174"/>
      <c r="E144" s="17"/>
      <c r="F144" s="18"/>
      <c r="G144" s="18"/>
      <c r="H144" s="18"/>
      <c r="I144" s="18"/>
      <c r="J144" s="18"/>
      <c r="K144" s="18"/>
      <c r="L144" s="18"/>
      <c r="M144" s="18"/>
      <c r="N144" s="165"/>
      <c r="O144" s="165"/>
      <c r="P144" s="18"/>
      <c r="Q144" s="18"/>
      <c r="R144" s="18"/>
      <c r="S144" s="18"/>
      <c r="T144" s="18"/>
      <c r="U144" s="18"/>
      <c r="V144" s="18"/>
      <c r="W144" s="18"/>
      <c r="X144" s="165"/>
      <c r="Y144" s="165"/>
      <c r="Z144" s="18"/>
      <c r="AA144" s="18"/>
      <c r="AB144" s="18"/>
      <c r="AC144" s="18"/>
      <c r="AD144" s="18"/>
      <c r="AE144" s="18"/>
    </row>
    <row r="145" spans="1:31" s="11" customFormat="1" ht="15" customHeight="1" x14ac:dyDescent="0.3">
      <c r="A145" s="59"/>
      <c r="B145" s="80"/>
      <c r="C145" s="174"/>
      <c r="D145" s="174"/>
      <c r="E145" s="17"/>
      <c r="F145" s="18"/>
      <c r="G145" s="18"/>
      <c r="H145" s="18"/>
      <c r="I145" s="18"/>
      <c r="J145" s="18"/>
      <c r="K145" s="18"/>
      <c r="L145" s="18"/>
      <c r="M145" s="18"/>
      <c r="N145" s="165"/>
      <c r="O145" s="165"/>
      <c r="P145" s="18"/>
      <c r="Q145" s="18"/>
      <c r="R145" s="18"/>
      <c r="S145" s="18"/>
      <c r="T145" s="18"/>
      <c r="U145" s="18"/>
      <c r="V145" s="18"/>
      <c r="W145" s="18"/>
      <c r="X145" s="165"/>
      <c r="Y145" s="165"/>
      <c r="Z145" s="18"/>
      <c r="AA145" s="18"/>
      <c r="AB145" s="18"/>
      <c r="AC145" s="18"/>
      <c r="AD145" s="18"/>
      <c r="AE145" s="18"/>
    </row>
    <row r="146" spans="1:31" s="11" customFormat="1" ht="15" customHeight="1" x14ac:dyDescent="0.3">
      <c r="A146" s="59"/>
      <c r="B146" s="80"/>
      <c r="C146" s="174"/>
      <c r="D146" s="174"/>
      <c r="E146" s="17"/>
      <c r="F146" s="18"/>
      <c r="G146" s="18"/>
      <c r="H146" s="18"/>
      <c r="I146" s="18"/>
      <c r="J146" s="18"/>
      <c r="K146" s="18"/>
      <c r="L146" s="18"/>
      <c r="M146" s="18"/>
      <c r="N146" s="165"/>
      <c r="O146" s="165"/>
      <c r="P146" s="18"/>
      <c r="Q146" s="18"/>
      <c r="R146" s="18"/>
      <c r="S146" s="18"/>
      <c r="T146" s="18"/>
      <c r="U146" s="18"/>
      <c r="V146" s="18"/>
      <c r="W146" s="18"/>
      <c r="X146" s="165"/>
      <c r="Y146" s="165"/>
      <c r="Z146" s="18"/>
      <c r="AA146" s="18"/>
      <c r="AB146" s="18"/>
      <c r="AC146" s="18"/>
      <c r="AD146" s="18"/>
      <c r="AE146" s="18"/>
    </row>
    <row r="147" spans="1:31" s="11" customFormat="1" ht="15" customHeight="1" x14ac:dyDescent="0.3">
      <c r="A147" s="59"/>
      <c r="B147" s="80"/>
      <c r="C147" s="174"/>
      <c r="D147" s="174"/>
      <c r="E147" s="17"/>
      <c r="F147" s="18"/>
      <c r="G147" s="18"/>
      <c r="H147" s="18"/>
      <c r="I147" s="18"/>
      <c r="J147" s="18"/>
      <c r="K147" s="18"/>
      <c r="L147" s="18"/>
      <c r="M147" s="18"/>
      <c r="N147" s="165"/>
      <c r="O147" s="165"/>
      <c r="P147" s="18"/>
      <c r="Q147" s="18"/>
      <c r="R147" s="18"/>
      <c r="S147" s="18"/>
      <c r="T147" s="18"/>
      <c r="U147" s="18"/>
      <c r="V147" s="18"/>
      <c r="W147" s="18"/>
      <c r="X147" s="165"/>
      <c r="Y147" s="165"/>
      <c r="Z147" s="18"/>
      <c r="AA147" s="18"/>
      <c r="AB147" s="18"/>
      <c r="AC147" s="18"/>
      <c r="AD147" s="18"/>
      <c r="AE147" s="18"/>
    </row>
    <row r="148" spans="1:31" s="11" customFormat="1" ht="15" customHeight="1" x14ac:dyDescent="0.3">
      <c r="A148" s="59"/>
      <c r="B148" s="80"/>
      <c r="C148" s="174"/>
      <c r="D148" s="174"/>
      <c r="E148" s="17"/>
      <c r="F148" s="18"/>
      <c r="G148" s="18"/>
      <c r="H148" s="18"/>
      <c r="I148" s="18"/>
      <c r="J148" s="18"/>
      <c r="K148" s="18"/>
      <c r="L148" s="18"/>
      <c r="M148" s="18"/>
      <c r="N148" s="165"/>
      <c r="O148" s="165"/>
      <c r="P148" s="18"/>
      <c r="Q148" s="18"/>
      <c r="R148" s="18"/>
      <c r="S148" s="18"/>
      <c r="T148" s="18"/>
      <c r="U148" s="18"/>
      <c r="V148" s="18"/>
      <c r="W148" s="18"/>
      <c r="X148" s="165"/>
      <c r="Y148" s="165"/>
      <c r="Z148" s="18"/>
      <c r="AA148" s="18"/>
      <c r="AB148" s="18"/>
      <c r="AC148" s="18"/>
      <c r="AD148" s="18"/>
      <c r="AE148" s="18"/>
    </row>
    <row r="149" spans="1:31" s="11" customFormat="1" ht="15" customHeight="1" x14ac:dyDescent="0.3">
      <c r="A149" s="59"/>
      <c r="B149" s="80"/>
      <c r="C149" s="174"/>
      <c r="D149" s="174"/>
      <c r="E149" s="17"/>
      <c r="F149" s="18"/>
      <c r="G149" s="18"/>
      <c r="H149" s="18"/>
      <c r="I149" s="18"/>
      <c r="J149" s="18"/>
      <c r="K149" s="18"/>
      <c r="L149" s="18"/>
      <c r="M149" s="18"/>
      <c r="N149" s="165"/>
      <c r="O149" s="165"/>
      <c r="P149" s="18"/>
      <c r="Q149" s="18"/>
      <c r="R149" s="18"/>
      <c r="S149" s="18"/>
      <c r="T149" s="18"/>
      <c r="U149" s="18"/>
      <c r="V149" s="18"/>
      <c r="W149" s="18"/>
      <c r="X149" s="165"/>
      <c r="Y149" s="165"/>
      <c r="Z149" s="18"/>
      <c r="AA149" s="18"/>
      <c r="AB149" s="18"/>
      <c r="AC149" s="18"/>
      <c r="AD149" s="18"/>
      <c r="AE149" s="18"/>
    </row>
    <row r="150" spans="1:31" s="11" customFormat="1" ht="15" customHeight="1" x14ac:dyDescent="0.3">
      <c r="A150" s="59"/>
      <c r="B150" s="80"/>
      <c r="C150" s="174"/>
      <c r="D150" s="174"/>
      <c r="E150" s="17"/>
      <c r="F150" s="18"/>
      <c r="G150" s="18"/>
      <c r="H150" s="18"/>
      <c r="I150" s="18"/>
      <c r="J150" s="18"/>
      <c r="K150" s="18"/>
      <c r="L150" s="18"/>
      <c r="M150" s="18"/>
      <c r="N150" s="165"/>
      <c r="O150" s="165"/>
      <c r="P150" s="18"/>
      <c r="Q150" s="18"/>
      <c r="R150" s="18"/>
      <c r="S150" s="18"/>
      <c r="T150" s="18"/>
      <c r="U150" s="18"/>
      <c r="V150" s="18"/>
      <c r="W150" s="18"/>
      <c r="X150" s="165"/>
      <c r="Y150" s="165"/>
      <c r="Z150" s="18"/>
      <c r="AA150" s="18"/>
      <c r="AB150" s="18"/>
      <c r="AC150" s="18"/>
      <c r="AD150" s="18"/>
      <c r="AE150" s="18"/>
    </row>
    <row r="151" spans="1:31" s="11" customFormat="1" ht="15" customHeight="1" x14ac:dyDescent="0.3">
      <c r="A151" s="59"/>
      <c r="B151" s="80"/>
      <c r="C151" s="174"/>
      <c r="D151" s="174"/>
      <c r="E151" s="17"/>
      <c r="F151" s="18"/>
      <c r="G151" s="18"/>
      <c r="H151" s="18"/>
      <c r="I151" s="18"/>
      <c r="J151" s="18"/>
      <c r="K151" s="18"/>
      <c r="L151" s="18"/>
      <c r="M151" s="18"/>
      <c r="N151" s="165"/>
      <c r="O151" s="165"/>
      <c r="P151" s="18"/>
      <c r="Q151" s="18"/>
      <c r="R151" s="18"/>
      <c r="S151" s="18"/>
      <c r="T151" s="18"/>
      <c r="U151" s="18"/>
      <c r="V151" s="18"/>
      <c r="W151" s="18"/>
      <c r="X151" s="165"/>
      <c r="Y151" s="165"/>
      <c r="Z151" s="18"/>
      <c r="AA151" s="18"/>
      <c r="AB151" s="18"/>
      <c r="AC151" s="18"/>
      <c r="AD151" s="18"/>
      <c r="AE151" s="18"/>
    </row>
    <row r="152" spans="1:31" s="11" customFormat="1" ht="15" customHeight="1" x14ac:dyDescent="0.3">
      <c r="A152" s="59"/>
      <c r="B152" s="80"/>
      <c r="C152" s="174"/>
      <c r="D152" s="174"/>
      <c r="E152" s="17"/>
      <c r="F152" s="18"/>
      <c r="G152" s="18"/>
      <c r="H152" s="18"/>
      <c r="I152" s="18"/>
      <c r="J152" s="18"/>
      <c r="K152" s="18"/>
      <c r="L152" s="18"/>
      <c r="M152" s="18"/>
      <c r="N152" s="165"/>
      <c r="O152" s="165"/>
      <c r="P152" s="18"/>
      <c r="Q152" s="18"/>
      <c r="R152" s="18"/>
      <c r="S152" s="18"/>
      <c r="T152" s="18"/>
      <c r="U152" s="18"/>
      <c r="V152" s="18"/>
      <c r="W152" s="18"/>
      <c r="X152" s="165"/>
      <c r="Y152" s="165"/>
      <c r="Z152" s="18"/>
      <c r="AA152" s="18"/>
      <c r="AB152" s="18"/>
      <c r="AC152" s="18"/>
      <c r="AD152" s="18"/>
      <c r="AE152" s="18"/>
    </row>
    <row r="153" spans="1:31" s="11" customFormat="1" ht="15" customHeight="1" x14ac:dyDescent="0.3">
      <c r="A153" s="59"/>
      <c r="B153" s="80"/>
      <c r="C153" s="174"/>
      <c r="D153" s="174"/>
      <c r="E153" s="17"/>
      <c r="F153" s="18"/>
      <c r="G153" s="18"/>
      <c r="H153" s="18"/>
      <c r="I153" s="18"/>
      <c r="J153" s="18"/>
      <c r="K153" s="18"/>
      <c r="L153" s="18"/>
      <c r="M153" s="18"/>
      <c r="N153" s="165"/>
      <c r="O153" s="165"/>
      <c r="P153" s="18"/>
      <c r="Q153" s="18"/>
      <c r="R153" s="18"/>
      <c r="S153" s="18"/>
      <c r="T153" s="18"/>
      <c r="U153" s="18"/>
      <c r="V153" s="18"/>
      <c r="W153" s="18"/>
      <c r="X153" s="165"/>
      <c r="Y153" s="165"/>
      <c r="Z153" s="18"/>
      <c r="AA153" s="18"/>
      <c r="AB153" s="18"/>
      <c r="AC153" s="18"/>
      <c r="AD153" s="18"/>
      <c r="AE153" s="18"/>
    </row>
    <row r="154" spans="1:31" s="11" customFormat="1" ht="15" customHeight="1" x14ac:dyDescent="0.3">
      <c r="A154" s="59"/>
      <c r="B154" s="80"/>
      <c r="C154" s="174"/>
      <c r="D154" s="174"/>
      <c r="E154" s="17"/>
      <c r="F154" s="18"/>
      <c r="G154" s="18"/>
      <c r="H154" s="18"/>
      <c r="I154" s="18"/>
      <c r="J154" s="18"/>
      <c r="K154" s="18"/>
      <c r="L154" s="18"/>
      <c r="M154" s="18"/>
      <c r="N154" s="165"/>
      <c r="O154" s="165"/>
      <c r="P154" s="18"/>
      <c r="Q154" s="18"/>
      <c r="R154" s="18"/>
      <c r="S154" s="18"/>
      <c r="T154" s="18"/>
      <c r="U154" s="18"/>
      <c r="V154" s="18"/>
      <c r="W154" s="18"/>
      <c r="X154" s="165"/>
      <c r="Y154" s="165"/>
      <c r="Z154" s="18"/>
      <c r="AA154" s="18"/>
      <c r="AB154" s="18"/>
      <c r="AC154" s="18"/>
      <c r="AD154" s="18"/>
      <c r="AE154" s="18"/>
    </row>
    <row r="155" spans="1:31" s="11" customFormat="1" ht="15" customHeight="1" x14ac:dyDescent="0.3">
      <c r="A155" s="59"/>
      <c r="B155" s="80"/>
      <c r="C155" s="174"/>
      <c r="D155" s="174"/>
      <c r="E155" s="17"/>
      <c r="F155" s="18"/>
      <c r="G155" s="18"/>
      <c r="H155" s="18"/>
      <c r="I155" s="18"/>
      <c r="J155" s="18"/>
      <c r="K155" s="18"/>
      <c r="L155" s="18"/>
      <c r="M155" s="18"/>
      <c r="N155" s="165"/>
      <c r="O155" s="165"/>
      <c r="P155" s="18"/>
      <c r="Q155" s="18"/>
      <c r="R155" s="18"/>
      <c r="S155" s="18"/>
      <c r="T155" s="18"/>
      <c r="U155" s="18"/>
      <c r="V155" s="18"/>
      <c r="W155" s="18"/>
      <c r="X155" s="165"/>
      <c r="Y155" s="165"/>
      <c r="Z155" s="18"/>
      <c r="AA155" s="18"/>
      <c r="AB155" s="18"/>
      <c r="AC155" s="18"/>
      <c r="AD155" s="18"/>
      <c r="AE155" s="18"/>
    </row>
    <row r="156" spans="1:31" s="11" customFormat="1" ht="15" customHeight="1" x14ac:dyDescent="0.3">
      <c r="A156" s="59"/>
      <c r="B156" s="80"/>
      <c r="C156" s="174"/>
      <c r="D156" s="174"/>
      <c r="E156" s="17"/>
      <c r="F156" s="18"/>
      <c r="G156" s="18"/>
      <c r="H156" s="18"/>
      <c r="I156" s="18"/>
      <c r="J156" s="18"/>
      <c r="K156" s="18"/>
      <c r="L156" s="18"/>
      <c r="M156" s="18"/>
      <c r="N156" s="165"/>
      <c r="O156" s="165"/>
      <c r="P156" s="18"/>
      <c r="Q156" s="18"/>
      <c r="R156" s="18"/>
      <c r="S156" s="18"/>
      <c r="T156" s="18"/>
      <c r="U156" s="18"/>
      <c r="V156" s="18"/>
      <c r="W156" s="18"/>
      <c r="X156" s="165"/>
      <c r="Y156" s="165"/>
      <c r="Z156" s="18"/>
      <c r="AA156" s="18"/>
      <c r="AB156" s="18"/>
      <c r="AC156" s="18"/>
      <c r="AD156" s="18"/>
      <c r="AE156" s="18"/>
    </row>
    <row r="157" spans="1:31" s="11" customFormat="1" ht="15" customHeight="1" x14ac:dyDescent="0.3">
      <c r="A157" s="59"/>
      <c r="B157" s="80"/>
      <c r="C157" s="174"/>
      <c r="D157" s="174"/>
      <c r="E157" s="17"/>
      <c r="F157" s="18"/>
      <c r="G157" s="18"/>
      <c r="H157" s="18"/>
      <c r="I157" s="18"/>
      <c r="J157" s="18"/>
      <c r="K157" s="18"/>
      <c r="L157" s="18"/>
      <c r="M157" s="18"/>
      <c r="N157" s="165"/>
      <c r="O157" s="165"/>
      <c r="P157" s="18"/>
      <c r="Q157" s="18"/>
      <c r="R157" s="18"/>
      <c r="S157" s="18"/>
      <c r="T157" s="18"/>
      <c r="U157" s="18"/>
      <c r="V157" s="18"/>
      <c r="W157" s="18"/>
      <c r="X157" s="165"/>
      <c r="Y157" s="165"/>
      <c r="Z157" s="18"/>
      <c r="AA157" s="18"/>
      <c r="AB157" s="18"/>
      <c r="AC157" s="18"/>
      <c r="AD157" s="18"/>
      <c r="AE157" s="18"/>
    </row>
    <row r="158" spans="1:31" s="11" customFormat="1" ht="15" customHeight="1" x14ac:dyDescent="0.3">
      <c r="A158" s="59"/>
      <c r="B158" s="80"/>
      <c r="C158" s="174"/>
      <c r="D158" s="174"/>
      <c r="E158" s="17"/>
      <c r="F158" s="18"/>
      <c r="G158" s="18"/>
      <c r="H158" s="18"/>
      <c r="I158" s="18"/>
      <c r="J158" s="18"/>
      <c r="K158" s="18"/>
      <c r="L158" s="18"/>
      <c r="M158" s="18"/>
      <c r="N158" s="165"/>
      <c r="O158" s="165"/>
      <c r="P158" s="18"/>
      <c r="Q158" s="18"/>
      <c r="R158" s="18"/>
      <c r="S158" s="18"/>
      <c r="T158" s="18"/>
      <c r="U158" s="18"/>
      <c r="V158" s="18"/>
      <c r="W158" s="18"/>
      <c r="X158" s="165"/>
      <c r="Y158" s="165"/>
      <c r="Z158" s="18"/>
      <c r="AA158" s="18"/>
      <c r="AB158" s="18"/>
      <c r="AC158" s="18"/>
      <c r="AD158" s="18"/>
      <c r="AE158" s="18"/>
    </row>
    <row r="159" spans="1:31" s="11" customFormat="1" ht="15" customHeight="1" x14ac:dyDescent="0.3">
      <c r="A159" s="59"/>
      <c r="B159" s="80"/>
      <c r="C159" s="174"/>
      <c r="D159" s="174"/>
      <c r="E159" s="17"/>
      <c r="F159" s="18"/>
      <c r="G159" s="18"/>
      <c r="H159" s="18"/>
      <c r="I159" s="18"/>
      <c r="J159" s="18"/>
      <c r="K159" s="18"/>
      <c r="L159" s="18"/>
      <c r="M159" s="18"/>
      <c r="N159" s="165"/>
      <c r="O159" s="165"/>
      <c r="P159" s="18"/>
      <c r="Q159" s="18"/>
      <c r="R159" s="18"/>
      <c r="S159" s="18"/>
      <c r="T159" s="18"/>
      <c r="U159" s="18"/>
      <c r="V159" s="18"/>
      <c r="W159" s="18"/>
      <c r="X159" s="165"/>
      <c r="Y159" s="165"/>
      <c r="Z159" s="18"/>
      <c r="AA159" s="18"/>
      <c r="AB159" s="18"/>
      <c r="AC159" s="18"/>
      <c r="AD159" s="18"/>
      <c r="AE159" s="18"/>
    </row>
    <row r="160" spans="1:31" s="11" customFormat="1" ht="15" customHeight="1" x14ac:dyDescent="0.3">
      <c r="A160" s="59"/>
      <c r="B160" s="80"/>
      <c r="C160" s="174"/>
      <c r="D160" s="174"/>
      <c r="E160" s="17"/>
      <c r="F160" s="18"/>
      <c r="G160" s="18"/>
      <c r="H160" s="18"/>
      <c r="I160" s="18"/>
      <c r="J160" s="18"/>
      <c r="K160" s="18"/>
      <c r="L160" s="18"/>
      <c r="M160" s="18"/>
      <c r="N160" s="165"/>
      <c r="O160" s="165"/>
      <c r="P160" s="18"/>
      <c r="Q160" s="18"/>
      <c r="R160" s="18"/>
      <c r="S160" s="18"/>
      <c r="T160" s="18"/>
      <c r="U160" s="18"/>
      <c r="V160" s="18"/>
      <c r="W160" s="18"/>
      <c r="X160" s="165"/>
      <c r="Y160" s="165"/>
      <c r="Z160" s="18"/>
      <c r="AA160" s="18"/>
      <c r="AB160" s="18"/>
      <c r="AC160" s="18"/>
      <c r="AD160" s="18"/>
      <c r="AE160" s="18"/>
    </row>
    <row r="161" spans="1:31" s="11" customFormat="1" ht="15" customHeight="1" x14ac:dyDescent="0.3">
      <c r="A161" s="59"/>
      <c r="B161" s="80"/>
      <c r="C161" s="174"/>
      <c r="D161" s="174"/>
      <c r="E161" s="17"/>
      <c r="F161" s="18"/>
      <c r="G161" s="18"/>
      <c r="H161" s="18"/>
      <c r="I161" s="18"/>
      <c r="J161" s="18"/>
      <c r="K161" s="18"/>
      <c r="L161" s="18"/>
      <c r="M161" s="18"/>
      <c r="N161" s="165"/>
      <c r="O161" s="165"/>
      <c r="P161" s="18"/>
      <c r="Q161" s="18"/>
      <c r="R161" s="18"/>
      <c r="S161" s="18"/>
      <c r="T161" s="18"/>
      <c r="U161" s="18"/>
      <c r="V161" s="18"/>
      <c r="W161" s="18"/>
      <c r="X161" s="165"/>
      <c r="Y161" s="165"/>
      <c r="Z161" s="18"/>
      <c r="AA161" s="18"/>
      <c r="AB161" s="18"/>
      <c r="AC161" s="18"/>
      <c r="AD161" s="18"/>
      <c r="AE161" s="18"/>
    </row>
    <row r="162" spans="1:31" s="11" customFormat="1" ht="15" customHeight="1" x14ac:dyDescent="0.3">
      <c r="A162" s="59"/>
      <c r="B162" s="80"/>
      <c r="C162" s="174"/>
      <c r="D162" s="174"/>
      <c r="E162" s="17"/>
      <c r="F162" s="18"/>
      <c r="G162" s="18"/>
      <c r="H162" s="18"/>
      <c r="I162" s="18"/>
      <c r="J162" s="18"/>
      <c r="K162" s="18"/>
      <c r="L162" s="18"/>
      <c r="M162" s="18"/>
      <c r="N162" s="165"/>
      <c r="O162" s="165"/>
      <c r="P162" s="18"/>
      <c r="Q162" s="18"/>
      <c r="R162" s="18"/>
      <c r="S162" s="18"/>
      <c r="T162" s="18"/>
      <c r="U162" s="18"/>
      <c r="V162" s="18"/>
      <c r="W162" s="18"/>
      <c r="X162" s="165"/>
      <c r="Y162" s="165"/>
      <c r="Z162" s="18"/>
      <c r="AA162" s="18"/>
      <c r="AB162" s="18"/>
      <c r="AC162" s="18"/>
      <c r="AD162" s="18"/>
      <c r="AE162" s="18"/>
    </row>
    <row r="163" spans="1:31" s="11" customFormat="1" ht="15" customHeight="1" x14ac:dyDescent="0.3">
      <c r="A163" s="59"/>
      <c r="B163" s="80"/>
      <c r="C163" s="174"/>
      <c r="D163" s="174"/>
      <c r="E163" s="17"/>
      <c r="F163" s="18"/>
      <c r="G163" s="18"/>
      <c r="H163" s="18"/>
      <c r="I163" s="18"/>
      <c r="J163" s="18"/>
      <c r="K163" s="18"/>
      <c r="L163" s="18"/>
      <c r="M163" s="18"/>
      <c r="N163" s="165"/>
      <c r="O163" s="165"/>
      <c r="P163" s="18"/>
      <c r="Q163" s="18"/>
      <c r="R163" s="18"/>
      <c r="S163" s="18"/>
      <c r="T163" s="18"/>
      <c r="U163" s="18"/>
      <c r="V163" s="18"/>
      <c r="W163" s="18"/>
      <c r="X163" s="165"/>
      <c r="Y163" s="165"/>
      <c r="Z163" s="18"/>
      <c r="AA163" s="18"/>
      <c r="AB163" s="18"/>
      <c r="AC163" s="18"/>
      <c r="AD163" s="18"/>
      <c r="AE163" s="18"/>
    </row>
    <row r="164" spans="1:31" s="11" customFormat="1" ht="15" customHeight="1" x14ac:dyDescent="0.3">
      <c r="A164" s="59"/>
      <c r="B164" s="80"/>
      <c r="C164" s="174"/>
      <c r="D164" s="174"/>
      <c r="E164" s="17"/>
      <c r="F164" s="18"/>
      <c r="G164" s="18"/>
      <c r="H164" s="18"/>
      <c r="I164" s="18"/>
      <c r="J164" s="18"/>
      <c r="K164" s="18"/>
      <c r="L164" s="18"/>
      <c r="M164" s="18"/>
      <c r="N164" s="165"/>
      <c r="O164" s="165"/>
      <c r="P164" s="18"/>
      <c r="Q164" s="18"/>
      <c r="R164" s="18"/>
      <c r="S164" s="18"/>
      <c r="T164" s="18"/>
      <c r="U164" s="18"/>
      <c r="V164" s="18"/>
      <c r="W164" s="18"/>
      <c r="X164" s="165"/>
      <c r="Y164" s="165"/>
      <c r="Z164" s="18"/>
      <c r="AA164" s="18"/>
      <c r="AB164" s="18"/>
      <c r="AC164" s="18"/>
      <c r="AD164" s="18"/>
      <c r="AE164" s="18"/>
    </row>
    <row r="165" spans="1:31" s="11" customFormat="1" ht="15" customHeight="1" x14ac:dyDescent="0.3">
      <c r="A165" s="59"/>
      <c r="B165" s="80"/>
      <c r="C165" s="174"/>
      <c r="D165" s="174"/>
      <c r="E165" s="17"/>
      <c r="F165" s="18"/>
      <c r="G165" s="18"/>
      <c r="H165" s="18"/>
      <c r="I165" s="18"/>
      <c r="J165" s="18"/>
      <c r="K165" s="18"/>
      <c r="L165" s="18"/>
      <c r="M165" s="18"/>
      <c r="N165" s="165"/>
      <c r="O165" s="165"/>
      <c r="P165" s="18"/>
      <c r="Q165" s="18"/>
      <c r="R165" s="18"/>
      <c r="S165" s="18"/>
      <c r="T165" s="18"/>
      <c r="U165" s="18"/>
      <c r="V165" s="18"/>
      <c r="W165" s="18"/>
      <c r="X165" s="165"/>
      <c r="Y165" s="165"/>
      <c r="Z165" s="18"/>
      <c r="AA165" s="18"/>
      <c r="AB165" s="18"/>
      <c r="AC165" s="18"/>
      <c r="AD165" s="18"/>
      <c r="AE165" s="18"/>
    </row>
    <row r="166" spans="1:31" s="11" customFormat="1" ht="15" customHeight="1" x14ac:dyDescent="0.3">
      <c r="A166" s="59"/>
      <c r="B166" s="80"/>
      <c r="C166" s="174"/>
      <c r="D166" s="174"/>
      <c r="E166" s="17"/>
      <c r="F166" s="18"/>
      <c r="G166" s="18"/>
      <c r="H166" s="18"/>
      <c r="I166" s="18"/>
      <c r="J166" s="18"/>
      <c r="K166" s="18"/>
      <c r="L166" s="18"/>
      <c r="M166" s="18"/>
      <c r="N166" s="165"/>
      <c r="O166" s="165"/>
      <c r="P166" s="18"/>
      <c r="Q166" s="18"/>
      <c r="R166" s="18"/>
      <c r="S166" s="18"/>
      <c r="T166" s="18"/>
      <c r="U166" s="18"/>
      <c r="V166" s="18"/>
      <c r="W166" s="18"/>
      <c r="X166" s="165"/>
      <c r="Y166" s="165"/>
      <c r="Z166" s="18"/>
      <c r="AA166" s="18"/>
      <c r="AB166" s="18"/>
      <c r="AC166" s="18"/>
      <c r="AD166" s="18"/>
      <c r="AE166" s="18"/>
    </row>
    <row r="167" spans="1:31" s="11" customFormat="1" ht="15" customHeight="1" x14ac:dyDescent="0.3">
      <c r="A167" s="59"/>
      <c r="B167" s="80"/>
      <c r="C167" s="174"/>
      <c r="D167" s="174"/>
      <c r="E167" s="17"/>
      <c r="F167" s="18"/>
      <c r="G167" s="18"/>
      <c r="H167" s="18"/>
      <c r="I167" s="18"/>
      <c r="J167" s="18"/>
      <c r="K167" s="18"/>
      <c r="L167" s="18"/>
      <c r="M167" s="18"/>
      <c r="N167" s="165"/>
      <c r="O167" s="165"/>
      <c r="P167" s="18"/>
      <c r="Q167" s="18"/>
      <c r="R167" s="18"/>
      <c r="S167" s="18"/>
      <c r="T167" s="18"/>
      <c r="U167" s="18"/>
      <c r="V167" s="18"/>
      <c r="W167" s="18"/>
      <c r="X167" s="165"/>
      <c r="Y167" s="165"/>
      <c r="Z167" s="18"/>
      <c r="AA167" s="18"/>
      <c r="AB167" s="18"/>
      <c r="AC167" s="18"/>
      <c r="AD167" s="18"/>
      <c r="AE167" s="18"/>
    </row>
    <row r="168" spans="1:31" s="11" customFormat="1" ht="15" customHeight="1" x14ac:dyDescent="0.3">
      <c r="A168" s="59"/>
      <c r="B168" s="80"/>
      <c r="C168" s="174"/>
      <c r="D168" s="174"/>
      <c r="E168" s="17"/>
      <c r="F168" s="18"/>
      <c r="G168" s="18"/>
      <c r="H168" s="18"/>
      <c r="I168" s="18"/>
      <c r="J168" s="18"/>
      <c r="K168" s="18"/>
      <c r="L168" s="18"/>
      <c r="M168" s="18"/>
      <c r="N168" s="165"/>
      <c r="O168" s="165"/>
      <c r="P168" s="18"/>
      <c r="Q168" s="18"/>
      <c r="R168" s="18"/>
      <c r="S168" s="18"/>
      <c r="T168" s="18"/>
      <c r="U168" s="18"/>
      <c r="V168" s="18"/>
      <c r="W168" s="18"/>
      <c r="X168" s="165"/>
      <c r="Y168" s="165"/>
      <c r="Z168" s="18"/>
      <c r="AA168" s="18"/>
      <c r="AB168" s="18"/>
      <c r="AC168" s="18"/>
      <c r="AD168" s="18"/>
      <c r="AE168" s="18"/>
    </row>
    <row r="169" spans="1:31" s="11" customFormat="1" ht="15" customHeight="1" x14ac:dyDescent="0.3">
      <c r="A169" s="59"/>
      <c r="B169" s="80"/>
      <c r="C169" s="174"/>
      <c r="D169" s="174"/>
      <c r="E169" s="17"/>
      <c r="F169" s="18"/>
      <c r="G169" s="18"/>
      <c r="H169" s="18"/>
      <c r="I169" s="18"/>
      <c r="J169" s="18"/>
      <c r="K169" s="18"/>
      <c r="L169" s="18"/>
      <c r="M169" s="18"/>
      <c r="N169" s="165"/>
      <c r="O169" s="165"/>
      <c r="P169" s="18"/>
      <c r="Q169" s="18"/>
      <c r="R169" s="18"/>
      <c r="S169" s="18"/>
      <c r="T169" s="18"/>
      <c r="U169" s="18"/>
      <c r="V169" s="18"/>
      <c r="W169" s="18"/>
      <c r="X169" s="165"/>
      <c r="Y169" s="165"/>
      <c r="Z169" s="18"/>
      <c r="AA169" s="18"/>
      <c r="AB169" s="18"/>
      <c r="AC169" s="18"/>
      <c r="AD169" s="18"/>
      <c r="AE169" s="18"/>
    </row>
    <row r="170" spans="1:31" s="11" customFormat="1" ht="15" customHeight="1" x14ac:dyDescent="0.3">
      <c r="A170" s="59"/>
      <c r="B170" s="80"/>
      <c r="C170" s="174"/>
      <c r="D170" s="174"/>
      <c r="E170" s="17"/>
      <c r="F170" s="18"/>
      <c r="G170" s="18"/>
      <c r="H170" s="18"/>
      <c r="I170" s="18"/>
      <c r="J170" s="18"/>
      <c r="K170" s="18"/>
      <c r="L170" s="18"/>
      <c r="M170" s="18"/>
      <c r="N170" s="165"/>
      <c r="O170" s="165"/>
      <c r="P170" s="18"/>
      <c r="Q170" s="18"/>
      <c r="R170" s="18"/>
      <c r="S170" s="18"/>
      <c r="T170" s="18"/>
      <c r="U170" s="18"/>
      <c r="V170" s="18"/>
      <c r="W170" s="18"/>
      <c r="X170" s="165"/>
      <c r="Y170" s="165"/>
      <c r="Z170" s="18"/>
      <c r="AA170" s="18"/>
      <c r="AB170" s="18"/>
      <c r="AC170" s="18"/>
      <c r="AD170" s="18"/>
      <c r="AE170" s="18"/>
    </row>
    <row r="171" spans="1:31" s="11" customFormat="1" ht="15" customHeight="1" x14ac:dyDescent="0.3">
      <c r="A171" s="59"/>
      <c r="B171" s="80"/>
      <c r="C171" s="174"/>
      <c r="D171" s="174"/>
      <c r="E171" s="17"/>
      <c r="F171" s="18"/>
      <c r="G171" s="18"/>
      <c r="H171" s="18"/>
      <c r="I171" s="18"/>
      <c r="J171" s="18"/>
      <c r="K171" s="18"/>
      <c r="L171" s="18"/>
      <c r="M171" s="18"/>
      <c r="N171" s="165"/>
      <c r="O171" s="165"/>
      <c r="P171" s="18"/>
      <c r="Q171" s="18"/>
      <c r="R171" s="18"/>
      <c r="S171" s="18"/>
      <c r="T171" s="18"/>
      <c r="U171" s="18"/>
      <c r="V171" s="18"/>
      <c r="W171" s="18"/>
      <c r="X171" s="165"/>
      <c r="Y171" s="165"/>
      <c r="Z171" s="18"/>
      <c r="AA171" s="18"/>
      <c r="AB171" s="18"/>
      <c r="AC171" s="18"/>
      <c r="AD171" s="18"/>
      <c r="AE171" s="18"/>
    </row>
    <row r="172" spans="1:31" s="11" customFormat="1" ht="15" customHeight="1" x14ac:dyDescent="0.3">
      <c r="A172" s="59"/>
      <c r="B172" s="80"/>
      <c r="C172" s="174"/>
      <c r="D172" s="174"/>
      <c r="E172" s="17"/>
      <c r="F172" s="18"/>
      <c r="G172" s="18"/>
      <c r="H172" s="18"/>
      <c r="I172" s="18"/>
      <c r="J172" s="18"/>
      <c r="K172" s="18"/>
      <c r="L172" s="18"/>
      <c r="M172" s="18"/>
      <c r="N172" s="165"/>
      <c r="O172" s="165"/>
      <c r="P172" s="18"/>
      <c r="Q172" s="18"/>
      <c r="R172" s="18"/>
      <c r="S172" s="18"/>
      <c r="T172" s="18"/>
      <c r="U172" s="18"/>
      <c r="V172" s="18"/>
      <c r="W172" s="18"/>
      <c r="X172" s="165"/>
      <c r="Y172" s="165"/>
      <c r="Z172" s="18"/>
      <c r="AA172" s="18"/>
      <c r="AB172" s="18"/>
      <c r="AC172" s="18"/>
      <c r="AD172" s="18"/>
      <c r="AE172" s="18"/>
    </row>
    <row r="173" spans="1:31" s="11" customFormat="1" ht="15" customHeight="1" x14ac:dyDescent="0.3">
      <c r="A173" s="59"/>
      <c r="B173" s="80"/>
      <c r="C173" s="174"/>
      <c r="D173" s="174"/>
      <c r="E173" s="17"/>
      <c r="F173" s="18"/>
      <c r="G173" s="18"/>
      <c r="H173" s="18"/>
      <c r="I173" s="18"/>
      <c r="J173" s="18"/>
      <c r="K173" s="18"/>
      <c r="L173" s="18"/>
      <c r="M173" s="18"/>
      <c r="N173" s="165"/>
      <c r="O173" s="165"/>
      <c r="P173" s="18"/>
      <c r="Q173" s="18"/>
      <c r="R173" s="18"/>
      <c r="S173" s="18"/>
      <c r="T173" s="18"/>
      <c r="U173" s="18"/>
      <c r="V173" s="18"/>
      <c r="W173" s="18"/>
      <c r="X173" s="165"/>
      <c r="Y173" s="165"/>
      <c r="Z173" s="18"/>
      <c r="AA173" s="18"/>
      <c r="AB173" s="18"/>
      <c r="AC173" s="18"/>
      <c r="AD173" s="18"/>
      <c r="AE173" s="18"/>
    </row>
    <row r="174" spans="1:31" s="11" customFormat="1" ht="15" customHeight="1" x14ac:dyDescent="0.3">
      <c r="A174" s="59"/>
      <c r="B174" s="80"/>
      <c r="C174" s="174"/>
      <c r="D174" s="174"/>
      <c r="E174" s="17"/>
      <c r="F174" s="18"/>
      <c r="G174" s="18"/>
      <c r="H174" s="18"/>
      <c r="I174" s="18"/>
      <c r="J174" s="18"/>
      <c r="K174" s="18"/>
      <c r="L174" s="18"/>
      <c r="M174" s="18"/>
      <c r="N174" s="165"/>
      <c r="O174" s="165"/>
      <c r="P174" s="18"/>
      <c r="Q174" s="18"/>
      <c r="R174" s="18"/>
      <c r="S174" s="18"/>
      <c r="T174" s="18"/>
      <c r="U174" s="18"/>
      <c r="V174" s="18"/>
      <c r="W174" s="18"/>
      <c r="X174" s="165"/>
      <c r="Y174" s="165"/>
      <c r="Z174" s="18"/>
      <c r="AA174" s="18"/>
      <c r="AB174" s="18"/>
      <c r="AC174" s="18"/>
      <c r="AD174" s="18"/>
      <c r="AE174" s="18"/>
    </row>
    <row r="175" spans="1:31" s="11" customFormat="1" ht="15" customHeight="1" x14ac:dyDescent="0.3">
      <c r="A175" s="59"/>
      <c r="B175" s="80"/>
      <c r="C175" s="174"/>
      <c r="D175" s="174"/>
      <c r="E175" s="17"/>
      <c r="F175" s="18"/>
      <c r="G175" s="18"/>
      <c r="H175" s="18"/>
      <c r="I175" s="18"/>
      <c r="J175" s="18"/>
      <c r="K175" s="18"/>
      <c r="L175" s="18"/>
      <c r="M175" s="18"/>
      <c r="N175" s="165"/>
      <c r="O175" s="165"/>
      <c r="P175" s="18"/>
      <c r="Q175" s="18"/>
      <c r="R175" s="18"/>
      <c r="S175" s="18"/>
      <c r="T175" s="18"/>
      <c r="U175" s="18"/>
      <c r="V175" s="18"/>
      <c r="W175" s="18"/>
      <c r="X175" s="165"/>
      <c r="Y175" s="165"/>
      <c r="Z175" s="18"/>
      <c r="AA175" s="18"/>
      <c r="AB175" s="18"/>
      <c r="AC175" s="18"/>
      <c r="AD175" s="18"/>
      <c r="AE175" s="18"/>
    </row>
    <row r="176" spans="1:31" s="11" customFormat="1" ht="15" customHeight="1" x14ac:dyDescent="0.3">
      <c r="A176" s="59"/>
      <c r="B176" s="80"/>
      <c r="C176" s="174"/>
      <c r="D176" s="174"/>
      <c r="E176" s="17"/>
      <c r="F176" s="18"/>
      <c r="G176" s="18"/>
      <c r="H176" s="18"/>
      <c r="I176" s="18"/>
      <c r="J176" s="18"/>
      <c r="K176" s="18"/>
      <c r="L176" s="18"/>
      <c r="M176" s="18"/>
      <c r="N176" s="165"/>
      <c r="O176" s="165"/>
      <c r="P176" s="18"/>
      <c r="Q176" s="18"/>
      <c r="R176" s="18"/>
      <c r="S176" s="18"/>
      <c r="T176" s="18"/>
      <c r="U176" s="18"/>
      <c r="V176" s="18"/>
      <c r="W176" s="18"/>
      <c r="X176" s="165"/>
      <c r="Y176" s="165"/>
      <c r="Z176" s="18"/>
      <c r="AA176" s="18"/>
      <c r="AB176" s="18"/>
      <c r="AC176" s="18"/>
      <c r="AD176" s="18"/>
      <c r="AE176" s="18"/>
    </row>
    <row r="177" spans="1:31" s="11" customFormat="1" ht="15" customHeight="1" x14ac:dyDescent="0.3">
      <c r="A177" s="59"/>
      <c r="B177" s="80"/>
      <c r="C177" s="174"/>
      <c r="D177" s="174"/>
      <c r="E177" s="17"/>
      <c r="F177" s="18"/>
      <c r="G177" s="18"/>
      <c r="H177" s="18"/>
      <c r="I177" s="18"/>
      <c r="J177" s="18"/>
      <c r="K177" s="18"/>
      <c r="L177" s="18"/>
      <c r="M177" s="18"/>
      <c r="N177" s="165"/>
      <c r="O177" s="165"/>
      <c r="P177" s="18"/>
      <c r="Q177" s="18"/>
      <c r="R177" s="18"/>
      <c r="S177" s="18"/>
      <c r="T177" s="18"/>
      <c r="U177" s="18"/>
      <c r="V177" s="18"/>
      <c r="W177" s="18"/>
      <c r="X177" s="165"/>
      <c r="Y177" s="165"/>
      <c r="Z177" s="18"/>
      <c r="AA177" s="18"/>
      <c r="AB177" s="18"/>
      <c r="AC177" s="18"/>
      <c r="AD177" s="18"/>
      <c r="AE177" s="18"/>
    </row>
    <row r="178" spans="1:31" s="11" customFormat="1" ht="15" customHeight="1" x14ac:dyDescent="0.3">
      <c r="A178" s="59"/>
      <c r="B178" s="80"/>
      <c r="C178" s="174"/>
      <c r="D178" s="174"/>
      <c r="E178" s="17"/>
      <c r="F178" s="18"/>
      <c r="G178" s="18"/>
      <c r="H178" s="18"/>
      <c r="I178" s="18"/>
      <c r="J178" s="18"/>
      <c r="K178" s="18"/>
      <c r="L178" s="18"/>
      <c r="M178" s="18"/>
      <c r="N178" s="165"/>
      <c r="O178" s="165"/>
      <c r="P178" s="18"/>
      <c r="Q178" s="18"/>
      <c r="R178" s="18"/>
      <c r="S178" s="18"/>
      <c r="T178" s="18"/>
      <c r="U178" s="18"/>
      <c r="V178" s="18"/>
      <c r="W178" s="18"/>
      <c r="X178" s="165"/>
      <c r="Y178" s="165"/>
      <c r="Z178" s="18"/>
      <c r="AA178" s="18"/>
      <c r="AB178" s="18"/>
      <c r="AC178" s="18"/>
      <c r="AD178" s="18"/>
      <c r="AE178" s="18"/>
    </row>
    <row r="179" spans="1:31" s="11" customFormat="1" ht="15" customHeight="1" x14ac:dyDescent="0.3">
      <c r="A179" s="59"/>
      <c r="B179" s="80"/>
      <c r="C179" s="174"/>
      <c r="D179" s="174"/>
      <c r="E179" s="17"/>
      <c r="F179" s="18"/>
      <c r="G179" s="18"/>
      <c r="H179" s="18"/>
      <c r="I179" s="18"/>
      <c r="J179" s="18"/>
      <c r="K179" s="18"/>
      <c r="L179" s="18"/>
      <c r="M179" s="18"/>
      <c r="N179" s="165"/>
      <c r="O179" s="165"/>
      <c r="P179" s="18"/>
      <c r="Q179" s="18"/>
      <c r="R179" s="18"/>
      <c r="S179" s="18"/>
      <c r="T179" s="18"/>
      <c r="U179" s="18"/>
      <c r="V179" s="18"/>
      <c r="W179" s="18"/>
      <c r="X179" s="165"/>
      <c r="Y179" s="165"/>
      <c r="Z179" s="18"/>
      <c r="AA179" s="18"/>
      <c r="AB179" s="18"/>
      <c r="AC179" s="18"/>
      <c r="AD179" s="18"/>
      <c r="AE179" s="18"/>
    </row>
    <row r="180" spans="1:31" s="11" customFormat="1" ht="15" customHeight="1" x14ac:dyDescent="0.3">
      <c r="A180" s="59"/>
      <c r="B180" s="80"/>
      <c r="C180" s="174"/>
      <c r="D180" s="174"/>
      <c r="E180" s="17"/>
      <c r="F180" s="18"/>
      <c r="G180" s="18"/>
      <c r="H180" s="18"/>
      <c r="I180" s="18"/>
      <c r="J180" s="18"/>
      <c r="K180" s="18"/>
      <c r="L180" s="18"/>
      <c r="M180" s="18"/>
      <c r="N180" s="165"/>
      <c r="O180" s="165"/>
      <c r="P180" s="18"/>
      <c r="Q180" s="18"/>
      <c r="R180" s="18"/>
      <c r="S180" s="18"/>
      <c r="T180" s="18"/>
      <c r="U180" s="18"/>
      <c r="V180" s="18"/>
      <c r="W180" s="18"/>
      <c r="X180" s="165"/>
      <c r="Y180" s="165"/>
      <c r="Z180" s="18"/>
      <c r="AA180" s="18"/>
      <c r="AB180" s="18"/>
      <c r="AC180" s="18"/>
      <c r="AD180" s="18"/>
      <c r="AE180" s="18"/>
    </row>
    <row r="181" spans="1:31" s="11" customFormat="1" ht="15" customHeight="1" x14ac:dyDescent="0.3">
      <c r="A181" s="59"/>
      <c r="B181" s="80"/>
      <c r="C181" s="174"/>
      <c r="D181" s="174"/>
      <c r="E181" s="17"/>
      <c r="F181" s="18"/>
      <c r="G181" s="18"/>
      <c r="H181" s="18"/>
      <c r="I181" s="18"/>
      <c r="J181" s="18"/>
      <c r="K181" s="18"/>
      <c r="L181" s="18"/>
      <c r="M181" s="18"/>
      <c r="N181" s="165"/>
      <c r="O181" s="165"/>
      <c r="P181" s="18"/>
      <c r="Q181" s="18"/>
      <c r="R181" s="18"/>
      <c r="S181" s="18"/>
      <c r="T181" s="18"/>
      <c r="U181" s="18"/>
      <c r="V181" s="18"/>
      <c r="W181" s="18"/>
      <c r="X181" s="165"/>
      <c r="Y181" s="165"/>
      <c r="Z181" s="18"/>
      <c r="AA181" s="18"/>
      <c r="AB181" s="18"/>
      <c r="AC181" s="18"/>
      <c r="AD181" s="18"/>
      <c r="AE181" s="18"/>
    </row>
    <row r="182" spans="1:31" s="11" customFormat="1" ht="15" customHeight="1" x14ac:dyDescent="0.3">
      <c r="A182" s="59"/>
      <c r="B182" s="80"/>
      <c r="C182" s="174"/>
      <c r="D182" s="174"/>
      <c r="E182" s="17"/>
      <c r="F182" s="18"/>
      <c r="G182" s="18"/>
      <c r="H182" s="18"/>
      <c r="I182" s="18"/>
      <c r="J182" s="18"/>
      <c r="K182" s="18"/>
      <c r="L182" s="18"/>
      <c r="M182" s="18"/>
      <c r="N182" s="165"/>
      <c r="O182" s="165"/>
      <c r="P182" s="18"/>
      <c r="Q182" s="18"/>
      <c r="R182" s="18"/>
      <c r="S182" s="18"/>
      <c r="T182" s="18"/>
      <c r="U182" s="18"/>
      <c r="V182" s="18"/>
      <c r="W182" s="18"/>
      <c r="X182" s="165"/>
      <c r="Y182" s="165"/>
      <c r="Z182" s="18"/>
      <c r="AA182" s="18"/>
      <c r="AB182" s="18"/>
      <c r="AC182" s="18"/>
      <c r="AD182" s="18"/>
      <c r="AE182" s="18"/>
    </row>
    <row r="183" spans="1:31" s="11" customFormat="1" ht="15" customHeight="1" x14ac:dyDescent="0.3">
      <c r="A183" s="59"/>
      <c r="B183" s="80"/>
      <c r="C183" s="174"/>
      <c r="D183" s="174"/>
      <c r="E183" s="17"/>
      <c r="F183" s="18"/>
      <c r="G183" s="18"/>
      <c r="H183" s="18"/>
      <c r="I183" s="18"/>
      <c r="J183" s="18"/>
      <c r="K183" s="18"/>
      <c r="L183" s="18"/>
      <c r="M183" s="18"/>
      <c r="N183" s="165"/>
      <c r="O183" s="165"/>
      <c r="P183" s="18"/>
      <c r="Q183" s="18"/>
      <c r="R183" s="18"/>
      <c r="S183" s="18"/>
      <c r="T183" s="18"/>
      <c r="U183" s="18"/>
      <c r="V183" s="18"/>
      <c r="W183" s="18"/>
      <c r="X183" s="165"/>
      <c r="Y183" s="165"/>
      <c r="Z183" s="18"/>
      <c r="AA183" s="18"/>
      <c r="AB183" s="18"/>
      <c r="AC183" s="18"/>
      <c r="AD183" s="18"/>
      <c r="AE183" s="18"/>
    </row>
    <row r="184" spans="1:31" s="11" customFormat="1" ht="15" customHeight="1" x14ac:dyDescent="0.3">
      <c r="A184" s="59"/>
      <c r="B184" s="80"/>
      <c r="C184" s="174"/>
      <c r="D184" s="174"/>
      <c r="E184" s="17"/>
      <c r="F184" s="18"/>
      <c r="G184" s="18"/>
      <c r="H184" s="18"/>
      <c r="I184" s="18"/>
      <c r="J184" s="18"/>
      <c r="K184" s="18"/>
      <c r="L184" s="18"/>
      <c r="M184" s="18"/>
      <c r="N184" s="165"/>
      <c r="O184" s="165"/>
      <c r="P184" s="18"/>
      <c r="Q184" s="18"/>
      <c r="R184" s="18"/>
      <c r="S184" s="18"/>
      <c r="T184" s="18"/>
      <c r="U184" s="18"/>
      <c r="V184" s="18"/>
      <c r="W184" s="18"/>
      <c r="X184" s="165"/>
      <c r="Y184" s="165"/>
      <c r="Z184" s="18"/>
      <c r="AA184" s="18"/>
      <c r="AB184" s="18"/>
      <c r="AC184" s="18"/>
      <c r="AD184" s="18"/>
      <c r="AE184" s="18"/>
    </row>
    <row r="185" spans="1:31" s="11" customFormat="1" ht="15" customHeight="1" x14ac:dyDescent="0.3">
      <c r="A185" s="59"/>
      <c r="B185" s="80"/>
      <c r="C185" s="174"/>
      <c r="D185" s="174"/>
      <c r="E185" s="17"/>
      <c r="F185" s="18"/>
      <c r="G185" s="18"/>
      <c r="H185" s="18"/>
      <c r="I185" s="18"/>
      <c r="J185" s="18"/>
      <c r="K185" s="18"/>
      <c r="L185" s="18"/>
      <c r="M185" s="18"/>
      <c r="N185" s="165"/>
      <c r="O185" s="165"/>
      <c r="P185" s="18"/>
      <c r="Q185" s="18"/>
      <c r="R185" s="18"/>
      <c r="S185" s="18"/>
      <c r="T185" s="18"/>
      <c r="U185" s="18"/>
      <c r="V185" s="18"/>
      <c r="W185" s="18"/>
      <c r="X185" s="165"/>
      <c r="Y185" s="165"/>
      <c r="Z185" s="18"/>
      <c r="AA185" s="18"/>
      <c r="AB185" s="18"/>
      <c r="AC185" s="18"/>
      <c r="AD185" s="18"/>
      <c r="AE185" s="18"/>
    </row>
    <row r="186" spans="1:31" s="11" customFormat="1" ht="15" customHeight="1" x14ac:dyDescent="0.3">
      <c r="A186" s="59"/>
      <c r="B186" s="80"/>
      <c r="C186" s="174"/>
      <c r="D186" s="174"/>
      <c r="E186" s="17"/>
      <c r="F186" s="18"/>
      <c r="G186" s="18"/>
      <c r="H186" s="18"/>
      <c r="I186" s="18"/>
      <c r="J186" s="18"/>
      <c r="K186" s="18"/>
      <c r="L186" s="18"/>
      <c r="M186" s="18"/>
      <c r="N186" s="165"/>
      <c r="O186" s="165"/>
      <c r="P186" s="18"/>
      <c r="Q186" s="18"/>
      <c r="R186" s="18"/>
      <c r="S186" s="18"/>
      <c r="T186" s="18"/>
      <c r="U186" s="18"/>
      <c r="V186" s="18"/>
      <c r="W186" s="18"/>
      <c r="X186" s="165"/>
      <c r="Y186" s="165"/>
      <c r="Z186" s="18"/>
      <c r="AA186" s="18"/>
      <c r="AB186" s="18"/>
      <c r="AC186" s="18"/>
      <c r="AD186" s="18"/>
      <c r="AE186" s="18"/>
    </row>
    <row r="187" spans="1:31" s="11" customFormat="1" ht="15" customHeight="1" x14ac:dyDescent="0.3">
      <c r="A187" s="59"/>
      <c r="B187" s="80"/>
      <c r="C187" s="174"/>
      <c r="D187" s="174"/>
      <c r="E187" s="17"/>
      <c r="F187" s="18"/>
      <c r="G187" s="18"/>
      <c r="H187" s="18"/>
      <c r="I187" s="18"/>
      <c r="J187" s="18"/>
      <c r="K187" s="18"/>
      <c r="L187" s="18"/>
      <c r="M187" s="18"/>
      <c r="N187" s="165"/>
      <c r="O187" s="165"/>
      <c r="P187" s="18"/>
      <c r="Q187" s="18"/>
      <c r="R187" s="18"/>
      <c r="S187" s="18"/>
      <c r="T187" s="18"/>
      <c r="U187" s="18"/>
      <c r="V187" s="18"/>
      <c r="W187" s="18"/>
      <c r="X187" s="165"/>
      <c r="Y187" s="165"/>
      <c r="Z187" s="18"/>
      <c r="AA187" s="18"/>
      <c r="AB187" s="18"/>
      <c r="AC187" s="18"/>
      <c r="AD187" s="18"/>
      <c r="AE187" s="18"/>
    </row>
    <row r="188" spans="1:31" s="11" customFormat="1" ht="15" customHeight="1" x14ac:dyDescent="0.3">
      <c r="A188" s="59"/>
      <c r="B188" s="80"/>
      <c r="C188" s="174"/>
      <c r="D188" s="174"/>
      <c r="E188" s="17"/>
      <c r="F188" s="18"/>
      <c r="G188" s="18"/>
      <c r="H188" s="18"/>
      <c r="I188" s="18"/>
      <c r="J188" s="18"/>
      <c r="K188" s="18"/>
      <c r="L188" s="18"/>
      <c r="M188" s="18"/>
      <c r="N188" s="165"/>
      <c r="O188" s="165"/>
      <c r="P188" s="18"/>
      <c r="Q188" s="18"/>
      <c r="R188" s="18"/>
      <c r="S188" s="18"/>
      <c r="T188" s="18"/>
      <c r="U188" s="18"/>
      <c r="V188" s="18"/>
      <c r="W188" s="18"/>
      <c r="X188" s="165"/>
      <c r="Y188" s="165"/>
      <c r="Z188" s="18"/>
      <c r="AA188" s="18"/>
      <c r="AB188" s="18"/>
      <c r="AC188" s="18"/>
      <c r="AD188" s="18"/>
      <c r="AE188" s="18"/>
    </row>
    <row r="189" spans="1:31" s="11" customFormat="1" ht="15" customHeight="1" x14ac:dyDescent="0.3">
      <c r="A189" s="59"/>
      <c r="B189" s="80"/>
      <c r="C189" s="174"/>
      <c r="D189" s="174"/>
      <c r="E189" s="17"/>
      <c r="F189" s="18"/>
      <c r="G189" s="18"/>
      <c r="H189" s="18"/>
      <c r="I189" s="18"/>
      <c r="J189" s="18"/>
      <c r="K189" s="18"/>
      <c r="L189" s="18"/>
      <c r="M189" s="18"/>
      <c r="N189" s="165"/>
      <c r="O189" s="165"/>
      <c r="P189" s="18"/>
      <c r="Q189" s="18"/>
      <c r="R189" s="18"/>
      <c r="S189" s="18"/>
      <c r="T189" s="18"/>
      <c r="U189" s="18"/>
      <c r="V189" s="18"/>
      <c r="W189" s="18"/>
      <c r="X189" s="165"/>
      <c r="Y189" s="165"/>
      <c r="Z189" s="18"/>
      <c r="AA189" s="18"/>
      <c r="AB189" s="18"/>
      <c r="AC189" s="18"/>
      <c r="AD189" s="18"/>
      <c r="AE189" s="18"/>
    </row>
    <row r="190" spans="1:31" s="11" customFormat="1" ht="15" customHeight="1" x14ac:dyDescent="0.3">
      <c r="A190" s="59"/>
      <c r="B190" s="80"/>
      <c r="C190" s="174"/>
      <c r="D190" s="174"/>
      <c r="E190" s="17"/>
      <c r="F190" s="18"/>
      <c r="G190" s="18"/>
      <c r="H190" s="18"/>
      <c r="I190" s="18"/>
      <c r="J190" s="18"/>
      <c r="K190" s="18"/>
      <c r="L190" s="18"/>
      <c r="M190" s="18"/>
      <c r="N190" s="165"/>
      <c r="O190" s="165"/>
      <c r="P190" s="18"/>
      <c r="Q190" s="18"/>
      <c r="R190" s="18"/>
      <c r="S190" s="18"/>
      <c r="T190" s="18"/>
      <c r="U190" s="18"/>
      <c r="V190" s="18"/>
      <c r="W190" s="18"/>
      <c r="X190" s="165"/>
      <c r="Y190" s="165"/>
      <c r="Z190" s="18"/>
      <c r="AA190" s="18"/>
      <c r="AB190" s="18"/>
      <c r="AC190" s="18"/>
      <c r="AD190" s="18"/>
      <c r="AE190" s="18"/>
    </row>
    <row r="191" spans="1:31" s="11" customFormat="1" ht="15" customHeight="1" x14ac:dyDescent="0.3">
      <c r="A191" s="59"/>
      <c r="B191" s="80"/>
      <c r="C191" s="174"/>
      <c r="D191" s="174"/>
      <c r="E191" s="17"/>
      <c r="F191" s="18"/>
      <c r="G191" s="18"/>
      <c r="H191" s="18"/>
      <c r="I191" s="18"/>
      <c r="J191" s="18"/>
      <c r="K191" s="18"/>
      <c r="L191" s="18"/>
      <c r="M191" s="18"/>
      <c r="N191" s="165"/>
      <c r="O191" s="165"/>
      <c r="P191" s="18"/>
      <c r="Q191" s="18"/>
      <c r="R191" s="18"/>
      <c r="S191" s="18"/>
      <c r="T191" s="18"/>
      <c r="U191" s="18"/>
      <c r="V191" s="18"/>
      <c r="W191" s="18"/>
      <c r="X191" s="165"/>
      <c r="Y191" s="165"/>
      <c r="Z191" s="18"/>
      <c r="AA191" s="18"/>
      <c r="AB191" s="18"/>
      <c r="AC191" s="18"/>
      <c r="AD191" s="18"/>
      <c r="AE191" s="18"/>
    </row>
    <row r="192" spans="1:31" s="11" customFormat="1" ht="15" customHeight="1" x14ac:dyDescent="0.3">
      <c r="A192" s="59"/>
      <c r="B192" s="80"/>
      <c r="C192" s="174"/>
      <c r="D192" s="174"/>
      <c r="E192" s="17"/>
      <c r="F192" s="18"/>
      <c r="G192" s="18"/>
      <c r="H192" s="18"/>
      <c r="I192" s="18"/>
      <c r="J192" s="18"/>
      <c r="K192" s="18"/>
      <c r="L192" s="18"/>
      <c r="M192" s="18"/>
      <c r="N192" s="165"/>
      <c r="O192" s="165"/>
      <c r="P192" s="18"/>
      <c r="Q192" s="18"/>
      <c r="R192" s="18"/>
      <c r="S192" s="18"/>
      <c r="T192" s="18"/>
      <c r="U192" s="18"/>
      <c r="V192" s="18"/>
      <c r="W192" s="18"/>
      <c r="X192" s="165"/>
      <c r="Y192" s="165"/>
      <c r="Z192" s="18"/>
      <c r="AA192" s="18"/>
      <c r="AB192" s="18"/>
      <c r="AC192" s="18"/>
      <c r="AD192" s="18"/>
      <c r="AE192" s="18"/>
    </row>
    <row r="193" spans="1:31" s="11" customFormat="1" ht="15" customHeight="1" x14ac:dyDescent="0.3">
      <c r="A193" s="59"/>
      <c r="B193" s="80"/>
      <c r="C193" s="174"/>
      <c r="D193" s="174"/>
      <c r="E193" s="17"/>
      <c r="F193" s="18"/>
      <c r="G193" s="18"/>
      <c r="H193" s="18"/>
      <c r="I193" s="18"/>
      <c r="J193" s="18"/>
      <c r="K193" s="18"/>
      <c r="L193" s="18"/>
      <c r="M193" s="18"/>
      <c r="N193" s="165"/>
      <c r="O193" s="165"/>
      <c r="P193" s="18"/>
      <c r="Q193" s="18"/>
      <c r="R193" s="18"/>
      <c r="S193" s="18"/>
      <c r="T193" s="18"/>
      <c r="U193" s="18"/>
      <c r="V193" s="18"/>
      <c r="W193" s="18"/>
      <c r="X193" s="165"/>
      <c r="Y193" s="165"/>
      <c r="Z193" s="18"/>
      <c r="AA193" s="18"/>
      <c r="AB193" s="18"/>
      <c r="AC193" s="18"/>
      <c r="AD193" s="18"/>
      <c r="AE193" s="18"/>
    </row>
    <row r="194" spans="1:31" s="11" customFormat="1" ht="15" customHeight="1" x14ac:dyDescent="0.3">
      <c r="A194" s="59"/>
      <c r="B194" s="80"/>
      <c r="C194" s="174"/>
      <c r="D194" s="174"/>
      <c r="E194" s="17"/>
      <c r="F194" s="18"/>
      <c r="G194" s="18"/>
      <c r="H194" s="18"/>
      <c r="I194" s="18"/>
      <c r="J194" s="18"/>
      <c r="K194" s="18"/>
      <c r="L194" s="18"/>
      <c r="M194" s="18"/>
      <c r="N194" s="165"/>
      <c r="O194" s="165"/>
      <c r="P194" s="18"/>
      <c r="Q194" s="18"/>
      <c r="R194" s="18"/>
      <c r="S194" s="18"/>
      <c r="T194" s="18"/>
      <c r="U194" s="18"/>
      <c r="V194" s="18"/>
      <c r="W194" s="18"/>
      <c r="X194" s="165"/>
      <c r="Y194" s="165"/>
      <c r="Z194" s="18"/>
      <c r="AA194" s="18"/>
      <c r="AB194" s="18"/>
      <c r="AC194" s="18"/>
      <c r="AD194" s="18"/>
      <c r="AE194" s="18"/>
    </row>
    <row r="195" spans="1:31" s="11" customFormat="1" ht="15" customHeight="1" x14ac:dyDescent="0.3">
      <c r="A195" s="59"/>
      <c r="B195" s="80"/>
      <c r="C195" s="174"/>
      <c r="D195" s="174"/>
      <c r="E195" s="17"/>
      <c r="F195" s="18"/>
      <c r="G195" s="18"/>
      <c r="H195" s="18"/>
      <c r="I195" s="18"/>
      <c r="J195" s="18"/>
      <c r="K195" s="18"/>
      <c r="L195" s="18"/>
      <c r="M195" s="18"/>
      <c r="N195" s="165"/>
      <c r="O195" s="165"/>
      <c r="P195" s="18"/>
      <c r="Q195" s="18"/>
      <c r="R195" s="18"/>
      <c r="S195" s="18"/>
      <c r="T195" s="18"/>
      <c r="U195" s="18"/>
      <c r="V195" s="18"/>
      <c r="W195" s="18"/>
      <c r="X195" s="165"/>
      <c r="Y195" s="165"/>
      <c r="Z195" s="18"/>
      <c r="AA195" s="18"/>
      <c r="AB195" s="18"/>
      <c r="AC195" s="18"/>
      <c r="AD195" s="18"/>
      <c r="AE195" s="18"/>
    </row>
    <row r="196" spans="1:31" s="11" customFormat="1" ht="15" customHeight="1" x14ac:dyDescent="0.3">
      <c r="A196" s="59"/>
      <c r="B196" s="80"/>
      <c r="C196" s="174"/>
      <c r="D196" s="174"/>
      <c r="E196" s="17"/>
      <c r="F196" s="18"/>
      <c r="G196" s="18"/>
      <c r="H196" s="18"/>
      <c r="I196" s="18"/>
      <c r="J196" s="18"/>
      <c r="K196" s="18"/>
      <c r="L196" s="18"/>
      <c r="M196" s="18"/>
      <c r="N196" s="165"/>
      <c r="O196" s="165"/>
      <c r="P196" s="18"/>
      <c r="Q196" s="18"/>
      <c r="R196" s="18"/>
      <c r="S196" s="18"/>
      <c r="T196" s="18"/>
      <c r="U196" s="18"/>
      <c r="V196" s="18"/>
      <c r="W196" s="18"/>
      <c r="X196" s="165"/>
      <c r="Y196" s="165"/>
      <c r="Z196" s="18"/>
      <c r="AA196" s="18"/>
      <c r="AB196" s="18"/>
      <c r="AC196" s="18"/>
      <c r="AD196" s="18"/>
      <c r="AE196" s="18"/>
    </row>
    <row r="197" spans="1:31" s="11" customFormat="1" ht="15" customHeight="1" x14ac:dyDescent="0.3">
      <c r="A197" s="59"/>
      <c r="B197" s="80"/>
      <c r="C197" s="174"/>
      <c r="D197" s="174"/>
      <c r="E197" s="17"/>
      <c r="F197" s="18"/>
      <c r="G197" s="18"/>
      <c r="H197" s="18"/>
      <c r="I197" s="18"/>
      <c r="J197" s="18"/>
      <c r="K197" s="18"/>
      <c r="L197" s="18"/>
      <c r="M197" s="18"/>
      <c r="N197" s="165"/>
      <c r="O197" s="165"/>
      <c r="P197" s="18"/>
      <c r="Q197" s="18"/>
      <c r="R197" s="18"/>
      <c r="S197" s="18"/>
      <c r="T197" s="18"/>
      <c r="U197" s="18"/>
      <c r="V197" s="18"/>
      <c r="W197" s="18"/>
      <c r="X197" s="165"/>
      <c r="Y197" s="165"/>
      <c r="Z197" s="18"/>
      <c r="AA197" s="18"/>
      <c r="AB197" s="18"/>
      <c r="AC197" s="18"/>
      <c r="AD197" s="18"/>
      <c r="AE197" s="18"/>
    </row>
    <row r="198" spans="1:31" s="11" customFormat="1" ht="15" customHeight="1" x14ac:dyDescent="0.3">
      <c r="A198" s="59"/>
      <c r="B198" s="80"/>
      <c r="C198" s="174"/>
      <c r="D198" s="174"/>
      <c r="E198" s="17"/>
      <c r="F198" s="18"/>
      <c r="G198" s="18"/>
      <c r="H198" s="18"/>
      <c r="I198" s="18"/>
      <c r="J198" s="18"/>
      <c r="K198" s="18"/>
      <c r="L198" s="18"/>
      <c r="M198" s="18"/>
      <c r="N198" s="165"/>
      <c r="O198" s="165"/>
      <c r="P198" s="18"/>
      <c r="Q198" s="18"/>
      <c r="R198" s="18"/>
      <c r="S198" s="18"/>
      <c r="T198" s="18"/>
      <c r="U198" s="18"/>
      <c r="V198" s="18"/>
      <c r="W198" s="18"/>
      <c r="X198" s="165"/>
      <c r="Y198" s="165"/>
      <c r="Z198" s="18"/>
      <c r="AA198" s="18"/>
      <c r="AB198" s="18"/>
      <c r="AC198" s="18"/>
      <c r="AD198" s="18"/>
      <c r="AE198" s="18"/>
    </row>
    <row r="199" spans="1:31" s="11" customFormat="1" ht="15" customHeight="1" x14ac:dyDescent="0.3">
      <c r="A199" s="59"/>
      <c r="B199" s="80"/>
      <c r="C199" s="174"/>
      <c r="D199" s="174"/>
      <c r="E199" s="17"/>
      <c r="F199" s="18"/>
      <c r="G199" s="18"/>
      <c r="H199" s="18"/>
      <c r="I199" s="18"/>
      <c r="J199" s="18"/>
      <c r="K199" s="18"/>
      <c r="L199" s="18"/>
      <c r="M199" s="18"/>
      <c r="N199" s="165"/>
      <c r="O199" s="165"/>
      <c r="P199" s="18"/>
      <c r="Q199" s="18"/>
      <c r="R199" s="18"/>
      <c r="S199" s="18"/>
      <c r="T199" s="18"/>
      <c r="U199" s="18"/>
      <c r="V199" s="18"/>
      <c r="W199" s="18"/>
      <c r="X199" s="165"/>
      <c r="Y199" s="165"/>
      <c r="Z199" s="18"/>
      <c r="AA199" s="18"/>
      <c r="AB199" s="18"/>
      <c r="AC199" s="18"/>
      <c r="AD199" s="18"/>
      <c r="AE199" s="18"/>
    </row>
    <row r="200" spans="1:31" s="11" customFormat="1" ht="15" customHeight="1" x14ac:dyDescent="0.3">
      <c r="A200" s="59"/>
      <c r="B200" s="80"/>
      <c r="C200" s="174"/>
      <c r="D200" s="174"/>
      <c r="E200" s="17"/>
      <c r="F200" s="18"/>
      <c r="G200" s="18"/>
      <c r="H200" s="18"/>
      <c r="I200" s="18"/>
      <c r="J200" s="18"/>
      <c r="K200" s="18"/>
      <c r="L200" s="18"/>
      <c r="M200" s="18"/>
      <c r="N200" s="165"/>
      <c r="O200" s="165"/>
      <c r="P200" s="18"/>
      <c r="Q200" s="18"/>
      <c r="R200" s="18"/>
      <c r="S200" s="18"/>
      <c r="T200" s="18"/>
      <c r="U200" s="18"/>
      <c r="V200" s="18"/>
      <c r="W200" s="18"/>
      <c r="X200" s="165"/>
      <c r="Y200" s="165"/>
      <c r="Z200" s="18"/>
      <c r="AA200" s="18"/>
      <c r="AB200" s="18"/>
      <c r="AC200" s="18"/>
      <c r="AD200" s="18"/>
      <c r="AE200" s="18"/>
    </row>
    <row r="201" spans="1:31" s="11" customFormat="1" ht="15" customHeight="1" x14ac:dyDescent="0.3">
      <c r="A201" s="59"/>
      <c r="B201" s="80"/>
      <c r="C201" s="174"/>
      <c r="D201" s="174"/>
      <c r="E201" s="17"/>
      <c r="F201" s="18"/>
      <c r="G201" s="18"/>
      <c r="H201" s="18"/>
      <c r="I201" s="18"/>
      <c r="J201" s="18"/>
      <c r="K201" s="18"/>
      <c r="L201" s="18"/>
      <c r="M201" s="18"/>
      <c r="N201" s="165"/>
      <c r="O201" s="165"/>
      <c r="P201" s="18"/>
      <c r="Q201" s="18"/>
      <c r="R201" s="18"/>
      <c r="S201" s="18"/>
      <c r="T201" s="18"/>
      <c r="U201" s="18"/>
      <c r="V201" s="18"/>
      <c r="W201" s="18"/>
      <c r="X201" s="165"/>
      <c r="Y201" s="165"/>
      <c r="Z201" s="18"/>
      <c r="AA201" s="18"/>
      <c r="AB201" s="18"/>
      <c r="AC201" s="18"/>
      <c r="AD201" s="18"/>
      <c r="AE201" s="18"/>
    </row>
    <row r="202" spans="1:31" s="11" customFormat="1" ht="15" customHeight="1" x14ac:dyDescent="0.3">
      <c r="A202" s="59"/>
      <c r="B202" s="80"/>
      <c r="C202" s="174"/>
      <c r="D202" s="174"/>
      <c r="E202" s="17"/>
      <c r="F202" s="18"/>
      <c r="G202" s="18"/>
      <c r="H202" s="18"/>
      <c r="I202" s="18"/>
      <c r="J202" s="18"/>
      <c r="K202" s="18"/>
      <c r="L202" s="18"/>
      <c r="M202" s="18"/>
      <c r="N202" s="165"/>
      <c r="O202" s="165"/>
      <c r="P202" s="18"/>
      <c r="Q202" s="18"/>
      <c r="R202" s="18"/>
      <c r="S202" s="18"/>
      <c r="T202" s="18"/>
      <c r="U202" s="18"/>
      <c r="V202" s="18"/>
      <c r="W202" s="18"/>
      <c r="X202" s="165"/>
      <c r="Y202" s="165"/>
      <c r="Z202" s="18"/>
      <c r="AA202" s="18"/>
      <c r="AB202" s="18"/>
      <c r="AC202" s="18"/>
      <c r="AD202" s="18"/>
      <c r="AE202" s="18"/>
    </row>
    <row r="203" spans="1:31" s="11" customFormat="1" ht="15" customHeight="1" x14ac:dyDescent="0.3">
      <c r="A203" s="59"/>
      <c r="B203" s="80"/>
      <c r="C203" s="174"/>
      <c r="D203" s="174"/>
      <c r="E203" s="17"/>
      <c r="F203" s="18"/>
      <c r="G203" s="18"/>
      <c r="H203" s="18"/>
      <c r="I203" s="18"/>
      <c r="J203" s="18"/>
      <c r="K203" s="18"/>
      <c r="L203" s="18"/>
      <c r="M203" s="18"/>
      <c r="N203" s="165"/>
      <c r="O203" s="165"/>
      <c r="P203" s="18"/>
      <c r="Q203" s="18"/>
      <c r="R203" s="18"/>
      <c r="S203" s="18"/>
      <c r="T203" s="18"/>
      <c r="U203" s="18"/>
      <c r="V203" s="18"/>
      <c r="W203" s="18"/>
      <c r="X203" s="165"/>
      <c r="Y203" s="165"/>
      <c r="Z203" s="18"/>
      <c r="AA203" s="18"/>
      <c r="AB203" s="18"/>
      <c r="AC203" s="18"/>
      <c r="AD203" s="18"/>
      <c r="AE203" s="18"/>
    </row>
    <row r="204" spans="1:31" s="11" customFormat="1" ht="15" customHeight="1" x14ac:dyDescent="0.3">
      <c r="A204" s="59"/>
      <c r="B204" s="80"/>
      <c r="C204" s="174"/>
      <c r="D204" s="174"/>
      <c r="E204" s="17"/>
      <c r="F204" s="18"/>
      <c r="G204" s="18"/>
      <c r="H204" s="18"/>
      <c r="I204" s="18"/>
      <c r="J204" s="18"/>
      <c r="K204" s="18"/>
      <c r="L204" s="18"/>
      <c r="M204" s="18"/>
      <c r="N204" s="165"/>
      <c r="O204" s="165"/>
      <c r="P204" s="18"/>
      <c r="Q204" s="18"/>
      <c r="R204" s="18"/>
      <c r="S204" s="18"/>
      <c r="T204" s="18"/>
      <c r="U204" s="18"/>
      <c r="V204" s="18"/>
      <c r="W204" s="18"/>
      <c r="X204" s="165"/>
      <c r="Y204" s="165"/>
      <c r="Z204" s="18"/>
      <c r="AA204" s="18"/>
      <c r="AB204" s="18"/>
      <c r="AC204" s="18"/>
      <c r="AD204" s="18"/>
      <c r="AE204" s="18"/>
    </row>
    <row r="205" spans="1:31" s="11" customFormat="1" ht="15" customHeight="1" x14ac:dyDescent="0.3">
      <c r="A205" s="59"/>
      <c r="B205" s="80"/>
      <c r="C205" s="174"/>
      <c r="D205" s="174"/>
      <c r="E205" s="17"/>
      <c r="F205" s="18"/>
      <c r="G205" s="18"/>
      <c r="H205" s="18"/>
      <c r="I205" s="18"/>
      <c r="J205" s="18"/>
      <c r="K205" s="18"/>
      <c r="L205" s="18"/>
      <c r="M205" s="18"/>
      <c r="N205" s="165"/>
      <c r="O205" s="165"/>
      <c r="P205" s="18"/>
      <c r="Q205" s="18"/>
      <c r="R205" s="18"/>
      <c r="S205" s="18"/>
      <c r="T205" s="18"/>
      <c r="U205" s="18"/>
      <c r="V205" s="18"/>
      <c r="W205" s="18"/>
      <c r="X205" s="165"/>
      <c r="Y205" s="165"/>
      <c r="Z205" s="18"/>
      <c r="AA205" s="18"/>
      <c r="AB205" s="18"/>
      <c r="AC205" s="18"/>
      <c r="AD205" s="18"/>
      <c r="AE205" s="18"/>
    </row>
    <row r="206" spans="1:31" s="11" customFormat="1" ht="15" customHeight="1" x14ac:dyDescent="0.3">
      <c r="A206" s="59"/>
      <c r="B206" s="80"/>
      <c r="C206" s="174"/>
      <c r="D206" s="174"/>
      <c r="E206" s="17"/>
      <c r="F206" s="18"/>
      <c r="G206" s="18"/>
      <c r="H206" s="18"/>
      <c r="I206" s="18"/>
      <c r="J206" s="18"/>
      <c r="K206" s="18"/>
      <c r="L206" s="18"/>
      <c r="M206" s="18"/>
      <c r="N206" s="165"/>
      <c r="O206" s="165"/>
      <c r="P206" s="18"/>
      <c r="Q206" s="18"/>
      <c r="R206" s="18"/>
      <c r="S206" s="18"/>
      <c r="T206" s="18"/>
      <c r="U206" s="18"/>
      <c r="V206" s="18"/>
      <c r="W206" s="18"/>
      <c r="X206" s="165"/>
      <c r="Y206" s="165"/>
      <c r="Z206" s="18"/>
      <c r="AA206" s="18"/>
      <c r="AB206" s="18"/>
      <c r="AC206" s="18"/>
      <c r="AD206" s="18"/>
      <c r="AE206" s="18"/>
    </row>
    <row r="207" spans="1:31" s="11" customFormat="1" ht="15" customHeight="1" x14ac:dyDescent="0.3">
      <c r="A207" s="59"/>
      <c r="B207" s="80"/>
      <c r="C207" s="174"/>
      <c r="D207" s="174"/>
      <c r="E207" s="17"/>
      <c r="F207" s="18"/>
      <c r="G207" s="18"/>
      <c r="H207" s="18"/>
      <c r="I207" s="18"/>
      <c r="J207" s="18"/>
      <c r="K207" s="18"/>
      <c r="L207" s="18"/>
      <c r="M207" s="18"/>
      <c r="N207" s="165"/>
      <c r="O207" s="165"/>
      <c r="P207" s="18"/>
      <c r="Q207" s="18"/>
      <c r="R207" s="18"/>
      <c r="S207" s="18"/>
      <c r="T207" s="18"/>
      <c r="U207" s="18"/>
      <c r="V207" s="18"/>
      <c r="W207" s="18"/>
      <c r="X207" s="165"/>
      <c r="Y207" s="165"/>
      <c r="Z207" s="18"/>
      <c r="AA207" s="18"/>
      <c r="AB207" s="18"/>
      <c r="AC207" s="18"/>
      <c r="AD207" s="18"/>
      <c r="AE207" s="18"/>
    </row>
    <row r="208" spans="1:31" s="11" customFormat="1" ht="15" customHeight="1" x14ac:dyDescent="0.3">
      <c r="A208" s="59"/>
      <c r="B208" s="80"/>
      <c r="C208" s="174"/>
      <c r="D208" s="174"/>
      <c r="E208" s="17"/>
      <c r="F208" s="18"/>
      <c r="G208" s="18"/>
      <c r="H208" s="18"/>
      <c r="I208" s="18"/>
      <c r="J208" s="18"/>
      <c r="K208" s="18"/>
      <c r="L208" s="18"/>
      <c r="M208" s="18"/>
      <c r="N208" s="165"/>
      <c r="O208" s="165"/>
      <c r="P208" s="18"/>
      <c r="Q208" s="18"/>
      <c r="R208" s="18"/>
      <c r="S208" s="18"/>
      <c r="T208" s="18"/>
      <c r="U208" s="18"/>
      <c r="V208" s="18"/>
      <c r="W208" s="18"/>
      <c r="X208" s="165"/>
      <c r="Y208" s="165"/>
      <c r="Z208" s="18"/>
      <c r="AA208" s="18"/>
      <c r="AB208" s="18"/>
      <c r="AC208" s="18"/>
      <c r="AD208" s="18"/>
      <c r="AE208" s="18"/>
    </row>
    <row r="209" spans="1:31" s="11" customFormat="1" ht="15" customHeight="1" x14ac:dyDescent="0.3">
      <c r="A209" s="59"/>
      <c r="B209" s="80"/>
      <c r="C209" s="174"/>
      <c r="D209" s="174"/>
      <c r="E209" s="17"/>
      <c r="F209" s="18"/>
      <c r="G209" s="18"/>
      <c r="H209" s="18"/>
      <c r="I209" s="18"/>
      <c r="J209" s="18"/>
      <c r="K209" s="18"/>
      <c r="L209" s="18"/>
      <c r="M209" s="18"/>
      <c r="N209" s="165"/>
      <c r="O209" s="165"/>
      <c r="P209" s="18"/>
      <c r="Q209" s="18"/>
      <c r="R209" s="18"/>
      <c r="S209" s="18"/>
      <c r="T209" s="18"/>
      <c r="U209" s="18"/>
      <c r="V209" s="18"/>
      <c r="W209" s="18"/>
      <c r="X209" s="165"/>
      <c r="Y209" s="165"/>
      <c r="Z209" s="18"/>
      <c r="AA209" s="18"/>
      <c r="AB209" s="18"/>
      <c r="AC209" s="18"/>
      <c r="AD209" s="18"/>
      <c r="AE209" s="18"/>
    </row>
    <row r="210" spans="1:31" s="11" customFormat="1" ht="15" customHeight="1" x14ac:dyDescent="0.3">
      <c r="A210" s="59"/>
      <c r="B210" s="80"/>
      <c r="C210" s="174"/>
      <c r="D210" s="174"/>
      <c r="E210" s="17"/>
      <c r="F210" s="18"/>
      <c r="G210" s="18"/>
      <c r="H210" s="18"/>
      <c r="I210" s="18"/>
      <c r="J210" s="18"/>
      <c r="K210" s="18"/>
      <c r="L210" s="18"/>
      <c r="M210" s="18"/>
      <c r="N210" s="165"/>
      <c r="O210" s="165"/>
      <c r="P210" s="18"/>
      <c r="Q210" s="18"/>
      <c r="R210" s="18"/>
      <c r="S210" s="18"/>
      <c r="T210" s="18"/>
      <c r="U210" s="18"/>
      <c r="V210" s="18"/>
      <c r="W210" s="18"/>
      <c r="X210" s="165"/>
      <c r="Y210" s="165"/>
      <c r="Z210" s="18"/>
      <c r="AA210" s="18"/>
      <c r="AB210" s="18"/>
      <c r="AC210" s="18"/>
      <c r="AD210" s="18"/>
      <c r="AE210" s="18"/>
    </row>
    <row r="211" spans="1:31" s="11" customFormat="1" ht="15" customHeight="1" x14ac:dyDescent="0.3">
      <c r="A211" s="59"/>
      <c r="B211" s="80"/>
      <c r="C211" s="174"/>
      <c r="D211" s="174"/>
      <c r="E211" s="17"/>
      <c r="F211" s="18"/>
      <c r="G211" s="18"/>
      <c r="H211" s="18"/>
      <c r="I211" s="18"/>
      <c r="J211" s="18"/>
      <c r="K211" s="18"/>
      <c r="L211" s="18"/>
      <c r="M211" s="18"/>
      <c r="N211" s="165"/>
      <c r="O211" s="165"/>
      <c r="P211" s="18"/>
      <c r="Q211" s="18"/>
      <c r="R211" s="18"/>
      <c r="S211" s="18"/>
      <c r="T211" s="18"/>
      <c r="U211" s="18"/>
      <c r="V211" s="18"/>
      <c r="W211" s="18"/>
      <c r="X211" s="165"/>
      <c r="Y211" s="165"/>
      <c r="Z211" s="18"/>
      <c r="AA211" s="18"/>
      <c r="AB211" s="18"/>
      <c r="AC211" s="18"/>
      <c r="AD211" s="18"/>
      <c r="AE211" s="18"/>
    </row>
    <row r="212" spans="1:31" s="11" customFormat="1" ht="15" customHeight="1" x14ac:dyDescent="0.3">
      <c r="A212" s="59"/>
      <c r="B212" s="80"/>
      <c r="C212" s="174"/>
      <c r="D212" s="174"/>
      <c r="E212" s="17"/>
      <c r="F212" s="18"/>
      <c r="G212" s="18"/>
      <c r="H212" s="18"/>
      <c r="I212" s="18"/>
      <c r="J212" s="18"/>
      <c r="K212" s="18"/>
      <c r="L212" s="18"/>
      <c r="M212" s="18"/>
      <c r="N212" s="165"/>
      <c r="O212" s="165"/>
      <c r="P212" s="18"/>
      <c r="Q212" s="18"/>
      <c r="R212" s="18"/>
      <c r="S212" s="18"/>
      <c r="T212" s="18"/>
      <c r="U212" s="18"/>
      <c r="V212" s="18"/>
      <c r="W212" s="18"/>
      <c r="X212" s="165"/>
      <c r="Y212" s="165"/>
      <c r="Z212" s="18"/>
      <c r="AA212" s="18"/>
      <c r="AB212" s="18"/>
      <c r="AC212" s="18"/>
      <c r="AD212" s="18"/>
      <c r="AE212" s="18"/>
    </row>
    <row r="213" spans="1:31" s="11" customFormat="1" ht="15" customHeight="1" x14ac:dyDescent="0.3">
      <c r="A213" s="59"/>
      <c r="B213" s="80"/>
      <c r="C213" s="174"/>
      <c r="D213" s="174"/>
      <c r="E213" s="17"/>
      <c r="F213" s="18"/>
      <c r="G213" s="18"/>
      <c r="H213" s="18"/>
      <c r="I213" s="18"/>
      <c r="J213" s="18"/>
      <c r="K213" s="18"/>
      <c r="L213" s="18"/>
      <c r="M213" s="18"/>
      <c r="N213" s="165"/>
      <c r="O213" s="165"/>
      <c r="P213" s="18"/>
      <c r="Q213" s="18"/>
      <c r="R213" s="18"/>
      <c r="S213" s="18"/>
      <c r="T213" s="18"/>
      <c r="U213" s="18"/>
      <c r="V213" s="18"/>
      <c r="W213" s="18"/>
      <c r="X213" s="165"/>
      <c r="Y213" s="165"/>
      <c r="Z213" s="18"/>
      <c r="AA213" s="18"/>
      <c r="AB213" s="18"/>
      <c r="AC213" s="18"/>
      <c r="AD213" s="18"/>
      <c r="AE213" s="18"/>
    </row>
    <row r="214" spans="1:31" s="11" customFormat="1" ht="15" customHeight="1" x14ac:dyDescent="0.3">
      <c r="A214" s="59"/>
      <c r="B214" s="80"/>
      <c r="C214" s="174"/>
      <c r="D214" s="174"/>
      <c r="E214" s="17"/>
      <c r="F214" s="18"/>
      <c r="G214" s="18"/>
      <c r="H214" s="18"/>
      <c r="I214" s="18"/>
      <c r="J214" s="18"/>
      <c r="K214" s="18"/>
      <c r="L214" s="18"/>
      <c r="M214" s="18"/>
      <c r="N214" s="165"/>
      <c r="O214" s="165"/>
      <c r="P214" s="18"/>
      <c r="Q214" s="18"/>
      <c r="R214" s="18"/>
      <c r="S214" s="18"/>
      <c r="T214" s="18"/>
      <c r="U214" s="18"/>
      <c r="V214" s="18"/>
      <c r="W214" s="18"/>
      <c r="X214" s="165"/>
      <c r="Y214" s="165"/>
      <c r="Z214" s="18"/>
      <c r="AA214" s="18"/>
      <c r="AB214" s="18"/>
      <c r="AC214" s="18"/>
      <c r="AD214" s="18"/>
      <c r="AE214" s="18"/>
    </row>
    <row r="215" spans="1:31" s="11" customFormat="1" ht="15" customHeight="1" x14ac:dyDescent="0.3">
      <c r="A215" s="59"/>
      <c r="B215" s="80"/>
      <c r="C215" s="174"/>
      <c r="D215" s="174"/>
      <c r="E215" s="17"/>
      <c r="F215" s="18"/>
      <c r="G215" s="18"/>
      <c r="H215" s="18"/>
      <c r="I215" s="18"/>
      <c r="J215" s="18"/>
      <c r="K215" s="18"/>
      <c r="L215" s="18"/>
      <c r="M215" s="18"/>
      <c r="N215" s="165"/>
      <c r="O215" s="165"/>
      <c r="P215" s="18"/>
      <c r="Q215" s="18"/>
      <c r="R215" s="18"/>
      <c r="S215" s="18"/>
      <c r="T215" s="18"/>
      <c r="U215" s="18"/>
      <c r="V215" s="18"/>
      <c r="W215" s="18"/>
      <c r="X215" s="165"/>
      <c r="Y215" s="165"/>
      <c r="Z215" s="18"/>
      <c r="AA215" s="18"/>
      <c r="AB215" s="18"/>
      <c r="AC215" s="18"/>
      <c r="AD215" s="18"/>
      <c r="AE215" s="18"/>
    </row>
    <row r="216" spans="1:31" s="11" customFormat="1" ht="15" customHeight="1" x14ac:dyDescent="0.3">
      <c r="A216" s="59"/>
      <c r="B216" s="80"/>
      <c r="C216" s="174"/>
      <c r="D216" s="174"/>
      <c r="E216" s="17"/>
      <c r="F216" s="18"/>
      <c r="G216" s="18"/>
      <c r="H216" s="18"/>
      <c r="I216" s="18"/>
      <c r="J216" s="18"/>
      <c r="K216" s="18"/>
      <c r="L216" s="18"/>
      <c r="M216" s="18"/>
      <c r="N216" s="165"/>
      <c r="O216" s="165"/>
      <c r="P216" s="18"/>
      <c r="Q216" s="18"/>
      <c r="R216" s="18"/>
      <c r="S216" s="18"/>
      <c r="T216" s="18"/>
      <c r="U216" s="18"/>
      <c r="V216" s="18"/>
      <c r="W216" s="18"/>
      <c r="X216" s="165"/>
      <c r="Y216" s="165"/>
      <c r="Z216" s="18"/>
      <c r="AA216" s="18"/>
      <c r="AB216" s="18"/>
      <c r="AC216" s="18"/>
      <c r="AD216" s="18"/>
      <c r="AE216" s="18"/>
    </row>
    <row r="217" spans="1:31" s="11" customFormat="1" ht="15" customHeight="1" x14ac:dyDescent="0.3">
      <c r="A217" s="59"/>
      <c r="B217" s="80"/>
      <c r="C217" s="174"/>
      <c r="D217" s="174"/>
      <c r="E217" s="17"/>
      <c r="F217" s="18"/>
      <c r="G217" s="18"/>
      <c r="H217" s="18"/>
      <c r="I217" s="18"/>
      <c r="J217" s="18"/>
      <c r="K217" s="18"/>
      <c r="L217" s="18"/>
      <c r="M217" s="18"/>
      <c r="N217" s="165"/>
      <c r="O217" s="165"/>
      <c r="P217" s="18"/>
      <c r="Q217" s="18"/>
      <c r="R217" s="18"/>
      <c r="S217" s="18"/>
      <c r="T217" s="18"/>
      <c r="U217" s="18"/>
      <c r="V217" s="18"/>
      <c r="W217" s="18"/>
      <c r="X217" s="165"/>
      <c r="Y217" s="165"/>
      <c r="Z217" s="18"/>
      <c r="AA217" s="18"/>
      <c r="AB217" s="18"/>
      <c r="AC217" s="18"/>
      <c r="AD217" s="18"/>
      <c r="AE217" s="18"/>
    </row>
    <row r="218" spans="1:31" s="11" customFormat="1" ht="15" customHeight="1" x14ac:dyDescent="0.3">
      <c r="A218" s="59"/>
      <c r="B218" s="80"/>
      <c r="C218" s="174"/>
      <c r="D218" s="174"/>
      <c r="E218" s="17"/>
      <c r="F218" s="18"/>
      <c r="G218" s="18"/>
      <c r="H218" s="18"/>
      <c r="I218" s="18"/>
      <c r="J218" s="18"/>
      <c r="K218" s="18"/>
      <c r="L218" s="18"/>
      <c r="M218" s="18"/>
      <c r="N218" s="165"/>
      <c r="O218" s="165"/>
      <c r="P218" s="18"/>
      <c r="Q218" s="18"/>
      <c r="R218" s="18"/>
      <c r="S218" s="18"/>
      <c r="T218" s="18"/>
      <c r="U218" s="18"/>
      <c r="V218" s="18"/>
      <c r="W218" s="18"/>
      <c r="X218" s="165"/>
      <c r="Y218" s="165"/>
      <c r="Z218" s="18"/>
      <c r="AA218" s="18"/>
      <c r="AB218" s="18"/>
      <c r="AC218" s="18"/>
      <c r="AD218" s="18"/>
      <c r="AE218" s="18"/>
    </row>
    <row r="219" spans="1:31" s="11" customFormat="1" ht="15" customHeight="1" x14ac:dyDescent="0.3">
      <c r="A219" s="59"/>
      <c r="B219" s="80"/>
      <c r="C219" s="174"/>
      <c r="D219" s="174"/>
      <c r="E219" s="17"/>
      <c r="F219" s="18"/>
      <c r="G219" s="18"/>
      <c r="H219" s="18"/>
      <c r="I219" s="18"/>
      <c r="J219" s="18"/>
      <c r="K219" s="18"/>
      <c r="L219" s="18"/>
      <c r="M219" s="18"/>
      <c r="N219" s="165"/>
      <c r="O219" s="165"/>
      <c r="P219" s="18"/>
      <c r="Q219" s="18"/>
      <c r="R219" s="18"/>
      <c r="S219" s="18"/>
      <c r="T219" s="18"/>
      <c r="U219" s="18"/>
      <c r="V219" s="18"/>
      <c r="W219" s="18"/>
      <c r="X219" s="165"/>
      <c r="Y219" s="165"/>
      <c r="Z219" s="18"/>
      <c r="AA219" s="18"/>
      <c r="AB219" s="18"/>
      <c r="AC219" s="18"/>
      <c r="AD219" s="18"/>
      <c r="AE219" s="18"/>
    </row>
    <row r="220" spans="1:31" s="11" customFormat="1" ht="15" customHeight="1" x14ac:dyDescent="0.3">
      <c r="A220" s="59"/>
      <c r="B220" s="80"/>
      <c r="C220" s="174"/>
      <c r="D220" s="174"/>
      <c r="E220" s="17"/>
      <c r="F220" s="18"/>
      <c r="G220" s="18"/>
      <c r="H220" s="18"/>
      <c r="I220" s="18"/>
      <c r="J220" s="18"/>
      <c r="K220" s="18"/>
      <c r="L220" s="18"/>
      <c r="M220" s="18"/>
      <c r="N220" s="165"/>
      <c r="O220" s="165"/>
      <c r="P220" s="18"/>
      <c r="Q220" s="18"/>
      <c r="R220" s="18"/>
      <c r="S220" s="18"/>
      <c r="T220" s="18"/>
      <c r="U220" s="18"/>
      <c r="V220" s="18"/>
      <c r="W220" s="18"/>
      <c r="X220" s="165"/>
      <c r="Y220" s="165"/>
      <c r="Z220" s="18"/>
      <c r="AA220" s="18"/>
      <c r="AB220" s="18"/>
      <c r="AC220" s="18"/>
      <c r="AD220" s="18"/>
      <c r="AE220" s="18"/>
    </row>
    <row r="221" spans="1:31" s="11" customFormat="1" ht="15" customHeight="1" x14ac:dyDescent="0.3">
      <c r="A221" s="59"/>
      <c r="B221" s="80"/>
      <c r="C221" s="174"/>
      <c r="D221" s="174"/>
      <c r="E221" s="17"/>
      <c r="F221" s="18"/>
      <c r="G221" s="18"/>
      <c r="H221" s="18"/>
      <c r="I221" s="18"/>
      <c r="J221" s="18"/>
      <c r="K221" s="18"/>
      <c r="L221" s="18"/>
      <c r="M221" s="18"/>
      <c r="N221" s="165"/>
      <c r="O221" s="165"/>
      <c r="P221" s="18"/>
      <c r="Q221" s="18"/>
      <c r="R221" s="18"/>
      <c r="S221" s="18"/>
      <c r="T221" s="18"/>
      <c r="U221" s="18"/>
      <c r="V221" s="18"/>
      <c r="W221" s="18"/>
      <c r="X221" s="165"/>
      <c r="Y221" s="165"/>
      <c r="Z221" s="18"/>
      <c r="AA221" s="18"/>
      <c r="AB221" s="18"/>
      <c r="AC221" s="18"/>
      <c r="AD221" s="18"/>
      <c r="AE221" s="18"/>
    </row>
    <row r="222" spans="1:31" s="11" customFormat="1" ht="15" customHeight="1" x14ac:dyDescent="0.3">
      <c r="A222" s="59"/>
      <c r="B222" s="80"/>
      <c r="C222" s="174"/>
      <c r="D222" s="174"/>
      <c r="E222" s="17"/>
      <c r="F222" s="18"/>
      <c r="G222" s="18"/>
      <c r="H222" s="18"/>
      <c r="I222" s="18"/>
      <c r="J222" s="18"/>
      <c r="K222" s="18"/>
      <c r="L222" s="18"/>
      <c r="M222" s="18"/>
      <c r="N222" s="165"/>
      <c r="O222" s="165"/>
      <c r="P222" s="18"/>
      <c r="Q222" s="18"/>
      <c r="R222" s="18"/>
      <c r="S222" s="18"/>
      <c r="T222" s="18"/>
      <c r="U222" s="18"/>
      <c r="V222" s="18"/>
      <c r="W222" s="18"/>
      <c r="X222" s="165"/>
      <c r="Y222" s="165"/>
      <c r="Z222" s="18"/>
      <c r="AA222" s="18"/>
      <c r="AB222" s="18"/>
      <c r="AC222" s="18"/>
      <c r="AD222" s="18"/>
      <c r="AE222" s="18"/>
    </row>
    <row r="223" spans="1:31" s="11" customFormat="1" ht="15" customHeight="1" x14ac:dyDescent="0.3">
      <c r="A223" s="59"/>
      <c r="B223" s="80"/>
      <c r="C223" s="174"/>
      <c r="D223" s="174"/>
      <c r="E223" s="17"/>
      <c r="F223" s="18"/>
      <c r="G223" s="18"/>
      <c r="H223" s="18"/>
      <c r="I223" s="18"/>
      <c r="J223" s="18"/>
      <c r="K223" s="18"/>
      <c r="L223" s="18"/>
      <c r="M223" s="18"/>
      <c r="N223" s="165"/>
      <c r="O223" s="165"/>
      <c r="P223" s="18"/>
      <c r="Q223" s="18"/>
      <c r="R223" s="18"/>
      <c r="S223" s="18"/>
      <c r="T223" s="18"/>
      <c r="U223" s="18"/>
      <c r="V223" s="18"/>
      <c r="W223" s="18"/>
      <c r="X223" s="165"/>
      <c r="Y223" s="165"/>
      <c r="Z223" s="18"/>
      <c r="AA223" s="18"/>
      <c r="AB223" s="18"/>
      <c r="AC223" s="18"/>
      <c r="AD223" s="18"/>
      <c r="AE223" s="18"/>
    </row>
    <row r="224" spans="1:31" s="11" customFormat="1" ht="15" customHeight="1" x14ac:dyDescent="0.3">
      <c r="A224" s="59"/>
      <c r="B224" s="80"/>
      <c r="C224" s="174"/>
      <c r="D224" s="174"/>
      <c r="E224" s="17"/>
      <c r="F224" s="18"/>
      <c r="G224" s="18"/>
      <c r="H224" s="18"/>
      <c r="I224" s="18"/>
      <c r="J224" s="18"/>
      <c r="K224" s="18"/>
      <c r="L224" s="18"/>
      <c r="M224" s="18"/>
      <c r="N224" s="165"/>
      <c r="O224" s="165"/>
      <c r="P224" s="18"/>
      <c r="Q224" s="18"/>
      <c r="R224" s="18"/>
      <c r="S224" s="18"/>
      <c r="T224" s="18"/>
      <c r="U224" s="18"/>
      <c r="V224" s="18"/>
      <c r="W224" s="18"/>
      <c r="X224" s="165"/>
      <c r="Y224" s="165"/>
      <c r="Z224" s="18"/>
      <c r="AA224" s="18"/>
      <c r="AB224" s="18"/>
      <c r="AC224" s="18"/>
      <c r="AD224" s="18"/>
      <c r="AE224" s="18"/>
    </row>
    <row r="225" spans="1:31" s="11" customFormat="1" ht="15" customHeight="1" x14ac:dyDescent="0.3">
      <c r="A225" s="59"/>
      <c r="B225" s="80"/>
      <c r="C225" s="174"/>
      <c r="D225" s="174"/>
      <c r="E225" s="17"/>
      <c r="F225" s="18"/>
      <c r="G225" s="18"/>
      <c r="H225" s="18"/>
      <c r="I225" s="18"/>
      <c r="J225" s="18"/>
      <c r="K225" s="18"/>
      <c r="L225" s="18"/>
      <c r="M225" s="18"/>
      <c r="N225" s="165"/>
      <c r="O225" s="165"/>
      <c r="P225" s="18"/>
      <c r="Q225" s="18"/>
      <c r="R225" s="18"/>
      <c r="S225" s="18"/>
      <c r="T225" s="18"/>
      <c r="U225" s="18"/>
      <c r="V225" s="18"/>
      <c r="W225" s="18"/>
      <c r="X225" s="165"/>
      <c r="Y225" s="165"/>
      <c r="Z225" s="18"/>
      <c r="AA225" s="18"/>
      <c r="AB225" s="18"/>
      <c r="AC225" s="18"/>
      <c r="AD225" s="18"/>
      <c r="AE225" s="18"/>
    </row>
    <row r="226" spans="1:31" s="11" customFormat="1" ht="15" customHeight="1" x14ac:dyDescent="0.3">
      <c r="A226" s="59"/>
      <c r="B226" s="80"/>
      <c r="C226" s="174"/>
      <c r="D226" s="174"/>
      <c r="E226" s="17"/>
      <c r="F226" s="18"/>
      <c r="G226" s="18"/>
      <c r="H226" s="18"/>
      <c r="I226" s="18"/>
      <c r="J226" s="18"/>
      <c r="K226" s="18"/>
      <c r="L226" s="18"/>
      <c r="M226" s="18"/>
      <c r="N226" s="165"/>
      <c r="O226" s="165"/>
      <c r="P226" s="18"/>
      <c r="Q226" s="18"/>
      <c r="R226" s="18"/>
      <c r="S226" s="18"/>
      <c r="T226" s="18"/>
      <c r="U226" s="18"/>
      <c r="V226" s="18"/>
      <c r="W226" s="18"/>
      <c r="X226" s="165"/>
      <c r="Y226" s="165"/>
      <c r="Z226" s="18"/>
      <c r="AA226" s="18"/>
      <c r="AB226" s="18"/>
      <c r="AC226" s="18"/>
      <c r="AD226" s="18"/>
      <c r="AE226" s="18"/>
    </row>
    <row r="227" spans="1:31" s="11" customFormat="1" ht="15" customHeight="1" x14ac:dyDescent="0.3">
      <c r="A227" s="59"/>
      <c r="B227" s="80"/>
      <c r="C227" s="174"/>
      <c r="D227" s="174"/>
      <c r="E227" s="17"/>
      <c r="F227" s="18"/>
      <c r="G227" s="18"/>
      <c r="H227" s="18"/>
      <c r="I227" s="18"/>
      <c r="J227" s="18"/>
      <c r="K227" s="18"/>
      <c r="L227" s="18"/>
      <c r="M227" s="18"/>
      <c r="N227" s="165"/>
      <c r="O227" s="165"/>
      <c r="P227" s="18"/>
      <c r="Q227" s="18"/>
      <c r="R227" s="18"/>
      <c r="S227" s="18"/>
      <c r="T227" s="18"/>
      <c r="U227" s="18"/>
      <c r="V227" s="18"/>
      <c r="W227" s="18"/>
      <c r="X227" s="165"/>
      <c r="Y227" s="165"/>
      <c r="Z227" s="18"/>
      <c r="AA227" s="18"/>
      <c r="AB227" s="18"/>
      <c r="AC227" s="18"/>
      <c r="AD227" s="18"/>
      <c r="AE227" s="18"/>
    </row>
    <row r="228" spans="1:31" s="11" customFormat="1" ht="15" customHeight="1" x14ac:dyDescent="0.3">
      <c r="A228" s="59"/>
      <c r="B228" s="80"/>
      <c r="C228" s="174"/>
      <c r="D228" s="174"/>
      <c r="E228" s="17"/>
      <c r="F228" s="18"/>
      <c r="G228" s="18"/>
      <c r="H228" s="18"/>
      <c r="I228" s="18"/>
      <c r="J228" s="18"/>
      <c r="K228" s="18"/>
      <c r="L228" s="18"/>
      <c r="M228" s="18"/>
      <c r="N228" s="165"/>
      <c r="O228" s="165"/>
      <c r="P228" s="18"/>
      <c r="Q228" s="18"/>
      <c r="R228" s="18"/>
      <c r="S228" s="18"/>
      <c r="T228" s="18"/>
      <c r="U228" s="18"/>
      <c r="V228" s="18"/>
      <c r="W228" s="18"/>
      <c r="X228" s="165"/>
      <c r="Y228" s="165"/>
      <c r="Z228" s="18"/>
      <c r="AA228" s="18"/>
      <c r="AB228" s="18"/>
      <c r="AC228" s="18"/>
      <c r="AD228" s="18"/>
      <c r="AE228" s="18"/>
    </row>
    <row r="229" spans="1:31" s="11" customFormat="1" ht="15" customHeight="1" x14ac:dyDescent="0.3">
      <c r="A229" s="59"/>
      <c r="B229" s="80"/>
      <c r="C229" s="174"/>
      <c r="D229" s="174"/>
      <c r="E229" s="17"/>
      <c r="F229" s="18"/>
      <c r="G229" s="18"/>
      <c r="H229" s="18"/>
      <c r="I229" s="18"/>
      <c r="J229" s="18"/>
      <c r="K229" s="18"/>
      <c r="L229" s="18"/>
      <c r="M229" s="18"/>
      <c r="N229" s="165"/>
      <c r="O229" s="165"/>
      <c r="P229" s="18"/>
      <c r="Q229" s="18"/>
      <c r="R229" s="18"/>
      <c r="S229" s="18"/>
      <c r="T229" s="18"/>
      <c r="U229" s="18"/>
      <c r="V229" s="18"/>
      <c r="W229" s="18"/>
      <c r="X229" s="165"/>
      <c r="Y229" s="165"/>
      <c r="Z229" s="18"/>
      <c r="AA229" s="18"/>
      <c r="AB229" s="18"/>
      <c r="AC229" s="18"/>
      <c r="AD229" s="18"/>
      <c r="AE229" s="18"/>
    </row>
    <row r="230" spans="1:31" s="11" customFormat="1" ht="15" customHeight="1" x14ac:dyDescent="0.3">
      <c r="A230" s="59"/>
      <c r="B230" s="80"/>
      <c r="C230" s="174"/>
      <c r="D230" s="174"/>
      <c r="E230" s="17"/>
      <c r="F230" s="18"/>
      <c r="G230" s="18"/>
      <c r="H230" s="18"/>
      <c r="I230" s="18"/>
      <c r="J230" s="18"/>
      <c r="K230" s="18"/>
      <c r="L230" s="18"/>
      <c r="M230" s="18"/>
      <c r="N230" s="165"/>
      <c r="O230" s="165"/>
      <c r="P230" s="18"/>
      <c r="Q230" s="18"/>
      <c r="R230" s="18"/>
      <c r="S230" s="18"/>
      <c r="T230" s="18"/>
      <c r="U230" s="18"/>
      <c r="V230" s="18"/>
      <c r="W230" s="18"/>
      <c r="X230" s="165"/>
      <c r="Y230" s="165"/>
      <c r="Z230" s="18"/>
      <c r="AA230" s="18"/>
      <c r="AB230" s="18"/>
      <c r="AC230" s="18"/>
      <c r="AD230" s="18"/>
      <c r="AE230" s="18"/>
    </row>
    <row r="231" spans="1:31" s="11" customFormat="1" ht="15" customHeight="1" x14ac:dyDescent="0.3">
      <c r="A231" s="59"/>
      <c r="B231" s="80"/>
      <c r="C231" s="174"/>
      <c r="D231" s="174"/>
      <c r="E231" s="17"/>
      <c r="F231" s="18"/>
      <c r="G231" s="18"/>
      <c r="H231" s="18"/>
      <c r="I231" s="18"/>
      <c r="J231" s="18"/>
      <c r="K231" s="18"/>
      <c r="L231" s="18"/>
      <c r="M231" s="18"/>
      <c r="N231" s="165"/>
      <c r="O231" s="165"/>
      <c r="P231" s="18"/>
      <c r="Q231" s="18"/>
      <c r="R231" s="18"/>
      <c r="S231" s="18"/>
      <c r="T231" s="18"/>
      <c r="U231" s="18"/>
      <c r="V231" s="18"/>
      <c r="W231" s="18"/>
      <c r="X231" s="165"/>
      <c r="Y231" s="165"/>
      <c r="Z231" s="18"/>
      <c r="AA231" s="18"/>
      <c r="AB231" s="18"/>
      <c r="AC231" s="18"/>
      <c r="AD231" s="18"/>
      <c r="AE231" s="18"/>
    </row>
    <row r="232" spans="1:31" s="11" customFormat="1" ht="15" customHeight="1" x14ac:dyDescent="0.3">
      <c r="A232" s="59"/>
      <c r="B232" s="80"/>
      <c r="C232" s="174"/>
      <c r="D232" s="174"/>
      <c r="E232" s="17"/>
      <c r="F232" s="18"/>
      <c r="G232" s="18"/>
      <c r="H232" s="18"/>
      <c r="I232" s="18"/>
      <c r="J232" s="18"/>
      <c r="K232" s="18"/>
      <c r="L232" s="18"/>
      <c r="M232" s="18"/>
      <c r="N232" s="165"/>
      <c r="O232" s="165"/>
      <c r="P232" s="18"/>
      <c r="Q232" s="18"/>
      <c r="R232" s="18"/>
      <c r="S232" s="18"/>
      <c r="T232" s="18"/>
      <c r="U232" s="18"/>
      <c r="V232" s="18"/>
      <c r="W232" s="18"/>
      <c r="X232" s="165"/>
      <c r="Y232" s="165"/>
      <c r="Z232" s="18"/>
      <c r="AA232" s="18"/>
      <c r="AB232" s="18"/>
      <c r="AC232" s="18"/>
      <c r="AD232" s="18"/>
      <c r="AE232" s="18"/>
    </row>
    <row r="233" spans="1:31" s="11" customFormat="1" ht="15" customHeight="1" x14ac:dyDescent="0.3">
      <c r="A233" s="59"/>
      <c r="B233" s="80"/>
      <c r="C233" s="174"/>
      <c r="D233" s="174"/>
      <c r="E233" s="17"/>
      <c r="F233" s="18"/>
      <c r="G233" s="18"/>
      <c r="H233" s="18"/>
      <c r="I233" s="18"/>
      <c r="J233" s="18"/>
      <c r="K233" s="18"/>
      <c r="L233" s="18"/>
      <c r="M233" s="18"/>
      <c r="N233" s="165"/>
      <c r="O233" s="165"/>
      <c r="P233" s="18"/>
      <c r="Q233" s="18"/>
      <c r="R233" s="18"/>
      <c r="S233" s="18"/>
      <c r="T233" s="18"/>
      <c r="U233" s="18"/>
      <c r="V233" s="18"/>
      <c r="W233" s="18"/>
      <c r="X233" s="165"/>
      <c r="Y233" s="165"/>
      <c r="Z233" s="18"/>
      <c r="AA233" s="18"/>
      <c r="AB233" s="18"/>
      <c r="AC233" s="18"/>
      <c r="AD233" s="18"/>
      <c r="AE233" s="18"/>
    </row>
    <row r="234" spans="1:31" s="11" customFormat="1" ht="15" customHeight="1" x14ac:dyDescent="0.3">
      <c r="A234" s="59"/>
      <c r="B234" s="80"/>
      <c r="C234" s="174"/>
      <c r="D234" s="174"/>
      <c r="E234" s="17"/>
      <c r="F234" s="18"/>
      <c r="G234" s="18"/>
      <c r="H234" s="18"/>
      <c r="I234" s="18"/>
      <c r="J234" s="18"/>
      <c r="K234" s="18"/>
      <c r="L234" s="18"/>
      <c r="M234" s="18"/>
      <c r="N234" s="165"/>
      <c r="O234" s="165"/>
      <c r="P234" s="18"/>
      <c r="Q234" s="18"/>
      <c r="R234" s="18"/>
      <c r="S234" s="18"/>
      <c r="T234" s="18"/>
      <c r="U234" s="18"/>
      <c r="V234" s="18"/>
      <c r="W234" s="18"/>
      <c r="X234" s="165"/>
      <c r="Y234" s="165"/>
      <c r="Z234" s="18"/>
      <c r="AA234" s="18"/>
      <c r="AB234" s="18"/>
      <c r="AC234" s="18"/>
      <c r="AD234" s="18"/>
      <c r="AE234" s="18"/>
    </row>
    <row r="235" spans="1:31" s="11" customFormat="1" ht="15" customHeight="1" x14ac:dyDescent="0.3">
      <c r="A235" s="59"/>
      <c r="B235" s="80"/>
      <c r="C235" s="174"/>
      <c r="D235" s="174"/>
      <c r="E235" s="17"/>
      <c r="F235" s="18"/>
      <c r="G235" s="18"/>
      <c r="H235" s="18"/>
      <c r="I235" s="18"/>
      <c r="J235" s="18"/>
      <c r="K235" s="18"/>
      <c r="L235" s="18"/>
      <c r="M235" s="18"/>
      <c r="N235" s="165"/>
      <c r="O235" s="165"/>
      <c r="P235" s="18"/>
      <c r="Q235" s="18"/>
      <c r="R235" s="18"/>
      <c r="S235" s="18"/>
      <c r="T235" s="18"/>
      <c r="U235" s="18"/>
      <c r="V235" s="18"/>
      <c r="W235" s="18"/>
      <c r="X235" s="165"/>
      <c r="Y235" s="165"/>
      <c r="Z235" s="18"/>
      <c r="AA235" s="18"/>
      <c r="AB235" s="18"/>
      <c r="AC235" s="18"/>
      <c r="AD235" s="18"/>
      <c r="AE235" s="18"/>
    </row>
    <row r="236" spans="1:31" s="11" customFormat="1" ht="15" customHeight="1" x14ac:dyDescent="0.3">
      <c r="A236" s="59"/>
      <c r="B236" s="80"/>
      <c r="C236" s="174"/>
      <c r="D236" s="174"/>
      <c r="E236" s="17"/>
      <c r="F236" s="18"/>
      <c r="G236" s="18"/>
      <c r="H236" s="18"/>
      <c r="I236" s="18"/>
      <c r="J236" s="18"/>
      <c r="K236" s="18"/>
      <c r="L236" s="18"/>
      <c r="M236" s="18"/>
      <c r="N236" s="165"/>
      <c r="O236" s="165"/>
      <c r="P236" s="18"/>
      <c r="Q236" s="18"/>
      <c r="R236" s="18"/>
      <c r="S236" s="18"/>
      <c r="T236" s="18"/>
      <c r="U236" s="18"/>
      <c r="V236" s="18"/>
      <c r="W236" s="18"/>
      <c r="X236" s="165"/>
      <c r="Y236" s="165"/>
      <c r="Z236" s="18"/>
      <c r="AA236" s="18"/>
      <c r="AB236" s="18"/>
      <c r="AC236" s="18"/>
      <c r="AD236" s="18"/>
      <c r="AE236" s="18"/>
    </row>
    <row r="237" spans="1:31" s="11" customFormat="1" ht="15" customHeight="1" x14ac:dyDescent="0.3">
      <c r="A237" s="59"/>
      <c r="B237" s="80"/>
      <c r="C237" s="174"/>
      <c r="D237" s="174"/>
      <c r="E237" s="17"/>
      <c r="F237" s="18"/>
      <c r="G237" s="18"/>
      <c r="H237" s="18"/>
      <c r="I237" s="18"/>
      <c r="J237" s="18"/>
      <c r="K237" s="18"/>
      <c r="L237" s="18"/>
      <c r="M237" s="18"/>
      <c r="N237" s="165"/>
      <c r="O237" s="165"/>
      <c r="P237" s="18"/>
      <c r="Q237" s="18"/>
      <c r="R237" s="18"/>
      <c r="S237" s="18"/>
      <c r="T237" s="18"/>
      <c r="U237" s="18"/>
      <c r="V237" s="18"/>
      <c r="W237" s="18"/>
      <c r="X237" s="165"/>
      <c r="Y237" s="165"/>
      <c r="Z237" s="18"/>
      <c r="AA237" s="18"/>
      <c r="AB237" s="18"/>
      <c r="AC237" s="18"/>
      <c r="AD237" s="18"/>
      <c r="AE237" s="18"/>
    </row>
    <row r="238" spans="1:31" s="11" customFormat="1" ht="15" customHeight="1" x14ac:dyDescent="0.3">
      <c r="A238" s="59"/>
      <c r="B238" s="80"/>
      <c r="C238" s="174"/>
      <c r="D238" s="174"/>
      <c r="E238" s="17"/>
      <c r="F238" s="18"/>
      <c r="G238" s="18"/>
      <c r="H238" s="18"/>
      <c r="I238" s="18"/>
      <c r="J238" s="18"/>
      <c r="K238" s="18"/>
      <c r="L238" s="18"/>
      <c r="M238" s="18"/>
      <c r="N238" s="165"/>
      <c r="O238" s="165"/>
      <c r="P238" s="18"/>
      <c r="Q238" s="18"/>
      <c r="R238" s="18"/>
      <c r="S238" s="18"/>
      <c r="T238" s="18"/>
      <c r="U238" s="18"/>
      <c r="V238" s="18"/>
      <c r="W238" s="18"/>
      <c r="X238" s="165"/>
      <c r="Y238" s="165"/>
      <c r="Z238" s="18"/>
      <c r="AA238" s="18"/>
      <c r="AB238" s="18"/>
      <c r="AC238" s="18"/>
      <c r="AD238" s="18"/>
      <c r="AE238" s="18"/>
    </row>
    <row r="239" spans="1:31" s="11" customFormat="1" ht="15" customHeight="1" x14ac:dyDescent="0.3">
      <c r="A239" s="59"/>
      <c r="B239" s="80"/>
      <c r="C239" s="174"/>
      <c r="D239" s="174"/>
      <c r="E239" s="17"/>
      <c r="F239" s="18"/>
      <c r="G239" s="18"/>
      <c r="H239" s="18"/>
      <c r="I239" s="18"/>
      <c r="J239" s="18"/>
      <c r="K239" s="18"/>
      <c r="L239" s="18"/>
      <c r="M239" s="18"/>
      <c r="N239" s="165"/>
      <c r="O239" s="165"/>
      <c r="P239" s="18"/>
      <c r="Q239" s="18"/>
      <c r="R239" s="18"/>
      <c r="S239" s="18"/>
      <c r="T239" s="18"/>
      <c r="U239" s="18"/>
      <c r="V239" s="18"/>
      <c r="W239" s="18"/>
      <c r="X239" s="165"/>
      <c r="Y239" s="165"/>
      <c r="Z239" s="18"/>
      <c r="AA239" s="18"/>
      <c r="AB239" s="18"/>
      <c r="AC239" s="18"/>
      <c r="AD239" s="18"/>
      <c r="AE239" s="18"/>
    </row>
    <row r="240" spans="1:31" s="11" customFormat="1" ht="15" customHeight="1" x14ac:dyDescent="0.3">
      <c r="A240" s="59"/>
      <c r="B240" s="80"/>
      <c r="C240" s="174"/>
      <c r="D240" s="174"/>
      <c r="E240" s="17"/>
      <c r="F240" s="18"/>
      <c r="G240" s="18"/>
      <c r="H240" s="18"/>
      <c r="I240" s="18"/>
      <c r="J240" s="18"/>
      <c r="K240" s="18"/>
      <c r="L240" s="18"/>
      <c r="M240" s="18"/>
      <c r="N240" s="165"/>
      <c r="O240" s="165"/>
      <c r="P240" s="18"/>
      <c r="Q240" s="18"/>
      <c r="R240" s="18"/>
      <c r="S240" s="18"/>
      <c r="T240" s="18"/>
      <c r="U240" s="18"/>
      <c r="V240" s="18"/>
      <c r="W240" s="18"/>
      <c r="X240" s="165"/>
      <c r="Y240" s="165"/>
      <c r="Z240" s="18"/>
      <c r="AA240" s="18"/>
      <c r="AB240" s="18"/>
      <c r="AC240" s="18"/>
      <c r="AD240" s="18"/>
      <c r="AE240" s="18"/>
    </row>
    <row r="241" spans="1:31" s="11" customFormat="1" ht="15" customHeight="1" x14ac:dyDescent="0.3">
      <c r="A241" s="59"/>
      <c r="B241" s="80"/>
      <c r="C241" s="174"/>
      <c r="D241" s="174"/>
      <c r="E241" s="17"/>
      <c r="F241" s="18"/>
      <c r="G241" s="18"/>
      <c r="H241" s="18"/>
      <c r="I241" s="18"/>
      <c r="J241" s="18"/>
      <c r="K241" s="18"/>
      <c r="L241" s="18"/>
      <c r="M241" s="18"/>
      <c r="N241" s="165"/>
      <c r="O241" s="165"/>
      <c r="P241" s="18"/>
      <c r="Q241" s="18"/>
      <c r="R241" s="18"/>
      <c r="S241" s="18"/>
      <c r="T241" s="18"/>
      <c r="U241" s="18"/>
      <c r="V241" s="18"/>
      <c r="W241" s="18"/>
      <c r="X241" s="165"/>
      <c r="Y241" s="165"/>
      <c r="Z241" s="18"/>
      <c r="AA241" s="18"/>
      <c r="AB241" s="18"/>
      <c r="AC241" s="18"/>
      <c r="AD241" s="18"/>
      <c r="AE241" s="18"/>
    </row>
    <row r="242" spans="1:31" s="11" customFormat="1" ht="15" customHeight="1" x14ac:dyDescent="0.3">
      <c r="A242" s="59"/>
      <c r="B242" s="80"/>
      <c r="C242" s="174"/>
      <c r="D242" s="174"/>
      <c r="E242" s="17"/>
      <c r="F242" s="18"/>
      <c r="G242" s="18"/>
      <c r="H242" s="18"/>
      <c r="I242" s="18"/>
      <c r="J242" s="18"/>
      <c r="K242" s="18"/>
      <c r="L242" s="18"/>
      <c r="M242" s="18"/>
      <c r="N242" s="165"/>
      <c r="O242" s="165"/>
      <c r="P242" s="18"/>
      <c r="Q242" s="18"/>
      <c r="R242" s="18"/>
      <c r="S242" s="18"/>
      <c r="T242" s="18"/>
      <c r="U242" s="18"/>
      <c r="V242" s="18"/>
      <c r="W242" s="18"/>
      <c r="X242" s="165"/>
      <c r="Y242" s="165"/>
      <c r="Z242" s="18"/>
      <c r="AA242" s="18"/>
      <c r="AB242" s="18"/>
      <c r="AC242" s="18"/>
      <c r="AD242" s="18"/>
      <c r="AE242" s="18"/>
    </row>
    <row r="243" spans="1:31" s="11" customFormat="1" ht="15" customHeight="1" x14ac:dyDescent="0.3">
      <c r="A243" s="59"/>
      <c r="B243" s="80"/>
      <c r="C243" s="174"/>
      <c r="D243" s="174"/>
      <c r="E243" s="17"/>
      <c r="F243" s="18"/>
      <c r="G243" s="18"/>
      <c r="H243" s="18"/>
      <c r="I243" s="18"/>
      <c r="J243" s="18"/>
      <c r="K243" s="18"/>
      <c r="L243" s="18"/>
      <c r="M243" s="18"/>
      <c r="N243" s="165"/>
      <c r="O243" s="165"/>
      <c r="P243" s="18"/>
      <c r="Q243" s="18"/>
      <c r="R243" s="18"/>
      <c r="S243" s="18"/>
      <c r="T243" s="18"/>
      <c r="U243" s="18"/>
      <c r="V243" s="18"/>
      <c r="W243" s="18"/>
      <c r="X243" s="165"/>
      <c r="Y243" s="165"/>
      <c r="Z243" s="18"/>
      <c r="AA243" s="18"/>
      <c r="AB243" s="18"/>
      <c r="AC243" s="18"/>
      <c r="AD243" s="18"/>
      <c r="AE243" s="18"/>
    </row>
    <row r="244" spans="1:31" s="11" customFormat="1" ht="15" customHeight="1" x14ac:dyDescent="0.3">
      <c r="A244" s="59"/>
      <c r="B244" s="80"/>
      <c r="C244" s="174"/>
      <c r="D244" s="174"/>
      <c r="E244" s="17"/>
      <c r="F244" s="18"/>
      <c r="G244" s="18"/>
      <c r="H244" s="18"/>
      <c r="I244" s="18"/>
      <c r="J244" s="18"/>
      <c r="K244" s="18"/>
      <c r="L244" s="18"/>
      <c r="M244" s="18"/>
      <c r="N244" s="165"/>
      <c r="O244" s="165"/>
      <c r="P244" s="18"/>
      <c r="Q244" s="18"/>
      <c r="R244" s="18"/>
      <c r="S244" s="18"/>
      <c r="T244" s="18"/>
      <c r="U244" s="18"/>
      <c r="V244" s="18"/>
      <c r="W244" s="18"/>
      <c r="X244" s="165"/>
      <c r="Y244" s="165"/>
      <c r="Z244" s="18"/>
      <c r="AA244" s="18"/>
      <c r="AB244" s="18"/>
      <c r="AC244" s="18"/>
      <c r="AD244" s="18"/>
      <c r="AE244" s="18"/>
    </row>
    <row r="245" spans="1:31" s="11" customFormat="1" ht="15" customHeight="1" x14ac:dyDescent="0.3">
      <c r="A245" s="59"/>
      <c r="B245" s="80"/>
      <c r="C245" s="174"/>
      <c r="D245" s="174"/>
      <c r="E245" s="17"/>
      <c r="F245" s="18"/>
      <c r="G245" s="18"/>
      <c r="H245" s="18"/>
      <c r="I245" s="18"/>
      <c r="J245" s="18"/>
      <c r="K245" s="18"/>
      <c r="L245" s="18"/>
      <c r="M245" s="18"/>
      <c r="N245" s="165"/>
      <c r="O245" s="165"/>
      <c r="P245" s="18"/>
      <c r="Q245" s="18"/>
      <c r="R245" s="18"/>
      <c r="S245" s="18"/>
      <c r="T245" s="18"/>
      <c r="U245" s="18"/>
      <c r="V245" s="18"/>
      <c r="W245" s="18"/>
      <c r="X245" s="165"/>
      <c r="Y245" s="165"/>
      <c r="Z245" s="18"/>
      <c r="AA245" s="18"/>
      <c r="AB245" s="18"/>
      <c r="AC245" s="18"/>
      <c r="AD245" s="18"/>
      <c r="AE245" s="18"/>
    </row>
    <row r="246" spans="1:31" s="11" customFormat="1" ht="15" customHeight="1" x14ac:dyDescent="0.3">
      <c r="A246" s="59"/>
      <c r="B246" s="80"/>
      <c r="C246" s="174"/>
      <c r="D246" s="174"/>
      <c r="E246" s="17"/>
      <c r="F246" s="18"/>
      <c r="G246" s="18"/>
      <c r="H246" s="18"/>
      <c r="I246" s="18"/>
      <c r="J246" s="18"/>
      <c r="K246" s="18"/>
      <c r="L246" s="18"/>
      <c r="M246" s="18"/>
      <c r="N246" s="165"/>
      <c r="O246" s="165"/>
      <c r="P246" s="18"/>
      <c r="Q246" s="18"/>
      <c r="R246" s="18"/>
      <c r="S246" s="18"/>
      <c r="T246" s="18"/>
      <c r="U246" s="18"/>
      <c r="V246" s="18"/>
      <c r="W246" s="18"/>
      <c r="X246" s="165"/>
      <c r="Y246" s="165"/>
      <c r="Z246" s="18"/>
      <c r="AA246" s="18"/>
      <c r="AB246" s="18"/>
      <c r="AC246" s="18"/>
      <c r="AD246" s="18"/>
      <c r="AE246" s="18"/>
    </row>
    <row r="247" spans="1:31" s="11" customFormat="1" ht="15" customHeight="1" x14ac:dyDescent="0.3">
      <c r="A247" s="59"/>
      <c r="B247" s="80"/>
      <c r="C247" s="174"/>
      <c r="D247" s="174"/>
      <c r="E247" s="17"/>
      <c r="F247" s="18"/>
      <c r="G247" s="18"/>
      <c r="H247" s="18"/>
      <c r="I247" s="18"/>
      <c r="J247" s="18"/>
      <c r="K247" s="18"/>
      <c r="L247" s="18"/>
      <c r="M247" s="18"/>
      <c r="N247" s="165"/>
      <c r="O247" s="165"/>
      <c r="P247" s="18"/>
      <c r="Q247" s="18"/>
      <c r="R247" s="18"/>
      <c r="S247" s="18"/>
      <c r="T247" s="18"/>
      <c r="U247" s="18"/>
      <c r="V247" s="18"/>
      <c r="W247" s="18"/>
      <c r="X247" s="165"/>
      <c r="Y247" s="165"/>
      <c r="Z247" s="18"/>
      <c r="AA247" s="18"/>
      <c r="AB247" s="18"/>
      <c r="AC247" s="18"/>
      <c r="AD247" s="18"/>
      <c r="AE247" s="18"/>
    </row>
    <row r="248" spans="1:31" s="11" customFormat="1" ht="15" customHeight="1" x14ac:dyDescent="0.3">
      <c r="A248" s="59"/>
      <c r="B248" s="80"/>
      <c r="C248" s="174"/>
      <c r="D248" s="174"/>
      <c r="E248" s="17"/>
      <c r="F248" s="18"/>
      <c r="G248" s="18"/>
      <c r="H248" s="18"/>
      <c r="I248" s="18"/>
      <c r="J248" s="18"/>
      <c r="K248" s="18"/>
      <c r="L248" s="18"/>
      <c r="M248" s="18"/>
      <c r="N248" s="165"/>
      <c r="O248" s="165"/>
      <c r="P248" s="18"/>
      <c r="Q248" s="18"/>
      <c r="R248" s="18"/>
      <c r="S248" s="18"/>
      <c r="T248" s="18"/>
      <c r="U248" s="18"/>
      <c r="V248" s="18"/>
      <c r="W248" s="18"/>
      <c r="X248" s="165"/>
      <c r="Y248" s="165"/>
      <c r="Z248" s="18"/>
      <c r="AA248" s="18"/>
      <c r="AB248" s="18"/>
      <c r="AC248" s="18"/>
      <c r="AD248" s="18"/>
      <c r="AE248" s="18"/>
    </row>
    <row r="249" spans="1:31" s="11" customFormat="1" ht="15" customHeight="1" x14ac:dyDescent="0.3">
      <c r="A249" s="59"/>
      <c r="B249" s="80"/>
      <c r="C249" s="174"/>
      <c r="D249" s="174"/>
      <c r="E249" s="17"/>
      <c r="F249" s="18"/>
      <c r="G249" s="18"/>
      <c r="H249" s="18"/>
      <c r="I249" s="18"/>
      <c r="J249" s="18"/>
      <c r="K249" s="18"/>
      <c r="L249" s="18"/>
      <c r="M249" s="18"/>
      <c r="N249" s="165"/>
      <c r="O249" s="165"/>
      <c r="P249" s="18"/>
      <c r="Q249" s="18"/>
      <c r="R249" s="18"/>
      <c r="S249" s="18"/>
      <c r="T249" s="18"/>
      <c r="U249" s="18"/>
      <c r="V249" s="18"/>
      <c r="W249" s="18"/>
      <c r="X249" s="165"/>
      <c r="Y249" s="165"/>
      <c r="Z249" s="18"/>
      <c r="AA249" s="18"/>
      <c r="AB249" s="18"/>
      <c r="AC249" s="18"/>
      <c r="AD249" s="18"/>
      <c r="AE249" s="18"/>
    </row>
    <row r="250" spans="1:31" s="11" customFormat="1" ht="15" customHeight="1" x14ac:dyDescent="0.3">
      <c r="A250" s="59"/>
      <c r="B250" s="80"/>
      <c r="C250" s="174"/>
      <c r="D250" s="174"/>
      <c r="E250" s="17"/>
      <c r="F250" s="18"/>
      <c r="G250" s="18"/>
      <c r="H250" s="18"/>
      <c r="I250" s="18"/>
      <c r="J250" s="18"/>
      <c r="K250" s="18"/>
      <c r="L250" s="18"/>
      <c r="M250" s="18"/>
      <c r="N250" s="165"/>
      <c r="O250" s="165"/>
      <c r="P250" s="18"/>
      <c r="Q250" s="18"/>
      <c r="R250" s="18"/>
      <c r="S250" s="18"/>
      <c r="T250" s="18"/>
      <c r="U250" s="18"/>
      <c r="V250" s="18"/>
      <c r="W250" s="18"/>
      <c r="X250" s="165"/>
      <c r="Y250" s="165"/>
      <c r="Z250" s="18"/>
      <c r="AA250" s="18"/>
      <c r="AB250" s="18"/>
      <c r="AC250" s="18"/>
      <c r="AD250" s="18"/>
      <c r="AE250" s="18"/>
    </row>
    <row r="251" spans="1:31" s="11" customFormat="1" ht="15" customHeight="1" x14ac:dyDescent="0.3">
      <c r="A251" s="59"/>
      <c r="B251" s="80"/>
      <c r="C251" s="174"/>
      <c r="D251" s="174"/>
      <c r="E251" s="17"/>
      <c r="F251" s="18"/>
      <c r="G251" s="18"/>
      <c r="H251" s="18"/>
      <c r="I251" s="18"/>
      <c r="J251" s="18"/>
      <c r="K251" s="18"/>
      <c r="L251" s="18"/>
      <c r="M251" s="18"/>
      <c r="N251" s="165"/>
      <c r="O251" s="165"/>
      <c r="P251" s="18"/>
      <c r="Q251" s="18"/>
      <c r="R251" s="18"/>
      <c r="S251" s="18"/>
      <c r="T251" s="18"/>
      <c r="U251" s="18"/>
      <c r="V251" s="18"/>
      <c r="W251" s="18"/>
      <c r="X251" s="165"/>
      <c r="Y251" s="165"/>
      <c r="Z251" s="18"/>
      <c r="AA251" s="18"/>
      <c r="AB251" s="18"/>
      <c r="AC251" s="18"/>
      <c r="AD251" s="18"/>
      <c r="AE251" s="18"/>
    </row>
    <row r="252" spans="1:31" s="11" customFormat="1" ht="15" customHeight="1" x14ac:dyDescent="0.3">
      <c r="A252" s="59"/>
      <c r="B252" s="80"/>
      <c r="C252" s="174"/>
      <c r="D252" s="174"/>
      <c r="E252" s="17"/>
      <c r="F252" s="18"/>
      <c r="G252" s="18"/>
      <c r="H252" s="18"/>
      <c r="I252" s="18"/>
      <c r="J252" s="18"/>
      <c r="K252" s="18"/>
      <c r="L252" s="18"/>
      <c r="M252" s="18"/>
      <c r="N252" s="165"/>
      <c r="O252" s="165"/>
      <c r="P252" s="18"/>
      <c r="Q252" s="18"/>
      <c r="R252" s="18"/>
      <c r="S252" s="18"/>
      <c r="T252" s="18"/>
      <c r="U252" s="18"/>
      <c r="V252" s="18"/>
      <c r="W252" s="18"/>
      <c r="X252" s="165"/>
      <c r="Y252" s="165"/>
      <c r="Z252" s="18"/>
      <c r="AA252" s="18"/>
      <c r="AB252" s="18"/>
      <c r="AC252" s="18"/>
      <c r="AD252" s="18"/>
      <c r="AE252" s="18"/>
    </row>
    <row r="253" spans="1:31" s="11" customFormat="1" ht="15" customHeight="1" x14ac:dyDescent="0.3">
      <c r="A253" s="59"/>
      <c r="B253" s="80"/>
      <c r="C253" s="174"/>
      <c r="D253" s="174"/>
      <c r="E253" s="17"/>
      <c r="F253" s="18"/>
      <c r="G253" s="18"/>
      <c r="H253" s="18"/>
      <c r="I253" s="18"/>
      <c r="J253" s="18"/>
      <c r="K253" s="18"/>
      <c r="L253" s="18"/>
      <c r="M253" s="18"/>
      <c r="N253" s="165"/>
      <c r="O253" s="165"/>
      <c r="P253" s="18"/>
      <c r="Q253" s="18"/>
      <c r="R253" s="18"/>
      <c r="S253" s="18"/>
      <c r="T253" s="18"/>
      <c r="U253" s="18"/>
      <c r="V253" s="18"/>
      <c r="W253" s="18"/>
      <c r="X253" s="165"/>
      <c r="Y253" s="165"/>
      <c r="Z253" s="18"/>
      <c r="AA253" s="18"/>
      <c r="AB253" s="18"/>
      <c r="AC253" s="18"/>
      <c r="AD253" s="18"/>
      <c r="AE253" s="18"/>
    </row>
    <row r="254" spans="1:31" s="11" customFormat="1" ht="15" customHeight="1" x14ac:dyDescent="0.3">
      <c r="A254" s="59"/>
      <c r="B254" s="80"/>
      <c r="C254" s="174"/>
      <c r="D254" s="174"/>
      <c r="E254" s="17"/>
      <c r="F254" s="18"/>
      <c r="G254" s="18"/>
      <c r="H254" s="18"/>
      <c r="I254" s="18"/>
      <c r="J254" s="18"/>
      <c r="K254" s="18"/>
      <c r="L254" s="18"/>
      <c r="M254" s="18"/>
      <c r="N254" s="165"/>
      <c r="O254" s="165"/>
      <c r="P254" s="18"/>
      <c r="Q254" s="18"/>
      <c r="R254" s="18"/>
      <c r="S254" s="18"/>
      <c r="T254" s="18"/>
      <c r="U254" s="18"/>
      <c r="V254" s="18"/>
      <c r="W254" s="18"/>
      <c r="X254" s="165"/>
      <c r="Y254" s="165"/>
      <c r="Z254" s="18"/>
      <c r="AA254" s="18"/>
      <c r="AB254" s="18"/>
      <c r="AC254" s="18"/>
      <c r="AD254" s="18"/>
      <c r="AE254" s="18"/>
    </row>
    <row r="255" spans="1:31" s="11" customFormat="1" ht="15" customHeight="1" x14ac:dyDescent="0.3">
      <c r="A255" s="59"/>
      <c r="B255" s="80"/>
      <c r="C255" s="174"/>
      <c r="D255" s="174"/>
      <c r="E255" s="17"/>
      <c r="F255" s="18"/>
      <c r="G255" s="18"/>
      <c r="H255" s="18"/>
      <c r="I255" s="18"/>
      <c r="J255" s="18"/>
      <c r="K255" s="18"/>
      <c r="L255" s="18"/>
      <c r="M255" s="18"/>
      <c r="N255" s="165"/>
      <c r="O255" s="165"/>
      <c r="P255" s="18"/>
      <c r="Q255" s="18"/>
      <c r="R255" s="18"/>
      <c r="S255" s="18"/>
      <c r="T255" s="18"/>
      <c r="U255" s="18"/>
      <c r="V255" s="18"/>
      <c r="W255" s="18"/>
      <c r="X255" s="165"/>
      <c r="Y255" s="165"/>
      <c r="Z255" s="18"/>
      <c r="AA255" s="18"/>
      <c r="AB255" s="18"/>
      <c r="AC255" s="18"/>
      <c r="AD255" s="18"/>
      <c r="AE255" s="18"/>
    </row>
    <row r="256" spans="1:31" s="11" customFormat="1" ht="15" customHeight="1" x14ac:dyDescent="0.3">
      <c r="A256" s="59"/>
      <c r="B256" s="80"/>
      <c r="C256" s="174"/>
      <c r="D256" s="174"/>
      <c r="E256" s="17"/>
      <c r="F256" s="18"/>
      <c r="G256" s="18"/>
      <c r="H256" s="18"/>
      <c r="I256" s="18"/>
      <c r="J256" s="18"/>
      <c r="K256" s="18"/>
      <c r="L256" s="18"/>
      <c r="M256" s="18"/>
      <c r="N256" s="165"/>
      <c r="O256" s="165"/>
      <c r="P256" s="18"/>
      <c r="Q256" s="18"/>
      <c r="R256" s="18"/>
      <c r="S256" s="18"/>
      <c r="T256" s="18"/>
      <c r="U256" s="18"/>
      <c r="V256" s="18"/>
      <c r="W256" s="18"/>
      <c r="X256" s="165"/>
      <c r="Y256" s="165"/>
      <c r="Z256" s="18"/>
      <c r="AA256" s="18"/>
      <c r="AB256" s="18"/>
      <c r="AC256" s="18"/>
      <c r="AD256" s="18"/>
      <c r="AE256" s="18"/>
    </row>
    <row r="257" spans="1:31" s="11" customFormat="1" ht="15" customHeight="1" x14ac:dyDescent="0.3">
      <c r="A257" s="59"/>
      <c r="B257" s="80"/>
      <c r="C257" s="174"/>
      <c r="D257" s="174"/>
      <c r="E257" s="17"/>
      <c r="F257" s="18"/>
      <c r="G257" s="18"/>
      <c r="H257" s="18"/>
      <c r="I257" s="18"/>
      <c r="J257" s="18"/>
      <c r="K257" s="18"/>
      <c r="L257" s="18"/>
      <c r="M257" s="18"/>
      <c r="N257" s="165"/>
      <c r="O257" s="165"/>
      <c r="P257" s="18"/>
      <c r="Q257" s="18"/>
      <c r="R257" s="18"/>
      <c r="S257" s="18"/>
      <c r="T257" s="18"/>
      <c r="U257" s="18"/>
      <c r="V257" s="18"/>
      <c r="W257" s="18"/>
      <c r="X257" s="165"/>
      <c r="Y257" s="165"/>
      <c r="Z257" s="18"/>
      <c r="AA257" s="18"/>
      <c r="AB257" s="18"/>
      <c r="AC257" s="18"/>
      <c r="AD257" s="18"/>
      <c r="AE257" s="18"/>
    </row>
    <row r="258" spans="1:31" s="11" customFormat="1" ht="15" customHeight="1" x14ac:dyDescent="0.3">
      <c r="A258" s="59"/>
      <c r="B258" s="80"/>
      <c r="C258" s="174"/>
      <c r="D258" s="174"/>
      <c r="E258" s="17"/>
      <c r="F258" s="18"/>
      <c r="G258" s="18"/>
      <c r="H258" s="18"/>
      <c r="I258" s="18"/>
      <c r="J258" s="18"/>
      <c r="K258" s="18"/>
      <c r="L258" s="18"/>
      <c r="M258" s="18"/>
      <c r="N258" s="165"/>
      <c r="O258" s="165"/>
      <c r="P258" s="18"/>
      <c r="Q258" s="18"/>
      <c r="R258" s="18"/>
      <c r="S258" s="18"/>
      <c r="T258" s="18"/>
      <c r="U258" s="18"/>
      <c r="V258" s="18"/>
      <c r="W258" s="18"/>
      <c r="X258" s="165"/>
      <c r="Y258" s="165"/>
      <c r="Z258" s="18"/>
      <c r="AA258" s="18"/>
      <c r="AB258" s="18"/>
      <c r="AC258" s="18"/>
      <c r="AD258" s="18"/>
      <c r="AE258" s="18"/>
    </row>
    <row r="259" spans="1:31" s="11" customFormat="1" ht="15" customHeight="1" x14ac:dyDescent="0.3">
      <c r="A259" s="59"/>
      <c r="B259" s="80"/>
      <c r="C259" s="174"/>
      <c r="D259" s="174"/>
      <c r="E259" s="17"/>
      <c r="F259" s="18"/>
      <c r="G259" s="18"/>
      <c r="H259" s="18"/>
      <c r="I259" s="18"/>
      <c r="J259" s="18"/>
      <c r="K259" s="18"/>
      <c r="L259" s="18"/>
      <c r="M259" s="18"/>
      <c r="N259" s="165"/>
      <c r="O259" s="165"/>
      <c r="P259" s="18"/>
      <c r="Q259" s="18"/>
      <c r="R259" s="18"/>
      <c r="S259" s="18"/>
      <c r="T259" s="18"/>
      <c r="U259" s="18"/>
      <c r="V259" s="18"/>
      <c r="W259" s="18"/>
      <c r="X259" s="165"/>
      <c r="Y259" s="165"/>
      <c r="Z259" s="18"/>
      <c r="AA259" s="18"/>
      <c r="AB259" s="18"/>
      <c r="AC259" s="18"/>
      <c r="AD259" s="18"/>
      <c r="AE259" s="18"/>
    </row>
    <row r="260" spans="1:31" s="11" customFormat="1" ht="15" customHeight="1" x14ac:dyDescent="0.3">
      <c r="A260" s="59"/>
      <c r="B260" s="80"/>
      <c r="C260" s="174"/>
      <c r="D260" s="174"/>
      <c r="E260" s="17"/>
      <c r="F260" s="18"/>
      <c r="G260" s="18"/>
      <c r="H260" s="18"/>
      <c r="I260" s="18"/>
      <c r="J260" s="18"/>
      <c r="K260" s="18"/>
      <c r="L260" s="18"/>
      <c r="M260" s="18"/>
      <c r="N260" s="165"/>
      <c r="O260" s="165"/>
      <c r="P260" s="18"/>
      <c r="Q260" s="18"/>
      <c r="R260" s="18"/>
      <c r="S260" s="18"/>
      <c r="T260" s="18"/>
      <c r="U260" s="18"/>
      <c r="V260" s="18"/>
      <c r="W260" s="18"/>
      <c r="X260" s="165"/>
      <c r="Y260" s="165"/>
      <c r="Z260" s="18"/>
      <c r="AA260" s="18"/>
      <c r="AB260" s="18"/>
      <c r="AC260" s="18"/>
      <c r="AD260" s="18"/>
      <c r="AE260" s="18"/>
    </row>
    <row r="261" spans="1:31" s="11" customFormat="1" ht="15" customHeight="1" x14ac:dyDescent="0.3">
      <c r="A261" s="59"/>
      <c r="B261" s="80"/>
      <c r="C261" s="174"/>
      <c r="D261" s="174"/>
      <c r="E261" s="17"/>
      <c r="F261" s="18"/>
      <c r="G261" s="18"/>
      <c r="H261" s="18"/>
      <c r="I261" s="18"/>
      <c r="J261" s="18"/>
      <c r="K261" s="18"/>
      <c r="L261" s="18"/>
      <c r="M261" s="18"/>
      <c r="N261" s="165"/>
      <c r="O261" s="165"/>
      <c r="P261" s="18"/>
      <c r="Q261" s="18"/>
      <c r="R261" s="18"/>
      <c r="S261" s="18"/>
      <c r="T261" s="18"/>
      <c r="U261" s="18"/>
      <c r="V261" s="18"/>
      <c r="W261" s="18"/>
      <c r="X261" s="165"/>
      <c r="Y261" s="165"/>
      <c r="Z261" s="18"/>
      <c r="AA261" s="18"/>
      <c r="AB261" s="18"/>
      <c r="AC261" s="18"/>
      <c r="AD261" s="18"/>
      <c r="AE261" s="18"/>
    </row>
    <row r="262" spans="1:31" s="11" customFormat="1" ht="15" customHeight="1" x14ac:dyDescent="0.3">
      <c r="A262" s="59"/>
      <c r="B262" s="80"/>
      <c r="C262" s="174"/>
      <c r="D262" s="174"/>
      <c r="E262" s="17"/>
      <c r="F262" s="18"/>
      <c r="G262" s="18"/>
      <c r="H262" s="18"/>
      <c r="I262" s="18"/>
      <c r="J262" s="18"/>
      <c r="K262" s="18"/>
      <c r="L262" s="18"/>
      <c r="M262" s="18"/>
      <c r="N262" s="165"/>
      <c r="O262" s="165"/>
      <c r="P262" s="18"/>
      <c r="Q262" s="18"/>
      <c r="R262" s="18"/>
      <c r="S262" s="18"/>
      <c r="T262" s="18"/>
      <c r="U262" s="18"/>
      <c r="V262" s="18"/>
      <c r="W262" s="18"/>
      <c r="X262" s="165"/>
      <c r="Y262" s="165"/>
      <c r="Z262" s="18"/>
      <c r="AA262" s="18"/>
      <c r="AB262" s="18"/>
      <c r="AC262" s="18"/>
      <c r="AD262" s="18"/>
      <c r="AE262" s="18"/>
    </row>
    <row r="263" spans="1:31" s="11" customFormat="1" ht="15" customHeight="1" x14ac:dyDescent="0.3">
      <c r="A263" s="59"/>
      <c r="B263" s="80"/>
      <c r="C263" s="174"/>
      <c r="D263" s="174"/>
      <c r="E263" s="17"/>
      <c r="F263" s="18"/>
      <c r="G263" s="18"/>
      <c r="H263" s="18"/>
      <c r="I263" s="18"/>
      <c r="J263" s="18"/>
      <c r="K263" s="18"/>
      <c r="L263" s="18"/>
      <c r="M263" s="18"/>
      <c r="N263" s="165"/>
      <c r="O263" s="165"/>
      <c r="P263" s="18"/>
      <c r="Q263" s="18"/>
      <c r="R263" s="18"/>
      <c r="S263" s="18"/>
      <c r="T263" s="18"/>
      <c r="U263" s="18"/>
      <c r="V263" s="18"/>
      <c r="W263" s="18"/>
      <c r="X263" s="165"/>
      <c r="Y263" s="165"/>
      <c r="Z263" s="18"/>
      <c r="AA263" s="18"/>
      <c r="AB263" s="18"/>
      <c r="AC263" s="18"/>
      <c r="AD263" s="18"/>
      <c r="AE263" s="18"/>
    </row>
    <row r="264" spans="1:31" s="11" customFormat="1" ht="15" customHeight="1" x14ac:dyDescent="0.3">
      <c r="A264" s="59"/>
      <c r="B264" s="80"/>
      <c r="C264" s="174"/>
      <c r="D264" s="174"/>
      <c r="E264" s="17"/>
      <c r="F264" s="18"/>
      <c r="G264" s="18"/>
      <c r="H264" s="18"/>
      <c r="I264" s="18"/>
      <c r="J264" s="18"/>
      <c r="K264" s="18"/>
      <c r="L264" s="18"/>
      <c r="M264" s="18"/>
      <c r="N264" s="165"/>
      <c r="O264" s="165"/>
      <c r="P264" s="18"/>
      <c r="Q264" s="18"/>
      <c r="R264" s="18"/>
      <c r="S264" s="18"/>
      <c r="T264" s="18"/>
      <c r="U264" s="18"/>
      <c r="V264" s="18"/>
      <c r="W264" s="18"/>
      <c r="X264" s="165"/>
      <c r="Y264" s="165"/>
      <c r="Z264" s="18"/>
      <c r="AA264" s="18"/>
      <c r="AB264" s="18"/>
      <c r="AC264" s="18"/>
      <c r="AD264" s="18"/>
      <c r="AE264" s="18"/>
    </row>
    <row r="265" spans="1:31" s="11" customFormat="1" ht="15" customHeight="1" x14ac:dyDescent="0.3">
      <c r="A265" s="59"/>
      <c r="B265" s="80"/>
      <c r="C265" s="174"/>
      <c r="D265" s="174"/>
      <c r="E265" s="17"/>
      <c r="F265" s="18"/>
      <c r="G265" s="18"/>
      <c r="H265" s="18"/>
      <c r="I265" s="18"/>
      <c r="J265" s="18"/>
      <c r="K265" s="18"/>
      <c r="L265" s="18"/>
      <c r="M265" s="18"/>
      <c r="N265" s="165"/>
      <c r="O265" s="165"/>
      <c r="P265" s="18"/>
      <c r="Q265" s="18"/>
      <c r="R265" s="18"/>
      <c r="S265" s="18"/>
      <c r="T265" s="18"/>
      <c r="U265" s="18"/>
      <c r="V265" s="18"/>
      <c r="W265" s="18"/>
      <c r="X265" s="165"/>
      <c r="Y265" s="165"/>
      <c r="Z265" s="18"/>
      <c r="AA265" s="18"/>
      <c r="AB265" s="18"/>
      <c r="AC265" s="18"/>
      <c r="AD265" s="18"/>
      <c r="AE265" s="18"/>
    </row>
    <row r="266" spans="1:31" s="11" customFormat="1" ht="15" customHeight="1" x14ac:dyDescent="0.3">
      <c r="A266" s="59"/>
      <c r="B266" s="80"/>
      <c r="C266" s="174"/>
      <c r="D266" s="174"/>
      <c r="E266" s="17"/>
      <c r="F266" s="18"/>
      <c r="G266" s="18"/>
      <c r="H266" s="18"/>
      <c r="I266" s="18"/>
      <c r="J266" s="18"/>
      <c r="K266" s="18"/>
      <c r="L266" s="18"/>
      <c r="M266" s="18"/>
      <c r="N266" s="165"/>
      <c r="O266" s="165"/>
      <c r="P266" s="18"/>
      <c r="Q266" s="18"/>
      <c r="R266" s="18"/>
      <c r="S266" s="18"/>
      <c r="T266" s="18"/>
      <c r="U266" s="18"/>
      <c r="V266" s="18"/>
      <c r="W266" s="18"/>
      <c r="X266" s="165"/>
      <c r="Y266" s="165"/>
      <c r="Z266" s="18"/>
      <c r="AA266" s="18"/>
      <c r="AB266" s="18"/>
      <c r="AC266" s="18"/>
      <c r="AD266" s="18"/>
      <c r="AE266" s="18"/>
    </row>
    <row r="267" spans="1:31" s="11" customFormat="1" ht="15" customHeight="1" x14ac:dyDescent="0.3">
      <c r="A267" s="59"/>
      <c r="B267" s="80"/>
      <c r="C267" s="174"/>
      <c r="D267" s="174"/>
      <c r="E267" s="17"/>
      <c r="F267" s="18"/>
      <c r="G267" s="18"/>
      <c r="H267" s="18"/>
      <c r="I267" s="18"/>
      <c r="J267" s="18"/>
      <c r="K267" s="18"/>
      <c r="L267" s="18"/>
      <c r="M267" s="18"/>
      <c r="N267" s="165"/>
      <c r="O267" s="165"/>
      <c r="P267" s="18"/>
      <c r="Q267" s="18"/>
      <c r="R267" s="18"/>
      <c r="S267" s="18"/>
      <c r="T267" s="18"/>
      <c r="U267" s="18"/>
      <c r="V267" s="18"/>
      <c r="W267" s="18"/>
      <c r="X267" s="165"/>
      <c r="Y267" s="165"/>
      <c r="Z267" s="18"/>
      <c r="AA267" s="18"/>
      <c r="AB267" s="18"/>
      <c r="AC267" s="18"/>
      <c r="AD267" s="18"/>
      <c r="AE267" s="18"/>
    </row>
    <row r="268" spans="1:31" s="11" customFormat="1" ht="15" customHeight="1" x14ac:dyDescent="0.3">
      <c r="A268" s="59"/>
      <c r="B268" s="80"/>
      <c r="C268" s="174"/>
      <c r="D268" s="174"/>
      <c r="E268" s="17"/>
      <c r="F268" s="18"/>
      <c r="G268" s="18"/>
      <c r="H268" s="18"/>
      <c r="I268" s="18"/>
      <c r="J268" s="18"/>
      <c r="K268" s="18"/>
      <c r="L268" s="18"/>
      <c r="M268" s="18"/>
      <c r="N268" s="165"/>
      <c r="O268" s="165"/>
      <c r="P268" s="18"/>
      <c r="Q268" s="18"/>
      <c r="R268" s="18"/>
      <c r="S268" s="18"/>
      <c r="T268" s="18"/>
      <c r="U268" s="18"/>
      <c r="V268" s="18"/>
      <c r="W268" s="18"/>
      <c r="X268" s="165"/>
      <c r="Y268" s="165"/>
      <c r="Z268" s="18"/>
      <c r="AA268" s="18"/>
      <c r="AB268" s="18"/>
      <c r="AC268" s="18"/>
      <c r="AD268" s="18"/>
      <c r="AE268" s="18"/>
    </row>
    <row r="269" spans="1:31" s="11" customFormat="1" ht="15" customHeight="1" x14ac:dyDescent="0.3">
      <c r="A269" s="59"/>
      <c r="B269" s="80"/>
      <c r="C269" s="174"/>
      <c r="D269" s="174"/>
      <c r="E269" s="17"/>
      <c r="F269" s="18"/>
      <c r="G269" s="18"/>
      <c r="H269" s="18"/>
      <c r="I269" s="18"/>
      <c r="J269" s="18"/>
      <c r="K269" s="18"/>
      <c r="L269" s="18"/>
      <c r="M269" s="18"/>
      <c r="N269" s="165"/>
      <c r="O269" s="165"/>
      <c r="P269" s="18"/>
      <c r="Q269" s="18"/>
      <c r="R269" s="18"/>
      <c r="S269" s="18"/>
      <c r="T269" s="18"/>
      <c r="U269" s="18"/>
      <c r="V269" s="18"/>
      <c r="W269" s="18"/>
      <c r="X269" s="165"/>
      <c r="Y269" s="165"/>
      <c r="Z269" s="18"/>
      <c r="AA269" s="18"/>
      <c r="AB269" s="18"/>
      <c r="AC269" s="18"/>
      <c r="AD269" s="18"/>
      <c r="AE269" s="18"/>
    </row>
    <row r="270" spans="1:31" s="11" customFormat="1" ht="15" customHeight="1" x14ac:dyDescent="0.3">
      <c r="A270" s="59"/>
      <c r="B270" s="80"/>
      <c r="C270" s="174"/>
      <c r="D270" s="174"/>
      <c r="E270" s="17"/>
      <c r="F270" s="18"/>
      <c r="G270" s="18"/>
      <c r="H270" s="18"/>
      <c r="I270" s="18"/>
      <c r="J270" s="18"/>
      <c r="K270" s="18"/>
      <c r="L270" s="18"/>
      <c r="M270" s="18"/>
      <c r="N270" s="165"/>
      <c r="O270" s="165"/>
      <c r="P270" s="18"/>
      <c r="Q270" s="18"/>
      <c r="R270" s="18"/>
      <c r="S270" s="18"/>
      <c r="T270" s="18"/>
      <c r="U270" s="18"/>
      <c r="V270" s="18"/>
      <c r="W270" s="18"/>
      <c r="X270" s="165"/>
      <c r="Y270" s="165"/>
      <c r="Z270" s="18"/>
      <c r="AA270" s="18"/>
      <c r="AB270" s="18"/>
      <c r="AC270" s="18"/>
      <c r="AD270" s="18"/>
      <c r="AE270" s="18"/>
    </row>
    <row r="271" spans="1:31" s="11" customFormat="1" ht="15" customHeight="1" x14ac:dyDescent="0.3">
      <c r="A271" s="59"/>
      <c r="B271" s="80"/>
      <c r="C271" s="174"/>
      <c r="D271" s="174"/>
      <c r="E271" s="17"/>
      <c r="F271" s="18"/>
      <c r="G271" s="18"/>
      <c r="H271" s="18"/>
      <c r="I271" s="18"/>
      <c r="J271" s="18"/>
      <c r="K271" s="18"/>
      <c r="L271" s="18"/>
      <c r="M271" s="18"/>
      <c r="N271" s="165"/>
      <c r="O271" s="165"/>
      <c r="P271" s="18"/>
      <c r="Q271" s="18"/>
      <c r="R271" s="18"/>
      <c r="S271" s="18"/>
      <c r="T271" s="18"/>
      <c r="U271" s="18"/>
      <c r="V271" s="18"/>
      <c r="W271" s="18"/>
      <c r="X271" s="165"/>
      <c r="Y271" s="165"/>
      <c r="Z271" s="18"/>
      <c r="AA271" s="18"/>
      <c r="AB271" s="18"/>
      <c r="AC271" s="18"/>
      <c r="AD271" s="18"/>
      <c r="AE271" s="18"/>
    </row>
    <row r="272" spans="1:31" s="11" customFormat="1" ht="15" customHeight="1" x14ac:dyDescent="0.3">
      <c r="A272" s="59"/>
      <c r="B272" s="80"/>
      <c r="C272" s="174"/>
      <c r="D272" s="174"/>
      <c r="E272" s="17"/>
      <c r="F272" s="18"/>
      <c r="G272" s="18"/>
      <c r="H272" s="18"/>
      <c r="I272" s="18"/>
      <c r="J272" s="18"/>
      <c r="K272" s="18"/>
      <c r="L272" s="18"/>
      <c r="M272" s="18"/>
      <c r="N272" s="165"/>
      <c r="O272" s="165"/>
      <c r="P272" s="18"/>
      <c r="Q272" s="18"/>
      <c r="R272" s="18"/>
      <c r="S272" s="18"/>
      <c r="T272" s="18"/>
      <c r="U272" s="18"/>
      <c r="V272" s="18"/>
      <c r="W272" s="18"/>
      <c r="X272" s="165"/>
      <c r="Y272" s="165"/>
      <c r="Z272" s="18"/>
      <c r="AA272" s="18"/>
      <c r="AB272" s="18"/>
      <c r="AC272" s="18"/>
      <c r="AD272" s="18"/>
      <c r="AE272" s="18"/>
    </row>
    <row r="273" spans="1:31" s="11" customFormat="1" ht="15" customHeight="1" x14ac:dyDescent="0.3">
      <c r="A273" s="59"/>
      <c r="B273" s="80"/>
      <c r="C273" s="174"/>
      <c r="D273" s="174"/>
      <c r="E273" s="17"/>
      <c r="F273" s="18"/>
      <c r="G273" s="18"/>
      <c r="H273" s="18"/>
      <c r="I273" s="18"/>
      <c r="J273" s="18"/>
      <c r="K273" s="18"/>
      <c r="L273" s="18"/>
      <c r="M273" s="18"/>
      <c r="N273" s="165"/>
      <c r="O273" s="165"/>
      <c r="P273" s="18"/>
      <c r="Q273" s="18"/>
      <c r="R273" s="18"/>
      <c r="S273" s="18"/>
      <c r="T273" s="18"/>
      <c r="U273" s="18"/>
      <c r="V273" s="18"/>
      <c r="W273" s="18"/>
      <c r="X273" s="165"/>
      <c r="Y273" s="165"/>
      <c r="Z273" s="18"/>
      <c r="AA273" s="18"/>
      <c r="AB273" s="18"/>
      <c r="AC273" s="18"/>
      <c r="AD273" s="18"/>
      <c r="AE273" s="18"/>
    </row>
    <row r="274" spans="1:31" s="11" customFormat="1" ht="15" customHeight="1" x14ac:dyDescent="0.3">
      <c r="A274" s="59"/>
      <c r="B274" s="80"/>
      <c r="C274" s="174"/>
      <c r="D274" s="174"/>
      <c r="E274" s="17"/>
      <c r="F274" s="18"/>
      <c r="G274" s="18"/>
      <c r="H274" s="18"/>
      <c r="I274" s="18"/>
      <c r="J274" s="18"/>
      <c r="K274" s="18"/>
      <c r="L274" s="18"/>
      <c r="M274" s="18"/>
      <c r="N274" s="165"/>
      <c r="O274" s="165"/>
      <c r="P274" s="18"/>
      <c r="Q274" s="18"/>
      <c r="R274" s="18"/>
      <c r="S274" s="18"/>
      <c r="T274" s="18"/>
      <c r="U274" s="18"/>
      <c r="V274" s="18"/>
      <c r="W274" s="18"/>
      <c r="X274" s="165"/>
      <c r="Y274" s="165"/>
      <c r="Z274" s="18"/>
      <c r="AA274" s="18"/>
      <c r="AB274" s="18"/>
      <c r="AC274" s="18"/>
      <c r="AD274" s="18"/>
      <c r="AE274" s="18"/>
    </row>
    <row r="275" spans="1:31" s="11" customFormat="1" ht="15" customHeight="1" x14ac:dyDescent="0.3">
      <c r="A275" s="59"/>
      <c r="B275" s="80"/>
      <c r="C275" s="174"/>
      <c r="D275" s="174"/>
      <c r="E275" s="17"/>
      <c r="F275" s="18"/>
      <c r="G275" s="18"/>
      <c r="H275" s="18"/>
      <c r="I275" s="18"/>
      <c r="J275" s="18"/>
      <c r="K275" s="18"/>
      <c r="L275" s="18"/>
      <c r="M275" s="18"/>
      <c r="N275" s="165"/>
      <c r="O275" s="165"/>
      <c r="P275" s="18"/>
      <c r="Q275" s="18"/>
      <c r="R275" s="18"/>
      <c r="S275" s="18"/>
      <c r="T275" s="18"/>
      <c r="U275" s="18"/>
      <c r="V275" s="18"/>
      <c r="W275" s="18"/>
      <c r="X275" s="165"/>
      <c r="Y275" s="165"/>
      <c r="Z275" s="18"/>
      <c r="AA275" s="18"/>
      <c r="AB275" s="18"/>
      <c r="AC275" s="18"/>
      <c r="AD275" s="18"/>
      <c r="AE275" s="18"/>
    </row>
    <row r="276" spans="1:31" s="11" customFormat="1" ht="15" customHeight="1" x14ac:dyDescent="0.3">
      <c r="A276" s="59"/>
      <c r="B276" s="80"/>
      <c r="C276" s="174"/>
      <c r="D276" s="174"/>
      <c r="E276" s="17"/>
      <c r="F276" s="18"/>
      <c r="G276" s="18"/>
      <c r="H276" s="18"/>
      <c r="I276" s="18"/>
      <c r="J276" s="18"/>
      <c r="K276" s="18"/>
      <c r="L276" s="18"/>
      <c r="M276" s="18"/>
      <c r="N276" s="165"/>
      <c r="O276" s="165"/>
      <c r="P276" s="18"/>
      <c r="Q276" s="18"/>
      <c r="R276" s="18"/>
      <c r="S276" s="18"/>
      <c r="T276" s="18"/>
      <c r="U276" s="18"/>
      <c r="V276" s="18"/>
      <c r="W276" s="18"/>
      <c r="X276" s="165"/>
      <c r="Y276" s="165"/>
      <c r="Z276" s="18"/>
      <c r="AA276" s="18"/>
      <c r="AB276" s="18"/>
      <c r="AC276" s="18"/>
      <c r="AD276" s="18"/>
      <c r="AE276" s="18"/>
    </row>
    <row r="277" spans="1:31" s="11" customFormat="1" ht="15" customHeight="1" x14ac:dyDescent="0.3">
      <c r="A277" s="59"/>
      <c r="B277" s="80"/>
      <c r="C277" s="174"/>
      <c r="D277" s="174"/>
      <c r="E277" s="17"/>
      <c r="F277" s="18"/>
      <c r="G277" s="18"/>
      <c r="H277" s="18"/>
      <c r="I277" s="18"/>
      <c r="J277" s="18"/>
      <c r="K277" s="18"/>
      <c r="L277" s="18"/>
      <c r="M277" s="18"/>
      <c r="N277" s="165"/>
      <c r="O277" s="165"/>
      <c r="P277" s="18"/>
      <c r="Q277" s="18"/>
      <c r="R277" s="18"/>
      <c r="S277" s="18"/>
      <c r="T277" s="18"/>
      <c r="U277" s="18"/>
      <c r="V277" s="18"/>
      <c r="W277" s="18"/>
      <c r="X277" s="165"/>
      <c r="Y277" s="165"/>
      <c r="Z277" s="18"/>
      <c r="AA277" s="18"/>
      <c r="AB277" s="18"/>
      <c r="AC277" s="18"/>
      <c r="AD277" s="18"/>
      <c r="AE277" s="18"/>
    </row>
    <row r="278" spans="1:31" s="11" customFormat="1" ht="15" customHeight="1" x14ac:dyDescent="0.3">
      <c r="A278" s="59"/>
      <c r="B278" s="80"/>
      <c r="C278" s="174"/>
      <c r="D278" s="174"/>
      <c r="E278" s="17"/>
      <c r="F278" s="18"/>
      <c r="G278" s="18"/>
      <c r="H278" s="18"/>
      <c r="I278" s="18"/>
      <c r="J278" s="18"/>
      <c r="K278" s="18"/>
      <c r="L278" s="18"/>
      <c r="M278" s="18"/>
      <c r="N278" s="165"/>
      <c r="O278" s="165"/>
      <c r="P278" s="18"/>
      <c r="Q278" s="18"/>
      <c r="R278" s="18"/>
      <c r="S278" s="18"/>
      <c r="T278" s="18"/>
      <c r="U278" s="18"/>
      <c r="V278" s="18"/>
      <c r="W278" s="18"/>
      <c r="X278" s="165"/>
      <c r="Y278" s="165"/>
      <c r="Z278" s="18"/>
      <c r="AA278" s="18"/>
      <c r="AB278" s="18"/>
      <c r="AC278" s="18"/>
      <c r="AD278" s="18"/>
      <c r="AE278" s="18"/>
    </row>
    <row r="279" spans="1:31" s="11" customFormat="1" ht="15" customHeight="1" x14ac:dyDescent="0.3">
      <c r="A279" s="59"/>
      <c r="B279" s="80"/>
      <c r="C279" s="174"/>
      <c r="D279" s="174"/>
      <c r="E279" s="17"/>
      <c r="F279" s="18"/>
      <c r="G279" s="18"/>
      <c r="H279" s="18"/>
      <c r="I279" s="18"/>
      <c r="J279" s="18"/>
      <c r="K279" s="18"/>
      <c r="L279" s="18"/>
      <c r="M279" s="18"/>
      <c r="N279" s="165"/>
      <c r="O279" s="165"/>
      <c r="P279" s="18"/>
      <c r="Q279" s="18"/>
      <c r="R279" s="18"/>
      <c r="S279" s="18"/>
      <c r="T279" s="18"/>
      <c r="U279" s="18"/>
      <c r="V279" s="18"/>
      <c r="W279" s="18"/>
      <c r="X279" s="165"/>
      <c r="Y279" s="165"/>
      <c r="Z279" s="18"/>
      <c r="AA279" s="18"/>
      <c r="AB279" s="18"/>
      <c r="AC279" s="18"/>
      <c r="AD279" s="18"/>
      <c r="AE279" s="18"/>
    </row>
    <row r="280" spans="1:31" s="11" customFormat="1" ht="15" customHeight="1" x14ac:dyDescent="0.3">
      <c r="A280" s="59"/>
      <c r="B280" s="80"/>
      <c r="C280" s="174"/>
      <c r="D280" s="174"/>
      <c r="E280" s="17"/>
      <c r="F280" s="18"/>
      <c r="G280" s="18"/>
      <c r="H280" s="18"/>
      <c r="I280" s="18"/>
      <c r="J280" s="18"/>
      <c r="K280" s="18"/>
      <c r="L280" s="18"/>
      <c r="M280" s="18"/>
      <c r="N280" s="165"/>
      <c r="O280" s="165"/>
      <c r="P280" s="18"/>
      <c r="Q280" s="18"/>
      <c r="R280" s="18"/>
      <c r="S280" s="18"/>
      <c r="T280" s="18"/>
      <c r="U280" s="18"/>
      <c r="V280" s="18"/>
      <c r="W280" s="18"/>
      <c r="X280" s="165"/>
      <c r="Y280" s="165"/>
      <c r="Z280" s="18"/>
      <c r="AA280" s="18"/>
      <c r="AB280" s="18"/>
      <c r="AC280" s="18"/>
      <c r="AD280" s="18"/>
      <c r="AE280" s="18"/>
    </row>
    <row r="281" spans="1:31" s="11" customFormat="1" ht="15" customHeight="1" x14ac:dyDescent="0.3">
      <c r="A281" s="59"/>
      <c r="B281" s="80"/>
      <c r="C281" s="174"/>
      <c r="D281" s="174"/>
      <c r="E281" s="17"/>
      <c r="F281" s="18"/>
      <c r="G281" s="18"/>
      <c r="H281" s="18"/>
      <c r="I281" s="18"/>
      <c r="J281" s="18"/>
      <c r="K281" s="18"/>
      <c r="L281" s="18"/>
      <c r="M281" s="18"/>
      <c r="N281" s="165"/>
      <c r="O281" s="165"/>
      <c r="P281" s="18"/>
      <c r="Q281" s="18"/>
      <c r="R281" s="18"/>
      <c r="S281" s="18"/>
      <c r="T281" s="18"/>
      <c r="U281" s="18"/>
      <c r="V281" s="18"/>
      <c r="W281" s="18"/>
      <c r="X281" s="165"/>
      <c r="Y281" s="165"/>
      <c r="Z281" s="18"/>
      <c r="AA281" s="18"/>
      <c r="AB281" s="18"/>
      <c r="AC281" s="18"/>
      <c r="AD281" s="18"/>
      <c r="AE281" s="18"/>
    </row>
    <row r="282" spans="1:31" s="11" customFormat="1" ht="15" customHeight="1" x14ac:dyDescent="0.3">
      <c r="A282" s="59"/>
      <c r="B282" s="80"/>
      <c r="C282" s="174"/>
      <c r="D282" s="174"/>
      <c r="E282" s="17"/>
      <c r="F282" s="18"/>
      <c r="G282" s="18"/>
      <c r="H282" s="18"/>
      <c r="I282" s="18"/>
      <c r="J282" s="18"/>
      <c r="K282" s="18"/>
      <c r="L282" s="18"/>
      <c r="M282" s="18"/>
      <c r="N282" s="165"/>
      <c r="O282" s="165"/>
      <c r="P282" s="18"/>
      <c r="Q282" s="18"/>
      <c r="R282" s="18"/>
      <c r="S282" s="18"/>
      <c r="T282" s="18"/>
      <c r="U282" s="18"/>
      <c r="V282" s="18"/>
      <c r="W282" s="18"/>
      <c r="X282" s="165"/>
      <c r="Y282" s="165"/>
      <c r="Z282" s="18"/>
      <c r="AA282" s="18"/>
      <c r="AB282" s="18"/>
      <c r="AC282" s="18"/>
      <c r="AD282" s="18"/>
      <c r="AE282" s="18"/>
    </row>
    <row r="283" spans="1:31" s="11" customFormat="1" ht="15" customHeight="1" x14ac:dyDescent="0.3">
      <c r="A283" s="59"/>
      <c r="B283" s="80"/>
      <c r="C283" s="174"/>
      <c r="D283" s="174"/>
      <c r="E283" s="17"/>
      <c r="F283" s="18"/>
      <c r="G283" s="18"/>
      <c r="H283" s="18"/>
      <c r="I283" s="18"/>
      <c r="J283" s="18"/>
      <c r="K283" s="18"/>
      <c r="L283" s="18"/>
      <c r="M283" s="18"/>
      <c r="N283" s="165"/>
      <c r="O283" s="165"/>
      <c r="P283" s="18"/>
      <c r="Q283" s="18"/>
      <c r="R283" s="18"/>
      <c r="S283" s="18"/>
      <c r="T283" s="18"/>
      <c r="U283" s="18"/>
      <c r="V283" s="18"/>
      <c r="W283" s="18"/>
      <c r="X283" s="165"/>
      <c r="Y283" s="165"/>
      <c r="Z283" s="18"/>
      <c r="AA283" s="18"/>
      <c r="AB283" s="18"/>
      <c r="AC283" s="18"/>
      <c r="AD283" s="18"/>
      <c r="AE283" s="18"/>
    </row>
    <row r="284" spans="1:31" s="11" customFormat="1" ht="15" customHeight="1" x14ac:dyDescent="0.3">
      <c r="A284" s="59"/>
      <c r="B284" s="80"/>
      <c r="C284" s="174"/>
      <c r="D284" s="174"/>
      <c r="E284" s="17"/>
      <c r="F284" s="18"/>
      <c r="G284" s="18"/>
      <c r="H284" s="18"/>
      <c r="I284" s="18"/>
      <c r="J284" s="18"/>
      <c r="K284" s="18"/>
      <c r="L284" s="18"/>
      <c r="M284" s="18"/>
      <c r="N284" s="165"/>
      <c r="O284" s="165"/>
      <c r="P284" s="18"/>
      <c r="Q284" s="18"/>
      <c r="R284" s="18"/>
      <c r="S284" s="18"/>
      <c r="T284" s="18"/>
      <c r="U284" s="18"/>
      <c r="V284" s="18"/>
      <c r="W284" s="18"/>
      <c r="X284" s="165"/>
      <c r="Y284" s="165"/>
      <c r="Z284" s="18"/>
      <c r="AA284" s="18"/>
      <c r="AB284" s="18"/>
      <c r="AC284" s="18"/>
      <c r="AD284" s="18"/>
      <c r="AE284" s="18"/>
    </row>
    <row r="285" spans="1:31" s="11" customFormat="1" ht="15" customHeight="1" x14ac:dyDescent="0.3">
      <c r="A285" s="59"/>
      <c r="B285" s="80"/>
      <c r="C285" s="174"/>
      <c r="D285" s="174"/>
      <c r="E285" s="17"/>
      <c r="F285" s="18"/>
      <c r="G285" s="18"/>
      <c r="H285" s="18"/>
      <c r="I285" s="18"/>
      <c r="J285" s="18"/>
      <c r="K285" s="18"/>
      <c r="L285" s="18"/>
      <c r="M285" s="18"/>
      <c r="N285" s="165"/>
      <c r="O285" s="165"/>
      <c r="P285" s="18"/>
      <c r="Q285" s="18"/>
      <c r="R285" s="18"/>
      <c r="S285" s="18"/>
      <c r="T285" s="18"/>
      <c r="U285" s="18"/>
      <c r="V285" s="18"/>
      <c r="W285" s="18"/>
      <c r="X285" s="165"/>
      <c r="Y285" s="165"/>
      <c r="Z285" s="18"/>
      <c r="AA285" s="18"/>
      <c r="AB285" s="18"/>
      <c r="AC285" s="18"/>
      <c r="AD285" s="18"/>
      <c r="AE285" s="18"/>
    </row>
    <row r="286" spans="1:31" s="11" customFormat="1" ht="15" customHeight="1" x14ac:dyDescent="0.3">
      <c r="A286" s="59"/>
      <c r="B286" s="80"/>
      <c r="C286" s="174"/>
      <c r="D286" s="174"/>
      <c r="E286" s="17"/>
      <c r="F286" s="18"/>
      <c r="G286" s="18"/>
      <c r="H286" s="18"/>
      <c r="I286" s="18"/>
      <c r="J286" s="18"/>
      <c r="K286" s="18"/>
      <c r="L286" s="18"/>
      <c r="M286" s="18"/>
      <c r="N286" s="165"/>
      <c r="O286" s="165"/>
      <c r="P286" s="18"/>
      <c r="Q286" s="18"/>
      <c r="R286" s="18"/>
      <c r="S286" s="18"/>
      <c r="T286" s="18"/>
      <c r="U286" s="18"/>
      <c r="V286" s="18"/>
      <c r="W286" s="18"/>
      <c r="X286" s="165"/>
      <c r="Y286" s="165"/>
      <c r="Z286" s="18"/>
      <c r="AA286" s="18"/>
      <c r="AB286" s="18"/>
      <c r="AC286" s="18"/>
      <c r="AD286" s="18"/>
      <c r="AE286" s="18"/>
    </row>
    <row r="287" spans="1:31" s="11" customFormat="1" ht="15" customHeight="1" x14ac:dyDescent="0.3">
      <c r="A287" s="59"/>
      <c r="B287" s="80"/>
      <c r="C287" s="174"/>
      <c r="D287" s="174"/>
      <c r="E287" s="17"/>
      <c r="F287" s="18"/>
      <c r="G287" s="18"/>
      <c r="H287" s="18"/>
      <c r="I287" s="18"/>
      <c r="J287" s="18"/>
      <c r="K287" s="18"/>
      <c r="L287" s="18"/>
      <c r="M287" s="18"/>
      <c r="N287" s="165"/>
      <c r="O287" s="165"/>
      <c r="P287" s="18"/>
      <c r="Q287" s="18"/>
      <c r="R287" s="18"/>
      <c r="S287" s="18"/>
      <c r="T287" s="18"/>
      <c r="U287" s="18"/>
      <c r="V287" s="18"/>
      <c r="W287" s="18"/>
      <c r="X287" s="165"/>
      <c r="Y287" s="165"/>
      <c r="Z287" s="18"/>
      <c r="AA287" s="18"/>
      <c r="AB287" s="18"/>
      <c r="AC287" s="18"/>
      <c r="AD287" s="18"/>
      <c r="AE287" s="18"/>
    </row>
    <row r="288" spans="1:31" s="11" customFormat="1" ht="15" customHeight="1" x14ac:dyDescent="0.3">
      <c r="A288" s="59"/>
      <c r="B288" s="80"/>
      <c r="C288" s="174"/>
      <c r="D288" s="174"/>
      <c r="E288" s="17"/>
      <c r="F288" s="18"/>
      <c r="G288" s="18"/>
      <c r="H288" s="18"/>
      <c r="I288" s="18"/>
      <c r="J288" s="18"/>
      <c r="K288" s="18"/>
      <c r="L288" s="18"/>
      <c r="M288" s="18"/>
      <c r="N288" s="165"/>
      <c r="O288" s="165"/>
      <c r="P288" s="18"/>
      <c r="Q288" s="18"/>
      <c r="R288" s="18"/>
      <c r="S288" s="18"/>
      <c r="T288" s="18"/>
      <c r="U288" s="18"/>
      <c r="V288" s="18"/>
      <c r="W288" s="18"/>
      <c r="X288" s="165"/>
      <c r="Y288" s="165"/>
      <c r="Z288" s="18"/>
      <c r="AA288" s="18"/>
      <c r="AB288" s="18"/>
      <c r="AC288" s="18"/>
      <c r="AD288" s="18"/>
      <c r="AE288" s="18"/>
    </row>
    <row r="289" spans="1:31" s="11" customFormat="1" ht="15" customHeight="1" x14ac:dyDescent="0.3">
      <c r="A289" s="59"/>
      <c r="B289" s="80"/>
      <c r="C289" s="174"/>
      <c r="D289" s="174"/>
      <c r="E289" s="17"/>
      <c r="F289" s="18"/>
      <c r="G289" s="18"/>
      <c r="H289" s="18"/>
      <c r="I289" s="18"/>
      <c r="J289" s="18"/>
      <c r="K289" s="18"/>
      <c r="L289" s="18"/>
      <c r="M289" s="18"/>
      <c r="N289" s="165"/>
      <c r="O289" s="165"/>
      <c r="P289" s="18"/>
      <c r="Q289" s="18"/>
      <c r="R289" s="18"/>
      <c r="S289" s="18"/>
      <c r="T289" s="18"/>
      <c r="U289" s="18"/>
      <c r="V289" s="18"/>
      <c r="W289" s="18"/>
      <c r="X289" s="165"/>
      <c r="Y289" s="165"/>
      <c r="Z289" s="18"/>
      <c r="AA289" s="18"/>
      <c r="AB289" s="18"/>
      <c r="AC289" s="18"/>
      <c r="AD289" s="18"/>
      <c r="AE289" s="18"/>
    </row>
    <row r="290" spans="1:31" s="11" customFormat="1" ht="15" customHeight="1" x14ac:dyDescent="0.3">
      <c r="A290" s="59"/>
      <c r="B290" s="80"/>
      <c r="C290" s="174"/>
      <c r="D290" s="174"/>
      <c r="E290" s="17"/>
      <c r="F290" s="18"/>
      <c r="G290" s="18"/>
      <c r="H290" s="18"/>
      <c r="I290" s="18"/>
      <c r="J290" s="18"/>
      <c r="K290" s="18"/>
      <c r="L290" s="18"/>
      <c r="M290" s="18"/>
      <c r="N290" s="165"/>
      <c r="O290" s="165"/>
      <c r="P290" s="18"/>
      <c r="Q290" s="18"/>
      <c r="R290" s="18"/>
      <c r="S290" s="18"/>
      <c r="T290" s="18"/>
      <c r="U290" s="18"/>
      <c r="V290" s="18"/>
      <c r="W290" s="18"/>
      <c r="X290" s="165"/>
      <c r="Y290" s="165"/>
      <c r="Z290" s="18"/>
      <c r="AA290" s="18"/>
      <c r="AB290" s="18"/>
      <c r="AC290" s="18"/>
      <c r="AD290" s="18"/>
      <c r="AE290" s="18"/>
    </row>
    <row r="291" spans="1:31" s="11" customFormat="1" ht="15" customHeight="1" x14ac:dyDescent="0.3">
      <c r="A291" s="59"/>
      <c r="B291" s="80"/>
      <c r="C291" s="174"/>
      <c r="D291" s="174"/>
      <c r="E291" s="17"/>
      <c r="F291" s="18"/>
      <c r="G291" s="18"/>
      <c r="H291" s="18"/>
      <c r="I291" s="18"/>
      <c r="J291" s="18"/>
      <c r="K291" s="18"/>
      <c r="L291" s="18"/>
      <c r="M291" s="18"/>
      <c r="N291" s="165"/>
      <c r="O291" s="165"/>
      <c r="P291" s="18"/>
      <c r="Q291" s="18"/>
      <c r="R291" s="18"/>
      <c r="S291" s="18"/>
      <c r="T291" s="18"/>
      <c r="U291" s="18"/>
      <c r="V291" s="18"/>
      <c r="W291" s="18"/>
      <c r="X291" s="165"/>
      <c r="Y291" s="165"/>
      <c r="Z291" s="18"/>
      <c r="AA291" s="18"/>
      <c r="AB291" s="18"/>
      <c r="AC291" s="18"/>
      <c r="AD291" s="18"/>
      <c r="AE291" s="18"/>
    </row>
    <row r="292" spans="1:31" s="11" customFormat="1" ht="15" customHeight="1" x14ac:dyDescent="0.3">
      <c r="A292" s="59"/>
      <c r="B292" s="80"/>
      <c r="C292" s="174"/>
      <c r="D292" s="174"/>
      <c r="E292" s="17"/>
      <c r="F292" s="18"/>
      <c r="G292" s="18"/>
      <c r="H292" s="18"/>
      <c r="I292" s="18"/>
      <c r="J292" s="18"/>
      <c r="K292" s="18"/>
      <c r="L292" s="18"/>
      <c r="M292" s="18"/>
      <c r="N292" s="165"/>
      <c r="O292" s="165"/>
      <c r="P292" s="18"/>
      <c r="Q292" s="18"/>
      <c r="R292" s="18"/>
      <c r="S292" s="18"/>
      <c r="T292" s="18"/>
      <c r="U292" s="18"/>
      <c r="V292" s="18"/>
      <c r="W292" s="18"/>
      <c r="X292" s="165"/>
      <c r="Y292" s="165"/>
      <c r="Z292" s="18"/>
      <c r="AA292" s="18"/>
      <c r="AB292" s="18"/>
      <c r="AC292" s="18"/>
      <c r="AD292" s="18"/>
      <c r="AE292" s="18"/>
    </row>
    <row r="293" spans="1:31" s="11" customFormat="1" ht="15" customHeight="1" x14ac:dyDescent="0.3">
      <c r="A293" s="59"/>
      <c r="B293" s="80"/>
      <c r="C293" s="174"/>
      <c r="D293" s="174"/>
      <c r="E293" s="17"/>
      <c r="F293" s="18"/>
      <c r="G293" s="18"/>
      <c r="H293" s="18"/>
      <c r="I293" s="18"/>
      <c r="J293" s="18"/>
      <c r="K293" s="18"/>
      <c r="L293" s="18"/>
      <c r="M293" s="18"/>
      <c r="N293" s="165"/>
      <c r="O293" s="165"/>
      <c r="P293" s="18"/>
      <c r="Q293" s="18"/>
      <c r="R293" s="18"/>
      <c r="S293" s="18"/>
      <c r="T293" s="18"/>
      <c r="U293" s="18"/>
      <c r="V293" s="18"/>
      <c r="W293" s="18"/>
      <c r="X293" s="165"/>
      <c r="Y293" s="165"/>
      <c r="Z293" s="18"/>
      <c r="AA293" s="18"/>
      <c r="AB293" s="18"/>
      <c r="AC293" s="18"/>
      <c r="AD293" s="18"/>
      <c r="AE293" s="18"/>
    </row>
    <row r="294" spans="1:31" s="11" customFormat="1" ht="15" customHeight="1" x14ac:dyDescent="0.3">
      <c r="A294" s="59"/>
      <c r="B294" s="80"/>
      <c r="C294" s="174"/>
      <c r="D294" s="174"/>
      <c r="E294" s="17"/>
      <c r="F294" s="18"/>
      <c r="G294" s="18"/>
      <c r="H294" s="18"/>
      <c r="I294" s="18"/>
      <c r="J294" s="18"/>
      <c r="K294" s="18"/>
      <c r="L294" s="18"/>
      <c r="M294" s="18"/>
      <c r="N294" s="165"/>
      <c r="O294" s="165"/>
      <c r="P294" s="18"/>
      <c r="Q294" s="18"/>
      <c r="R294" s="18"/>
      <c r="S294" s="18"/>
      <c r="T294" s="18"/>
      <c r="U294" s="18"/>
      <c r="V294" s="18"/>
      <c r="W294" s="18"/>
      <c r="X294" s="165"/>
      <c r="Y294" s="165"/>
      <c r="Z294" s="18"/>
      <c r="AA294" s="18"/>
      <c r="AB294" s="18"/>
      <c r="AC294" s="18"/>
      <c r="AD294" s="18"/>
      <c r="AE294" s="18"/>
    </row>
    <row r="295" spans="1:31" s="11" customFormat="1" ht="15" customHeight="1" x14ac:dyDescent="0.3">
      <c r="A295" s="59"/>
      <c r="B295" s="80"/>
      <c r="C295" s="174"/>
      <c r="D295" s="174"/>
      <c r="E295" s="17"/>
      <c r="F295" s="18"/>
      <c r="G295" s="18"/>
      <c r="H295" s="18"/>
      <c r="I295" s="18"/>
      <c r="J295" s="18"/>
      <c r="K295" s="18"/>
      <c r="L295" s="18"/>
      <c r="M295" s="18"/>
      <c r="N295" s="165"/>
      <c r="O295" s="165"/>
      <c r="P295" s="18"/>
      <c r="Q295" s="18"/>
      <c r="R295" s="18"/>
      <c r="S295" s="18"/>
      <c r="T295" s="18"/>
      <c r="U295" s="18"/>
      <c r="V295" s="18"/>
      <c r="W295" s="18"/>
      <c r="X295" s="165"/>
      <c r="Y295" s="165"/>
      <c r="Z295" s="18"/>
      <c r="AA295" s="18"/>
      <c r="AB295" s="18"/>
      <c r="AC295" s="18"/>
      <c r="AD295" s="18"/>
      <c r="AE295" s="18"/>
    </row>
    <row r="296" spans="1:31" s="11" customFormat="1" ht="15" customHeight="1" x14ac:dyDescent="0.3">
      <c r="A296" s="59"/>
      <c r="B296" s="80"/>
      <c r="C296" s="174"/>
      <c r="D296" s="174"/>
      <c r="E296" s="17"/>
      <c r="F296" s="18"/>
      <c r="G296" s="18"/>
      <c r="H296" s="18"/>
      <c r="I296" s="18"/>
      <c r="J296" s="18"/>
      <c r="K296" s="18"/>
      <c r="L296" s="18"/>
      <c r="M296" s="18"/>
      <c r="N296" s="165"/>
      <c r="O296" s="165"/>
      <c r="P296" s="18"/>
      <c r="Q296" s="18"/>
      <c r="R296" s="18"/>
      <c r="S296" s="18"/>
      <c r="T296" s="18"/>
      <c r="U296" s="18"/>
      <c r="V296" s="18"/>
      <c r="W296" s="18"/>
      <c r="X296" s="165"/>
      <c r="Y296" s="165"/>
      <c r="Z296" s="18"/>
      <c r="AA296" s="18"/>
      <c r="AB296" s="18"/>
      <c r="AC296" s="18"/>
      <c r="AD296" s="18"/>
      <c r="AE296" s="18"/>
    </row>
    <row r="297" spans="1:31" s="11" customFormat="1" ht="15" customHeight="1" x14ac:dyDescent="0.3">
      <c r="A297" s="59"/>
      <c r="B297" s="80"/>
      <c r="C297" s="174"/>
      <c r="D297" s="174"/>
      <c r="E297" s="17"/>
      <c r="F297" s="18"/>
      <c r="G297" s="18"/>
      <c r="H297" s="18"/>
      <c r="I297" s="18"/>
      <c r="J297" s="18"/>
      <c r="K297" s="18"/>
      <c r="L297" s="18"/>
      <c r="M297" s="18"/>
      <c r="N297" s="165"/>
      <c r="O297" s="165"/>
      <c r="P297" s="18"/>
      <c r="Q297" s="18"/>
      <c r="R297" s="18"/>
      <c r="S297" s="18"/>
      <c r="T297" s="18"/>
      <c r="U297" s="18"/>
      <c r="V297" s="18"/>
      <c r="W297" s="18"/>
      <c r="X297" s="165"/>
      <c r="Y297" s="165"/>
      <c r="Z297" s="18"/>
      <c r="AA297" s="18"/>
      <c r="AB297" s="18"/>
      <c r="AC297" s="18"/>
      <c r="AD297" s="18"/>
      <c r="AE297" s="18"/>
    </row>
    <row r="298" spans="1:31" s="11" customFormat="1" ht="15" customHeight="1" x14ac:dyDescent="0.3">
      <c r="A298" s="59"/>
      <c r="B298" s="80"/>
      <c r="C298" s="174"/>
      <c r="D298" s="174"/>
      <c r="E298" s="17"/>
      <c r="F298" s="18"/>
      <c r="G298" s="18"/>
      <c r="H298" s="18"/>
      <c r="I298" s="18"/>
      <c r="J298" s="18"/>
      <c r="K298" s="18"/>
      <c r="L298" s="18"/>
      <c r="M298" s="18"/>
      <c r="N298" s="165"/>
      <c r="O298" s="165"/>
      <c r="P298" s="18"/>
      <c r="Q298" s="18"/>
      <c r="R298" s="18"/>
      <c r="S298" s="18"/>
      <c r="T298" s="18"/>
      <c r="U298" s="18"/>
      <c r="V298" s="18"/>
      <c r="W298" s="18"/>
      <c r="X298" s="165"/>
      <c r="Y298" s="165"/>
      <c r="Z298" s="18"/>
      <c r="AA298" s="18"/>
      <c r="AB298" s="18"/>
      <c r="AC298" s="18"/>
      <c r="AD298" s="18"/>
      <c r="AE298" s="18"/>
    </row>
    <row r="299" spans="1:31" s="11" customFormat="1" ht="15" customHeight="1" x14ac:dyDescent="0.3">
      <c r="A299" s="59"/>
      <c r="B299" s="80"/>
      <c r="C299" s="174"/>
      <c r="D299" s="174"/>
      <c r="E299" s="17"/>
      <c r="F299" s="18"/>
      <c r="G299" s="18"/>
      <c r="H299" s="18"/>
      <c r="I299" s="18"/>
      <c r="J299" s="18"/>
      <c r="K299" s="18"/>
      <c r="L299" s="18"/>
      <c r="M299" s="18"/>
      <c r="N299" s="165"/>
      <c r="O299" s="165"/>
      <c r="P299" s="18"/>
      <c r="Q299" s="18"/>
      <c r="R299" s="18"/>
      <c r="S299" s="18"/>
      <c r="T299" s="18"/>
      <c r="U299" s="18"/>
      <c r="V299" s="18"/>
      <c r="W299" s="18"/>
      <c r="X299" s="165"/>
      <c r="Y299" s="165"/>
      <c r="Z299" s="18"/>
      <c r="AA299" s="18"/>
      <c r="AB299" s="18"/>
      <c r="AC299" s="18"/>
      <c r="AD299" s="18"/>
      <c r="AE299" s="18"/>
    </row>
    <row r="300" spans="1:31" s="11" customFormat="1" ht="15" customHeight="1" x14ac:dyDescent="0.3">
      <c r="A300" s="59"/>
      <c r="B300" s="80"/>
      <c r="C300" s="174"/>
      <c r="D300" s="174"/>
      <c r="E300" s="17"/>
      <c r="F300" s="18"/>
      <c r="G300" s="18"/>
      <c r="H300" s="18"/>
      <c r="I300" s="18"/>
      <c r="J300" s="18"/>
      <c r="K300" s="18"/>
      <c r="L300" s="18"/>
      <c r="M300" s="18"/>
      <c r="N300" s="165"/>
      <c r="O300" s="165"/>
      <c r="P300" s="18"/>
      <c r="Q300" s="18"/>
      <c r="R300" s="18"/>
      <c r="S300" s="18"/>
      <c r="T300" s="18"/>
      <c r="U300" s="18"/>
      <c r="V300" s="18"/>
      <c r="W300" s="18"/>
      <c r="X300" s="165"/>
      <c r="Y300" s="165"/>
      <c r="Z300" s="18"/>
      <c r="AA300" s="18"/>
      <c r="AB300" s="18"/>
      <c r="AC300" s="18"/>
      <c r="AD300" s="18"/>
      <c r="AE300" s="18"/>
    </row>
    <row r="301" spans="1:31" s="11" customFormat="1" ht="15" customHeight="1" x14ac:dyDescent="0.3">
      <c r="A301" s="59"/>
      <c r="B301" s="80"/>
      <c r="C301" s="174"/>
      <c r="D301" s="174"/>
      <c r="E301" s="17"/>
      <c r="F301" s="18"/>
      <c r="G301" s="18"/>
      <c r="H301" s="18"/>
      <c r="I301" s="18"/>
      <c r="J301" s="18"/>
      <c r="K301" s="18"/>
      <c r="L301" s="18"/>
      <c r="M301" s="18"/>
      <c r="N301" s="165"/>
      <c r="O301" s="165"/>
      <c r="P301" s="18"/>
      <c r="Q301" s="18"/>
      <c r="R301" s="18"/>
      <c r="S301" s="18"/>
      <c r="T301" s="18"/>
      <c r="U301" s="18"/>
      <c r="V301" s="18"/>
      <c r="W301" s="18"/>
      <c r="X301" s="165"/>
      <c r="Y301" s="165"/>
      <c r="Z301" s="18"/>
      <c r="AA301" s="18"/>
      <c r="AB301" s="18"/>
      <c r="AC301" s="18"/>
      <c r="AD301" s="18"/>
      <c r="AE301" s="18"/>
    </row>
    <row r="302" spans="1:31" s="11" customFormat="1" ht="15" customHeight="1" x14ac:dyDescent="0.3">
      <c r="A302" s="59"/>
      <c r="B302" s="80"/>
      <c r="C302" s="174"/>
      <c r="D302" s="174"/>
      <c r="E302" s="17"/>
      <c r="F302" s="18"/>
      <c r="G302" s="18"/>
      <c r="H302" s="18"/>
      <c r="I302" s="18"/>
      <c r="J302" s="18"/>
      <c r="K302" s="18"/>
      <c r="L302" s="18"/>
      <c r="M302" s="18"/>
      <c r="N302" s="165"/>
      <c r="O302" s="165"/>
      <c r="P302" s="18"/>
      <c r="Q302" s="18"/>
      <c r="R302" s="18"/>
      <c r="S302" s="18"/>
      <c r="T302" s="18"/>
      <c r="U302" s="18"/>
      <c r="V302" s="18"/>
      <c r="W302" s="18"/>
      <c r="X302" s="165"/>
      <c r="Y302" s="165"/>
      <c r="Z302" s="18"/>
      <c r="AA302" s="18"/>
      <c r="AB302" s="18"/>
      <c r="AC302" s="18"/>
      <c r="AD302" s="18"/>
      <c r="AE302" s="18"/>
    </row>
    <row r="303" spans="1:31" s="11" customFormat="1" ht="15" customHeight="1" x14ac:dyDescent="0.3">
      <c r="A303" s="59"/>
      <c r="B303" s="80"/>
      <c r="C303" s="174"/>
      <c r="D303" s="174"/>
      <c r="E303" s="17"/>
      <c r="F303" s="18"/>
      <c r="G303" s="18"/>
      <c r="H303" s="18"/>
      <c r="I303" s="18"/>
      <c r="J303" s="18"/>
      <c r="K303" s="18"/>
      <c r="L303" s="18"/>
      <c r="M303" s="18"/>
      <c r="N303" s="165"/>
      <c r="O303" s="165"/>
      <c r="P303" s="18"/>
      <c r="Q303" s="18"/>
      <c r="R303" s="18"/>
      <c r="S303" s="18"/>
      <c r="T303" s="18"/>
      <c r="U303" s="18"/>
      <c r="V303" s="18"/>
      <c r="W303" s="18"/>
      <c r="X303" s="165"/>
      <c r="Y303" s="165"/>
      <c r="Z303" s="18"/>
      <c r="AA303" s="18"/>
      <c r="AB303" s="18"/>
      <c r="AC303" s="18"/>
      <c r="AD303" s="18"/>
      <c r="AE303" s="18"/>
    </row>
    <row r="304" spans="1:31" s="11" customFormat="1" ht="15" customHeight="1" x14ac:dyDescent="0.3">
      <c r="A304" s="59"/>
      <c r="B304" s="80"/>
      <c r="C304" s="174"/>
      <c r="D304" s="174"/>
      <c r="E304" s="17"/>
      <c r="F304" s="18"/>
      <c r="G304" s="18"/>
      <c r="H304" s="18"/>
      <c r="I304" s="18"/>
      <c r="J304" s="18"/>
      <c r="K304" s="18"/>
      <c r="L304" s="18"/>
      <c r="M304" s="18"/>
      <c r="N304" s="165"/>
      <c r="O304" s="165"/>
      <c r="P304" s="18"/>
      <c r="Q304" s="18"/>
      <c r="R304" s="18"/>
      <c r="S304" s="18"/>
      <c r="T304" s="18"/>
      <c r="U304" s="18"/>
      <c r="V304" s="18"/>
      <c r="W304" s="18"/>
      <c r="X304" s="165"/>
      <c r="Y304" s="165"/>
      <c r="Z304" s="18"/>
      <c r="AA304" s="18"/>
      <c r="AB304" s="18"/>
      <c r="AC304" s="18"/>
      <c r="AD304" s="18"/>
      <c r="AE304" s="18"/>
    </row>
    <row r="305" spans="1:31" s="11" customFormat="1" ht="15" customHeight="1" x14ac:dyDescent="0.3">
      <c r="A305" s="59"/>
      <c r="B305" s="80"/>
      <c r="C305" s="174"/>
      <c r="D305" s="174"/>
      <c r="E305" s="17"/>
      <c r="F305" s="18"/>
      <c r="G305" s="18"/>
      <c r="H305" s="18"/>
      <c r="I305" s="18"/>
      <c r="J305" s="18"/>
      <c r="K305" s="18"/>
      <c r="L305" s="18"/>
      <c r="M305" s="18"/>
      <c r="N305" s="165"/>
      <c r="O305" s="165"/>
      <c r="P305" s="18"/>
      <c r="Q305" s="18"/>
      <c r="R305" s="18"/>
      <c r="S305" s="18"/>
      <c r="T305" s="18"/>
      <c r="U305" s="18"/>
      <c r="V305" s="18"/>
      <c r="W305" s="18"/>
      <c r="X305" s="165"/>
      <c r="Y305" s="165"/>
      <c r="Z305" s="18"/>
      <c r="AA305" s="18"/>
      <c r="AB305" s="18"/>
      <c r="AC305" s="18"/>
      <c r="AD305" s="18"/>
      <c r="AE305" s="18"/>
    </row>
    <row r="306" spans="1:31" s="11" customFormat="1" ht="15" customHeight="1" x14ac:dyDescent="0.3">
      <c r="A306" s="59"/>
      <c r="B306" s="80"/>
      <c r="C306" s="174"/>
      <c r="D306" s="174"/>
      <c r="E306" s="17"/>
      <c r="F306" s="18"/>
      <c r="G306" s="18"/>
      <c r="H306" s="18"/>
      <c r="I306" s="18"/>
      <c r="J306" s="18"/>
      <c r="K306" s="18"/>
      <c r="L306" s="18"/>
      <c r="M306" s="18"/>
      <c r="N306" s="165"/>
      <c r="O306" s="165"/>
      <c r="P306" s="18"/>
      <c r="Q306" s="18"/>
      <c r="R306" s="18"/>
      <c r="S306" s="18"/>
      <c r="T306" s="18"/>
      <c r="U306" s="18"/>
      <c r="V306" s="18"/>
      <c r="W306" s="18"/>
      <c r="X306" s="165"/>
      <c r="Y306" s="165"/>
      <c r="Z306" s="18"/>
      <c r="AA306" s="18"/>
      <c r="AB306" s="18"/>
      <c r="AC306" s="18"/>
      <c r="AD306" s="18"/>
      <c r="AE306" s="18"/>
    </row>
    <row r="307" spans="1:31" s="11" customFormat="1" ht="15" customHeight="1" x14ac:dyDescent="0.3">
      <c r="A307" s="59"/>
      <c r="B307" s="80"/>
      <c r="C307" s="174"/>
      <c r="D307" s="174"/>
      <c r="E307" s="17"/>
      <c r="F307" s="18"/>
      <c r="G307" s="18"/>
      <c r="H307" s="18"/>
      <c r="I307" s="18"/>
      <c r="J307" s="18"/>
      <c r="K307" s="18"/>
      <c r="L307" s="18"/>
      <c r="M307" s="18"/>
      <c r="N307" s="165"/>
      <c r="O307" s="165"/>
      <c r="P307" s="18"/>
      <c r="Q307" s="18"/>
      <c r="R307" s="18"/>
      <c r="S307" s="18"/>
      <c r="T307" s="18"/>
      <c r="U307" s="18"/>
      <c r="V307" s="18"/>
      <c r="W307" s="18"/>
      <c r="X307" s="165"/>
      <c r="Y307" s="165"/>
      <c r="Z307" s="18"/>
      <c r="AA307" s="18"/>
      <c r="AB307" s="18"/>
      <c r="AC307" s="18"/>
      <c r="AD307" s="18"/>
      <c r="AE307" s="18"/>
    </row>
    <row r="308" spans="1:31" s="11" customFormat="1" ht="15" customHeight="1" x14ac:dyDescent="0.3">
      <c r="A308" s="59"/>
      <c r="B308" s="80"/>
      <c r="C308" s="174"/>
      <c r="D308" s="174"/>
      <c r="E308" s="17"/>
      <c r="F308" s="18"/>
      <c r="G308" s="18"/>
      <c r="H308" s="18"/>
      <c r="I308" s="18"/>
      <c r="J308" s="18"/>
      <c r="K308" s="18"/>
      <c r="L308" s="18"/>
      <c r="M308" s="18"/>
      <c r="N308" s="165"/>
      <c r="O308" s="165"/>
      <c r="P308" s="18"/>
      <c r="Q308" s="18"/>
      <c r="R308" s="18"/>
      <c r="S308" s="18"/>
      <c r="T308" s="18"/>
      <c r="U308" s="18"/>
      <c r="V308" s="18"/>
      <c r="W308" s="18"/>
      <c r="X308" s="165"/>
      <c r="Y308" s="165"/>
      <c r="Z308" s="18"/>
      <c r="AA308" s="18"/>
      <c r="AB308" s="18"/>
      <c r="AC308" s="18"/>
      <c r="AD308" s="18"/>
      <c r="AE308" s="18"/>
    </row>
    <row r="309" spans="1:31" s="11" customFormat="1" ht="15" customHeight="1" x14ac:dyDescent="0.3">
      <c r="A309" s="59"/>
      <c r="B309" s="80"/>
      <c r="C309" s="174"/>
      <c r="D309" s="174"/>
      <c r="E309" s="17"/>
      <c r="F309" s="18"/>
      <c r="G309" s="18"/>
      <c r="H309" s="18"/>
      <c r="I309" s="18"/>
      <c r="J309" s="18"/>
      <c r="K309" s="18"/>
      <c r="L309" s="18"/>
      <c r="M309" s="18"/>
      <c r="N309" s="165"/>
      <c r="O309" s="165"/>
      <c r="P309" s="18"/>
      <c r="Q309" s="18"/>
      <c r="R309" s="18"/>
      <c r="S309" s="18"/>
      <c r="T309" s="18"/>
      <c r="U309" s="18"/>
      <c r="V309" s="18"/>
      <c r="W309" s="18"/>
      <c r="X309" s="165"/>
      <c r="Y309" s="165"/>
      <c r="Z309" s="18"/>
      <c r="AA309" s="18"/>
      <c r="AB309" s="18"/>
      <c r="AC309" s="18"/>
      <c r="AD309" s="18"/>
      <c r="AE309" s="18"/>
    </row>
    <row r="310" spans="1:31" s="11" customFormat="1" ht="15" customHeight="1" x14ac:dyDescent="0.3">
      <c r="A310" s="59"/>
      <c r="B310" s="80"/>
      <c r="C310" s="174"/>
      <c r="D310" s="174"/>
      <c r="E310" s="17"/>
      <c r="F310" s="18"/>
      <c r="G310" s="18"/>
      <c r="H310" s="18"/>
      <c r="I310" s="18"/>
      <c r="J310" s="18"/>
      <c r="K310" s="18"/>
      <c r="L310" s="18"/>
      <c r="M310" s="18"/>
      <c r="N310" s="165"/>
      <c r="O310" s="165"/>
      <c r="P310" s="18"/>
      <c r="Q310" s="18"/>
      <c r="R310" s="18"/>
      <c r="S310" s="18"/>
      <c r="T310" s="18"/>
      <c r="U310" s="18"/>
      <c r="V310" s="18"/>
      <c r="W310" s="18"/>
      <c r="X310" s="165"/>
      <c r="Y310" s="165"/>
      <c r="Z310" s="18"/>
      <c r="AA310" s="18"/>
      <c r="AB310" s="18"/>
      <c r="AC310" s="18"/>
      <c r="AD310" s="18"/>
      <c r="AE310" s="18"/>
    </row>
    <row r="311" spans="1:31" s="11" customFormat="1" ht="15" customHeight="1" x14ac:dyDescent="0.3">
      <c r="A311" s="59"/>
      <c r="B311" s="80"/>
      <c r="C311" s="174"/>
      <c r="D311" s="174"/>
      <c r="E311" s="17"/>
      <c r="F311" s="18"/>
      <c r="G311" s="18"/>
      <c r="H311" s="18"/>
      <c r="I311" s="18"/>
      <c r="J311" s="18"/>
      <c r="K311" s="18"/>
      <c r="L311" s="18"/>
      <c r="M311" s="18"/>
      <c r="N311" s="165"/>
      <c r="O311" s="165"/>
      <c r="P311" s="18"/>
      <c r="Q311" s="18"/>
      <c r="R311" s="18"/>
      <c r="S311" s="18"/>
      <c r="T311" s="18"/>
      <c r="U311" s="18"/>
      <c r="V311" s="18"/>
      <c r="W311" s="18"/>
      <c r="X311" s="165"/>
      <c r="Y311" s="165"/>
      <c r="Z311" s="18"/>
      <c r="AA311" s="18"/>
      <c r="AB311" s="18"/>
      <c r="AC311" s="18"/>
      <c r="AD311" s="18"/>
      <c r="AE311" s="18"/>
    </row>
    <row r="312" spans="1:31" s="11" customFormat="1" ht="15" customHeight="1" x14ac:dyDescent="0.3">
      <c r="A312" s="59"/>
      <c r="B312" s="80"/>
      <c r="C312" s="174"/>
      <c r="D312" s="174"/>
      <c r="E312" s="17"/>
      <c r="F312" s="18"/>
      <c r="G312" s="18"/>
      <c r="H312" s="18"/>
      <c r="I312" s="18"/>
      <c r="J312" s="18"/>
      <c r="K312" s="18"/>
      <c r="L312" s="18"/>
      <c r="M312" s="18"/>
      <c r="N312" s="165"/>
      <c r="O312" s="165"/>
      <c r="P312" s="18"/>
      <c r="Q312" s="18"/>
      <c r="R312" s="18"/>
      <c r="S312" s="18"/>
      <c r="T312" s="18"/>
      <c r="U312" s="18"/>
      <c r="V312" s="18"/>
      <c r="W312" s="18"/>
      <c r="X312" s="165"/>
      <c r="Y312" s="165"/>
      <c r="Z312" s="18"/>
      <c r="AA312" s="18"/>
      <c r="AB312" s="18"/>
      <c r="AC312" s="18"/>
      <c r="AD312" s="18"/>
      <c r="AE312" s="18"/>
    </row>
    <row r="313" spans="1:31" s="11" customFormat="1" ht="15" customHeight="1" x14ac:dyDescent="0.3">
      <c r="A313" s="59"/>
      <c r="B313" s="80"/>
      <c r="C313" s="174"/>
      <c r="D313" s="174"/>
      <c r="E313" s="17"/>
      <c r="F313" s="18"/>
      <c r="G313" s="18"/>
      <c r="H313" s="18"/>
      <c r="I313" s="18"/>
      <c r="J313" s="18"/>
      <c r="K313" s="18"/>
      <c r="L313" s="18"/>
      <c r="M313" s="18"/>
      <c r="N313" s="165"/>
      <c r="O313" s="165"/>
      <c r="P313" s="18"/>
      <c r="Q313" s="18"/>
      <c r="R313" s="18"/>
      <c r="S313" s="18"/>
      <c r="T313" s="18"/>
      <c r="U313" s="18"/>
      <c r="V313" s="18"/>
      <c r="W313" s="18"/>
      <c r="X313" s="165"/>
      <c r="Y313" s="165"/>
      <c r="Z313" s="18"/>
      <c r="AA313" s="18"/>
      <c r="AB313" s="18"/>
      <c r="AC313" s="18"/>
      <c r="AD313" s="18"/>
      <c r="AE313" s="18"/>
    </row>
    <row r="314" spans="1:31" s="11" customFormat="1" ht="15" customHeight="1" x14ac:dyDescent="0.3">
      <c r="A314" s="59"/>
      <c r="B314" s="80"/>
      <c r="C314" s="174"/>
      <c r="D314" s="174"/>
      <c r="E314" s="17"/>
      <c r="F314" s="18"/>
      <c r="G314" s="18"/>
      <c r="H314" s="18"/>
      <c r="I314" s="18"/>
      <c r="J314" s="18"/>
      <c r="K314" s="18"/>
      <c r="L314" s="18"/>
      <c r="M314" s="18"/>
      <c r="N314" s="165"/>
      <c r="O314" s="165"/>
      <c r="P314" s="18"/>
      <c r="Q314" s="18"/>
      <c r="R314" s="18"/>
      <c r="S314" s="18"/>
      <c r="T314" s="18"/>
      <c r="U314" s="18"/>
      <c r="V314" s="18"/>
      <c r="W314" s="18"/>
      <c r="X314" s="165"/>
      <c r="Y314" s="165"/>
      <c r="Z314" s="18"/>
      <c r="AA314" s="18"/>
      <c r="AB314" s="18"/>
      <c r="AC314" s="18"/>
      <c r="AD314" s="18"/>
      <c r="AE314" s="18"/>
    </row>
    <row r="315" spans="1:31" s="11" customFormat="1" ht="15" customHeight="1" x14ac:dyDescent="0.3">
      <c r="A315" s="59"/>
      <c r="B315" s="80"/>
      <c r="C315" s="174"/>
      <c r="D315" s="174"/>
      <c r="E315" s="17"/>
      <c r="F315" s="18"/>
      <c r="G315" s="18"/>
      <c r="H315" s="18"/>
      <c r="I315" s="18"/>
      <c r="J315" s="18"/>
      <c r="K315" s="18"/>
      <c r="L315" s="18"/>
      <c r="M315" s="18"/>
      <c r="N315" s="165"/>
      <c r="O315" s="165"/>
      <c r="P315" s="18"/>
      <c r="Q315" s="18"/>
      <c r="R315" s="18"/>
      <c r="S315" s="18"/>
      <c r="T315" s="18"/>
      <c r="U315" s="18"/>
      <c r="V315" s="18"/>
      <c r="W315" s="18"/>
      <c r="X315" s="165"/>
      <c r="Y315" s="165"/>
      <c r="Z315" s="18"/>
      <c r="AA315" s="18"/>
      <c r="AB315" s="18"/>
      <c r="AC315" s="18"/>
      <c r="AD315" s="18"/>
      <c r="AE315" s="18"/>
    </row>
    <row r="316" spans="1:31" s="11" customFormat="1" ht="15" customHeight="1" x14ac:dyDescent="0.3">
      <c r="A316" s="59"/>
      <c r="B316" s="80"/>
      <c r="C316" s="174"/>
      <c r="D316" s="174"/>
      <c r="E316" s="17"/>
      <c r="F316" s="18"/>
      <c r="G316" s="18"/>
      <c r="H316" s="18"/>
      <c r="I316" s="18"/>
      <c r="J316" s="18"/>
      <c r="K316" s="18"/>
      <c r="L316" s="18"/>
      <c r="M316" s="18"/>
      <c r="N316" s="165"/>
      <c r="O316" s="165"/>
      <c r="P316" s="18"/>
      <c r="Q316" s="18"/>
      <c r="R316" s="18"/>
      <c r="S316" s="18"/>
      <c r="T316" s="18"/>
      <c r="U316" s="18"/>
      <c r="V316" s="18"/>
      <c r="W316" s="18"/>
      <c r="X316" s="165"/>
      <c r="Y316" s="165"/>
      <c r="Z316" s="18"/>
      <c r="AA316" s="18"/>
      <c r="AB316" s="18"/>
      <c r="AC316" s="18"/>
      <c r="AD316" s="18"/>
      <c r="AE316" s="18"/>
    </row>
    <row r="317" spans="1:31" s="11" customFormat="1" ht="15" customHeight="1" x14ac:dyDescent="0.3">
      <c r="A317" s="59"/>
      <c r="B317" s="80"/>
      <c r="C317" s="174"/>
      <c r="D317" s="174"/>
      <c r="E317" s="17"/>
      <c r="F317" s="18"/>
      <c r="G317" s="18"/>
      <c r="H317" s="18"/>
      <c r="I317" s="18"/>
      <c r="J317" s="18"/>
      <c r="K317" s="18"/>
      <c r="L317" s="18"/>
      <c r="M317" s="18"/>
      <c r="N317" s="165"/>
      <c r="O317" s="165"/>
      <c r="P317" s="18"/>
      <c r="Q317" s="18"/>
      <c r="R317" s="18"/>
      <c r="S317" s="18"/>
      <c r="T317" s="18"/>
      <c r="U317" s="18"/>
      <c r="V317" s="18"/>
      <c r="W317" s="18"/>
      <c r="X317" s="165"/>
      <c r="Y317" s="165"/>
      <c r="Z317" s="18"/>
      <c r="AA317" s="18"/>
      <c r="AB317" s="18"/>
      <c r="AC317" s="18"/>
      <c r="AD317" s="18"/>
      <c r="AE317" s="18"/>
    </row>
    <row r="318" spans="1:31" s="11" customFormat="1" ht="15" customHeight="1" x14ac:dyDescent="0.3">
      <c r="A318" s="59"/>
      <c r="B318" s="80"/>
      <c r="C318" s="174"/>
      <c r="D318" s="174"/>
      <c r="E318" s="17"/>
      <c r="F318" s="18"/>
      <c r="G318" s="18"/>
      <c r="H318" s="18"/>
      <c r="I318" s="18"/>
      <c r="J318" s="18"/>
      <c r="K318" s="18"/>
      <c r="L318" s="18"/>
      <c r="M318" s="18"/>
      <c r="N318" s="165"/>
      <c r="O318" s="165"/>
      <c r="P318" s="18"/>
      <c r="Q318" s="18"/>
      <c r="R318" s="18"/>
      <c r="S318" s="18"/>
      <c r="T318" s="18"/>
      <c r="U318" s="18"/>
      <c r="V318" s="18"/>
      <c r="W318" s="18"/>
      <c r="X318" s="165"/>
      <c r="Y318" s="165"/>
      <c r="Z318" s="18"/>
      <c r="AA318" s="18"/>
      <c r="AB318" s="18"/>
      <c r="AC318" s="18"/>
      <c r="AD318" s="18"/>
      <c r="AE318" s="18"/>
    </row>
    <row r="319" spans="1:31" s="11" customFormat="1" ht="15" customHeight="1" x14ac:dyDescent="0.3">
      <c r="A319" s="59"/>
      <c r="B319" s="80"/>
      <c r="C319" s="174"/>
      <c r="D319" s="174"/>
      <c r="E319" s="17"/>
      <c r="F319" s="18"/>
      <c r="G319" s="18"/>
      <c r="H319" s="18"/>
      <c r="I319" s="18"/>
      <c r="J319" s="18"/>
      <c r="K319" s="18"/>
      <c r="L319" s="18"/>
      <c r="M319" s="18"/>
      <c r="N319" s="165"/>
      <c r="O319" s="165"/>
      <c r="P319" s="18"/>
      <c r="Q319" s="18"/>
      <c r="R319" s="18"/>
      <c r="S319" s="18"/>
      <c r="T319" s="18"/>
      <c r="U319" s="18"/>
      <c r="V319" s="18"/>
      <c r="W319" s="18"/>
      <c r="X319" s="165"/>
      <c r="Y319" s="165"/>
      <c r="Z319" s="18"/>
      <c r="AA319" s="18"/>
      <c r="AB319" s="18"/>
      <c r="AC319" s="18"/>
      <c r="AD319" s="18"/>
      <c r="AE319" s="18"/>
    </row>
    <row r="320" spans="1:31" s="11" customFormat="1" ht="15" customHeight="1" x14ac:dyDescent="0.3">
      <c r="A320" s="59"/>
      <c r="B320" s="80"/>
      <c r="C320" s="174"/>
      <c r="D320" s="174"/>
      <c r="E320" s="17"/>
      <c r="F320" s="18"/>
      <c r="G320" s="18"/>
      <c r="H320" s="18"/>
      <c r="I320" s="18"/>
      <c r="J320" s="18"/>
      <c r="K320" s="18"/>
      <c r="L320" s="18"/>
      <c r="M320" s="18"/>
      <c r="N320" s="165"/>
      <c r="O320" s="165"/>
      <c r="P320" s="18"/>
      <c r="Q320" s="18"/>
      <c r="R320" s="18"/>
      <c r="S320" s="18"/>
      <c r="T320" s="18"/>
      <c r="U320" s="18"/>
      <c r="V320" s="18"/>
      <c r="W320" s="18"/>
      <c r="X320" s="165"/>
      <c r="Y320" s="165"/>
      <c r="Z320" s="18"/>
      <c r="AA320" s="18"/>
      <c r="AB320" s="18"/>
      <c r="AC320" s="18"/>
      <c r="AD320" s="18"/>
      <c r="AE320" s="18"/>
    </row>
    <row r="321" spans="1:31" s="11" customFormat="1" ht="15" customHeight="1" x14ac:dyDescent="0.3">
      <c r="A321" s="59"/>
      <c r="B321" s="80"/>
      <c r="C321" s="174"/>
      <c r="D321" s="174"/>
      <c r="E321" s="17"/>
      <c r="F321" s="18"/>
      <c r="G321" s="18"/>
      <c r="H321" s="18"/>
      <c r="I321" s="18"/>
      <c r="J321" s="18"/>
      <c r="K321" s="18"/>
      <c r="L321" s="18"/>
      <c r="M321" s="18"/>
      <c r="N321" s="165"/>
      <c r="O321" s="165"/>
      <c r="P321" s="18"/>
      <c r="Q321" s="18"/>
      <c r="R321" s="18"/>
      <c r="S321" s="18"/>
      <c r="T321" s="18"/>
      <c r="U321" s="18"/>
      <c r="V321" s="18"/>
      <c r="W321" s="18"/>
      <c r="X321" s="165"/>
      <c r="Y321" s="165"/>
      <c r="Z321" s="18"/>
      <c r="AA321" s="18"/>
      <c r="AB321" s="18"/>
      <c r="AC321" s="18"/>
      <c r="AD321" s="18"/>
      <c r="AE321" s="18"/>
    </row>
    <row r="322" spans="1:31" s="11" customFormat="1" ht="15" customHeight="1" x14ac:dyDescent="0.3">
      <c r="A322" s="59"/>
      <c r="B322" s="80"/>
      <c r="C322" s="174"/>
      <c r="D322" s="174"/>
      <c r="E322" s="17"/>
      <c r="F322" s="18"/>
      <c r="G322" s="18"/>
      <c r="H322" s="18"/>
      <c r="I322" s="18"/>
      <c r="J322" s="18"/>
      <c r="K322" s="18"/>
      <c r="L322" s="18"/>
      <c r="M322" s="18"/>
      <c r="N322" s="165"/>
      <c r="O322" s="165"/>
      <c r="P322" s="18"/>
      <c r="Q322" s="18"/>
      <c r="R322" s="18"/>
      <c r="S322" s="18"/>
      <c r="T322" s="18"/>
      <c r="U322" s="18"/>
      <c r="V322" s="18"/>
      <c r="W322" s="18"/>
      <c r="X322" s="165"/>
      <c r="Y322" s="165"/>
      <c r="Z322" s="18"/>
      <c r="AA322" s="18"/>
      <c r="AB322" s="18"/>
      <c r="AC322" s="18"/>
      <c r="AD322" s="18"/>
      <c r="AE322" s="18"/>
    </row>
    <row r="323" spans="1:31" s="11" customFormat="1" ht="15" customHeight="1" x14ac:dyDescent="0.3">
      <c r="A323" s="59"/>
      <c r="B323" s="80"/>
      <c r="C323" s="174"/>
      <c r="D323" s="174"/>
      <c r="E323" s="17"/>
      <c r="F323" s="18"/>
      <c r="G323" s="18"/>
      <c r="H323" s="18"/>
      <c r="I323" s="18"/>
      <c r="J323" s="18"/>
      <c r="K323" s="18"/>
      <c r="L323" s="18"/>
      <c r="M323" s="18"/>
      <c r="N323" s="165"/>
      <c r="O323" s="165"/>
      <c r="P323" s="18"/>
      <c r="Q323" s="18"/>
      <c r="R323" s="18"/>
      <c r="S323" s="18"/>
      <c r="T323" s="18"/>
      <c r="U323" s="18"/>
      <c r="V323" s="18"/>
      <c r="W323" s="18"/>
      <c r="X323" s="165"/>
      <c r="Y323" s="165"/>
      <c r="Z323" s="18"/>
      <c r="AA323" s="18"/>
      <c r="AB323" s="18"/>
      <c r="AC323" s="18"/>
      <c r="AD323" s="18"/>
      <c r="AE323" s="18"/>
    </row>
    <row r="324" spans="1:31" s="11" customFormat="1" ht="15" customHeight="1" x14ac:dyDescent="0.3">
      <c r="A324" s="59"/>
      <c r="B324" s="80"/>
      <c r="C324" s="174"/>
      <c r="D324" s="174"/>
      <c r="E324" s="17"/>
      <c r="F324" s="18"/>
      <c r="G324" s="18"/>
      <c r="H324" s="18"/>
      <c r="I324" s="18"/>
      <c r="J324" s="18"/>
      <c r="K324" s="18"/>
      <c r="L324" s="18"/>
      <c r="M324" s="18"/>
      <c r="N324" s="165"/>
      <c r="O324" s="165"/>
      <c r="P324" s="18"/>
      <c r="Q324" s="18"/>
      <c r="R324" s="18"/>
      <c r="S324" s="18"/>
      <c r="T324" s="18"/>
      <c r="U324" s="18"/>
      <c r="V324" s="18"/>
      <c r="W324" s="18"/>
      <c r="X324" s="165"/>
      <c r="Y324" s="165"/>
      <c r="Z324" s="18"/>
      <c r="AA324" s="18"/>
      <c r="AB324" s="18"/>
      <c r="AC324" s="18"/>
      <c r="AD324" s="18"/>
      <c r="AE324" s="18"/>
    </row>
    <row r="325" spans="1:31" s="11" customFormat="1" ht="15" customHeight="1" x14ac:dyDescent="0.3">
      <c r="A325" s="59"/>
      <c r="B325" s="80"/>
      <c r="C325" s="174"/>
      <c r="D325" s="174"/>
      <c r="E325" s="17"/>
      <c r="F325" s="18"/>
      <c r="G325" s="18"/>
      <c r="H325" s="18"/>
      <c r="I325" s="18"/>
      <c r="J325" s="18"/>
      <c r="K325" s="18"/>
      <c r="L325" s="18"/>
      <c r="M325" s="18"/>
      <c r="N325" s="165"/>
      <c r="O325" s="165"/>
      <c r="P325" s="18"/>
      <c r="Q325" s="18"/>
      <c r="R325" s="18"/>
      <c r="S325" s="18"/>
      <c r="T325" s="18"/>
      <c r="U325" s="18"/>
      <c r="V325" s="18"/>
      <c r="W325" s="18"/>
      <c r="X325" s="165"/>
      <c r="Y325" s="165"/>
      <c r="Z325" s="18"/>
      <c r="AA325" s="18"/>
      <c r="AB325" s="18"/>
      <c r="AC325" s="18"/>
      <c r="AD325" s="18"/>
      <c r="AE325" s="18"/>
    </row>
    <row r="326" spans="1:31" s="11" customFormat="1" ht="15" customHeight="1" x14ac:dyDescent="0.3">
      <c r="A326" s="59"/>
      <c r="B326" s="80"/>
      <c r="C326" s="174"/>
      <c r="D326" s="174"/>
      <c r="E326" s="17"/>
      <c r="F326" s="18"/>
      <c r="G326" s="18"/>
      <c r="H326" s="18"/>
      <c r="I326" s="18"/>
      <c r="J326" s="18"/>
      <c r="K326" s="18"/>
      <c r="L326" s="18"/>
      <c r="M326" s="18"/>
      <c r="N326" s="165"/>
      <c r="O326" s="165"/>
      <c r="P326" s="18"/>
      <c r="Q326" s="18"/>
      <c r="R326" s="18"/>
      <c r="S326" s="18"/>
      <c r="T326" s="18"/>
      <c r="U326" s="18"/>
      <c r="V326" s="18"/>
      <c r="W326" s="18"/>
      <c r="X326" s="165"/>
      <c r="Y326" s="165"/>
      <c r="Z326" s="18"/>
      <c r="AA326" s="18"/>
      <c r="AB326" s="18"/>
      <c r="AC326" s="18"/>
      <c r="AD326" s="18"/>
      <c r="AE326" s="18"/>
    </row>
    <row r="327" spans="1:31" s="11" customFormat="1" ht="15" customHeight="1" x14ac:dyDescent="0.3">
      <c r="A327" s="59"/>
      <c r="B327" s="80"/>
      <c r="C327" s="174"/>
      <c r="D327" s="174"/>
      <c r="E327" s="17"/>
      <c r="F327" s="18"/>
      <c r="G327" s="18"/>
      <c r="H327" s="18"/>
      <c r="I327" s="18"/>
      <c r="J327" s="18"/>
      <c r="K327" s="18"/>
      <c r="L327" s="18"/>
      <c r="M327" s="18"/>
      <c r="N327" s="165"/>
      <c r="O327" s="165"/>
      <c r="P327" s="18"/>
      <c r="Q327" s="18"/>
      <c r="R327" s="18"/>
      <c r="S327" s="18"/>
      <c r="T327" s="18"/>
      <c r="U327" s="18"/>
      <c r="V327" s="18"/>
      <c r="W327" s="18"/>
      <c r="X327" s="165"/>
      <c r="Y327" s="165"/>
      <c r="Z327" s="18"/>
      <c r="AA327" s="18"/>
      <c r="AB327" s="18"/>
      <c r="AC327" s="18"/>
      <c r="AD327" s="18"/>
      <c r="AE327" s="18"/>
    </row>
    <row r="328" spans="1:31" s="11" customFormat="1" ht="15" customHeight="1" x14ac:dyDescent="0.3">
      <c r="A328" s="59"/>
      <c r="B328" s="80"/>
      <c r="C328" s="174"/>
      <c r="D328" s="174"/>
      <c r="E328" s="17"/>
      <c r="F328" s="18"/>
      <c r="G328" s="18"/>
      <c r="H328" s="18"/>
      <c r="I328" s="18"/>
      <c r="J328" s="18"/>
      <c r="K328" s="18"/>
      <c r="L328" s="18"/>
      <c r="M328" s="18"/>
      <c r="N328" s="165"/>
      <c r="O328" s="165"/>
      <c r="P328" s="18"/>
      <c r="Q328" s="18"/>
      <c r="R328" s="18"/>
      <c r="S328" s="18"/>
      <c r="T328" s="18"/>
      <c r="U328" s="18"/>
      <c r="V328" s="18"/>
      <c r="W328" s="18"/>
      <c r="X328" s="165"/>
      <c r="Y328" s="165"/>
      <c r="Z328" s="18"/>
      <c r="AA328" s="18"/>
      <c r="AB328" s="18"/>
      <c r="AC328" s="18"/>
      <c r="AD328" s="18"/>
      <c r="AE328" s="18"/>
    </row>
    <row r="329" spans="1:31" s="11" customFormat="1" ht="15" customHeight="1" x14ac:dyDescent="0.3">
      <c r="A329" s="59"/>
      <c r="B329" s="80"/>
      <c r="C329" s="174"/>
      <c r="D329" s="174"/>
      <c r="E329" s="17"/>
      <c r="F329" s="18"/>
      <c r="G329" s="18"/>
      <c r="H329" s="18"/>
      <c r="I329" s="18"/>
      <c r="J329" s="18"/>
      <c r="K329" s="18"/>
      <c r="L329" s="18"/>
      <c r="M329" s="18"/>
      <c r="N329" s="165"/>
      <c r="O329" s="165"/>
      <c r="P329" s="18"/>
      <c r="Q329" s="18"/>
      <c r="R329" s="18"/>
      <c r="S329" s="18"/>
      <c r="T329" s="18"/>
      <c r="U329" s="18"/>
      <c r="V329" s="18"/>
      <c r="W329" s="18"/>
      <c r="X329" s="165"/>
      <c r="Y329" s="165"/>
      <c r="Z329" s="18"/>
      <c r="AA329" s="18"/>
      <c r="AB329" s="18"/>
      <c r="AC329" s="18"/>
      <c r="AD329" s="18"/>
      <c r="AE329" s="18"/>
    </row>
    <row r="330" spans="1:31" s="11" customFormat="1" ht="15" customHeight="1" x14ac:dyDescent="0.3">
      <c r="A330" s="59"/>
      <c r="B330" s="80"/>
      <c r="C330" s="174"/>
      <c r="D330" s="174"/>
      <c r="E330" s="17"/>
      <c r="F330" s="18"/>
      <c r="G330" s="18"/>
      <c r="H330" s="18"/>
      <c r="I330" s="18"/>
      <c r="J330" s="18"/>
      <c r="K330" s="18"/>
      <c r="L330" s="18"/>
      <c r="M330" s="18"/>
      <c r="N330" s="165"/>
      <c r="O330" s="165"/>
      <c r="P330" s="18"/>
      <c r="Q330" s="18"/>
      <c r="R330" s="18"/>
      <c r="S330" s="18"/>
      <c r="T330" s="18"/>
      <c r="U330" s="18"/>
      <c r="V330" s="18"/>
      <c r="W330" s="18"/>
      <c r="X330" s="165"/>
      <c r="Y330" s="165"/>
      <c r="Z330" s="18"/>
      <c r="AA330" s="18"/>
      <c r="AB330" s="18"/>
      <c r="AC330" s="18"/>
      <c r="AD330" s="18"/>
      <c r="AE330" s="18"/>
    </row>
    <row r="331" spans="1:31" s="11" customFormat="1" ht="15" customHeight="1" x14ac:dyDescent="0.3">
      <c r="A331" s="59"/>
      <c r="B331" s="80"/>
      <c r="C331" s="174"/>
      <c r="D331" s="174"/>
      <c r="E331" s="17"/>
      <c r="F331" s="18"/>
      <c r="G331" s="18"/>
      <c r="H331" s="18"/>
      <c r="I331" s="18"/>
      <c r="J331" s="18"/>
      <c r="K331" s="18"/>
      <c r="L331" s="18"/>
      <c r="M331" s="18"/>
      <c r="N331" s="165"/>
      <c r="O331" s="165"/>
      <c r="P331" s="18"/>
      <c r="Q331" s="18"/>
      <c r="R331" s="18"/>
      <c r="S331" s="18"/>
      <c r="T331" s="18"/>
      <c r="U331" s="18"/>
      <c r="V331" s="18"/>
      <c r="W331" s="18"/>
      <c r="X331" s="165"/>
      <c r="Y331" s="165"/>
      <c r="Z331" s="18"/>
      <c r="AA331" s="18"/>
      <c r="AB331" s="18"/>
      <c r="AC331" s="18"/>
      <c r="AD331" s="18"/>
      <c r="AE331" s="18"/>
    </row>
    <row r="332" spans="1:31" s="11" customFormat="1" ht="15" customHeight="1" x14ac:dyDescent="0.3">
      <c r="A332" s="59"/>
      <c r="B332" s="80"/>
      <c r="C332" s="174"/>
      <c r="D332" s="174"/>
      <c r="E332" s="17"/>
      <c r="F332" s="18"/>
      <c r="G332" s="18"/>
      <c r="H332" s="18"/>
      <c r="I332" s="18"/>
      <c r="J332" s="18"/>
      <c r="K332" s="18"/>
      <c r="L332" s="18"/>
      <c r="M332" s="18"/>
      <c r="N332" s="165"/>
      <c r="O332" s="165"/>
      <c r="P332" s="18"/>
      <c r="Q332" s="18"/>
      <c r="R332" s="18"/>
      <c r="S332" s="18"/>
      <c r="T332" s="18"/>
      <c r="U332" s="18"/>
      <c r="V332" s="18"/>
      <c r="W332" s="18"/>
      <c r="X332" s="165"/>
      <c r="Y332" s="165"/>
      <c r="Z332" s="18"/>
      <c r="AA332" s="18"/>
      <c r="AB332" s="18"/>
      <c r="AC332" s="18"/>
      <c r="AD332" s="18"/>
      <c r="AE332" s="18"/>
    </row>
    <row r="333" spans="1:31" s="11" customFormat="1" ht="15" customHeight="1" x14ac:dyDescent="0.3">
      <c r="A333" s="59"/>
      <c r="B333" s="80"/>
      <c r="C333" s="174"/>
      <c r="D333" s="174"/>
      <c r="E333" s="17"/>
      <c r="F333" s="18"/>
      <c r="G333" s="18"/>
      <c r="H333" s="18"/>
      <c r="I333" s="18"/>
      <c r="J333" s="18"/>
      <c r="K333" s="18"/>
      <c r="L333" s="18"/>
      <c r="M333" s="18"/>
      <c r="N333" s="165"/>
      <c r="O333" s="165"/>
      <c r="P333" s="18"/>
      <c r="Q333" s="18"/>
      <c r="R333" s="18"/>
      <c r="S333" s="18"/>
      <c r="T333" s="18"/>
      <c r="U333" s="18"/>
      <c r="V333" s="18"/>
      <c r="W333" s="18"/>
      <c r="X333" s="165"/>
      <c r="Y333" s="165"/>
      <c r="Z333" s="18"/>
      <c r="AA333" s="18"/>
      <c r="AB333" s="18"/>
      <c r="AC333" s="18"/>
      <c r="AD333" s="18"/>
      <c r="AE333" s="18"/>
    </row>
    <row r="334" spans="1:31" s="11" customFormat="1" ht="15" customHeight="1" x14ac:dyDescent="0.3">
      <c r="A334" s="59"/>
      <c r="B334" s="80"/>
      <c r="C334" s="174"/>
      <c r="D334" s="174"/>
      <c r="E334" s="17"/>
      <c r="F334" s="18"/>
      <c r="G334" s="18"/>
      <c r="H334" s="18"/>
      <c r="I334" s="18"/>
      <c r="J334" s="18"/>
      <c r="K334" s="18"/>
      <c r="L334" s="18"/>
      <c r="M334" s="18"/>
      <c r="N334" s="165"/>
      <c r="O334" s="165"/>
      <c r="P334" s="18"/>
      <c r="Q334" s="18"/>
      <c r="R334" s="18"/>
      <c r="S334" s="18"/>
      <c r="T334" s="18"/>
      <c r="U334" s="18"/>
      <c r="V334" s="18"/>
      <c r="W334" s="18"/>
      <c r="X334" s="165"/>
      <c r="Y334" s="165"/>
      <c r="Z334" s="18"/>
      <c r="AA334" s="18"/>
      <c r="AB334" s="18"/>
      <c r="AC334" s="18"/>
      <c r="AD334" s="18"/>
      <c r="AE334" s="18"/>
    </row>
    <row r="335" spans="1:31" s="11" customFormat="1" ht="15" customHeight="1" x14ac:dyDescent="0.3">
      <c r="A335" s="59"/>
      <c r="B335" s="80"/>
      <c r="C335" s="174"/>
      <c r="D335" s="174"/>
      <c r="E335" s="17"/>
      <c r="F335" s="18"/>
      <c r="G335" s="18"/>
      <c r="H335" s="18"/>
      <c r="I335" s="18"/>
      <c r="J335" s="18"/>
      <c r="K335" s="18"/>
      <c r="L335" s="18"/>
      <c r="M335" s="18"/>
      <c r="N335" s="165"/>
      <c r="O335" s="165"/>
      <c r="P335" s="18"/>
      <c r="Q335" s="18"/>
      <c r="R335" s="18"/>
      <c r="S335" s="18"/>
      <c r="T335" s="18"/>
      <c r="U335" s="18"/>
      <c r="V335" s="18"/>
      <c r="W335" s="18"/>
      <c r="X335" s="165"/>
      <c r="Y335" s="165"/>
      <c r="Z335" s="18"/>
      <c r="AA335" s="18"/>
      <c r="AB335" s="18"/>
      <c r="AC335" s="18"/>
      <c r="AD335" s="18"/>
      <c r="AE335" s="18"/>
    </row>
    <row r="336" spans="1:31" s="11" customFormat="1" ht="15" customHeight="1" x14ac:dyDescent="0.3">
      <c r="A336" s="59"/>
      <c r="B336" s="80"/>
      <c r="C336" s="174"/>
      <c r="D336" s="174"/>
      <c r="E336" s="17"/>
      <c r="F336" s="18"/>
      <c r="G336" s="18"/>
      <c r="H336" s="18"/>
      <c r="I336" s="18"/>
      <c r="J336" s="18"/>
      <c r="K336" s="18"/>
      <c r="L336" s="18"/>
      <c r="M336" s="18"/>
      <c r="N336" s="165"/>
      <c r="O336" s="165"/>
      <c r="P336" s="18"/>
      <c r="Q336" s="18"/>
      <c r="R336" s="18"/>
      <c r="S336" s="18"/>
      <c r="T336" s="18"/>
      <c r="U336" s="18"/>
      <c r="V336" s="18"/>
      <c r="W336" s="18"/>
      <c r="X336" s="165"/>
      <c r="Y336" s="165"/>
      <c r="Z336" s="18"/>
      <c r="AA336" s="18"/>
      <c r="AB336" s="18"/>
      <c r="AC336" s="18"/>
      <c r="AD336" s="18"/>
      <c r="AE336" s="18"/>
    </row>
    <row r="337" spans="1:31" s="11" customFormat="1" ht="15" customHeight="1" x14ac:dyDescent="0.3">
      <c r="A337" s="59"/>
      <c r="B337" s="80"/>
      <c r="C337" s="174"/>
      <c r="D337" s="174"/>
      <c r="E337" s="17"/>
      <c r="F337" s="18"/>
      <c r="G337" s="18"/>
      <c r="H337" s="18"/>
      <c r="I337" s="18"/>
      <c r="J337" s="18"/>
      <c r="K337" s="18"/>
      <c r="L337" s="18"/>
      <c r="M337" s="18"/>
      <c r="N337" s="165"/>
      <c r="O337" s="165"/>
      <c r="P337" s="18"/>
      <c r="Q337" s="18"/>
      <c r="R337" s="18"/>
      <c r="S337" s="18"/>
      <c r="T337" s="18"/>
      <c r="U337" s="18"/>
      <c r="V337" s="18"/>
      <c r="W337" s="18"/>
      <c r="X337" s="165"/>
      <c r="Y337" s="165"/>
      <c r="Z337" s="18"/>
      <c r="AA337" s="18"/>
      <c r="AB337" s="18"/>
      <c r="AC337" s="18"/>
      <c r="AD337" s="18"/>
      <c r="AE337" s="18"/>
    </row>
    <row r="338" spans="1:31" s="11" customFormat="1" ht="15" customHeight="1" x14ac:dyDescent="0.3">
      <c r="A338" s="59"/>
      <c r="B338" s="80"/>
      <c r="C338" s="174"/>
      <c r="D338" s="174"/>
      <c r="E338" s="17"/>
      <c r="F338" s="18"/>
      <c r="G338" s="18"/>
      <c r="H338" s="18"/>
      <c r="I338" s="18"/>
      <c r="J338" s="18"/>
      <c r="K338" s="18"/>
      <c r="L338" s="18"/>
      <c r="M338" s="18"/>
      <c r="N338" s="165"/>
      <c r="O338" s="165"/>
      <c r="P338" s="18"/>
      <c r="Q338" s="18"/>
      <c r="R338" s="18"/>
      <c r="S338" s="18"/>
      <c r="T338" s="18"/>
      <c r="U338" s="18"/>
      <c r="V338" s="18"/>
      <c r="W338" s="18"/>
      <c r="X338" s="165"/>
      <c r="Y338" s="165"/>
      <c r="Z338" s="18"/>
      <c r="AA338" s="18"/>
      <c r="AB338" s="18"/>
      <c r="AC338" s="18"/>
      <c r="AD338" s="18"/>
      <c r="AE338" s="18"/>
    </row>
    <row r="339" spans="1:31" s="11" customFormat="1" ht="15" customHeight="1" x14ac:dyDescent="0.3">
      <c r="A339" s="59"/>
      <c r="B339" s="80"/>
      <c r="C339" s="174"/>
      <c r="D339" s="174"/>
      <c r="E339" s="17"/>
      <c r="F339" s="18"/>
      <c r="G339" s="18"/>
      <c r="H339" s="18"/>
      <c r="I339" s="18"/>
      <c r="J339" s="18"/>
      <c r="K339" s="18"/>
      <c r="L339" s="18"/>
      <c r="M339" s="18"/>
      <c r="N339" s="165"/>
      <c r="O339" s="165"/>
      <c r="P339" s="18"/>
      <c r="Q339" s="18"/>
      <c r="R339" s="18"/>
      <c r="S339" s="18"/>
      <c r="T339" s="18"/>
      <c r="U339" s="18"/>
      <c r="V339" s="18"/>
      <c r="W339" s="18"/>
      <c r="X339" s="165"/>
      <c r="Y339" s="165"/>
      <c r="Z339" s="18"/>
      <c r="AA339" s="18"/>
      <c r="AB339" s="18"/>
      <c r="AC339" s="18"/>
      <c r="AD339" s="18"/>
      <c r="AE339" s="18"/>
    </row>
    <row r="340" spans="1:31" s="11" customFormat="1" ht="15" customHeight="1" x14ac:dyDescent="0.3">
      <c r="A340" s="59"/>
      <c r="B340" s="80"/>
      <c r="C340" s="174"/>
      <c r="D340" s="174"/>
      <c r="E340" s="17"/>
      <c r="F340" s="18"/>
      <c r="G340" s="18"/>
      <c r="H340" s="18"/>
      <c r="I340" s="18"/>
      <c r="J340" s="18"/>
      <c r="K340" s="18"/>
      <c r="L340" s="18"/>
      <c r="M340" s="18"/>
      <c r="N340" s="165"/>
      <c r="O340" s="165"/>
      <c r="P340" s="18"/>
      <c r="Q340" s="18"/>
      <c r="R340" s="18"/>
      <c r="S340" s="18"/>
      <c r="T340" s="18"/>
      <c r="U340" s="18"/>
      <c r="V340" s="18"/>
      <c r="W340" s="18"/>
      <c r="X340" s="165"/>
      <c r="Y340" s="165"/>
      <c r="Z340" s="18"/>
      <c r="AA340" s="18"/>
      <c r="AB340" s="18"/>
      <c r="AC340" s="18"/>
      <c r="AD340" s="18"/>
      <c r="AE340" s="18"/>
    </row>
    <row r="341" spans="1:31" s="11" customFormat="1" ht="15" customHeight="1" x14ac:dyDescent="0.3">
      <c r="A341" s="59"/>
      <c r="B341" s="80"/>
      <c r="C341" s="174"/>
      <c r="D341" s="174"/>
      <c r="E341" s="17"/>
      <c r="F341" s="18"/>
      <c r="G341" s="18"/>
      <c r="H341" s="18"/>
      <c r="I341" s="18"/>
      <c r="J341" s="18"/>
      <c r="K341" s="18"/>
      <c r="L341" s="18"/>
      <c r="M341" s="18"/>
      <c r="N341" s="165"/>
      <c r="O341" s="165"/>
      <c r="P341" s="18"/>
      <c r="Q341" s="18"/>
      <c r="R341" s="18"/>
      <c r="S341" s="18"/>
      <c r="T341" s="18"/>
      <c r="U341" s="18"/>
      <c r="V341" s="18"/>
      <c r="W341" s="18"/>
      <c r="X341" s="165"/>
      <c r="Y341" s="165"/>
      <c r="Z341" s="18"/>
      <c r="AA341" s="18"/>
      <c r="AB341" s="18"/>
      <c r="AC341" s="18"/>
      <c r="AD341" s="18"/>
      <c r="AE341" s="18"/>
    </row>
    <row r="342" spans="1:31" s="11" customFormat="1" ht="15" customHeight="1" x14ac:dyDescent="0.3">
      <c r="A342" s="59"/>
      <c r="B342" s="80"/>
      <c r="C342" s="174"/>
      <c r="D342" s="174"/>
      <c r="E342" s="17"/>
      <c r="F342" s="18"/>
      <c r="G342" s="18"/>
      <c r="H342" s="18"/>
      <c r="I342" s="18"/>
      <c r="J342" s="18"/>
      <c r="K342" s="18"/>
      <c r="L342" s="18"/>
      <c r="M342" s="18"/>
      <c r="N342" s="165"/>
      <c r="O342" s="165"/>
      <c r="P342" s="18"/>
      <c r="Q342" s="18"/>
      <c r="R342" s="18"/>
      <c r="S342" s="18"/>
      <c r="T342" s="18"/>
      <c r="U342" s="18"/>
      <c r="V342" s="18"/>
      <c r="W342" s="18"/>
      <c r="X342" s="165"/>
      <c r="Y342" s="165"/>
      <c r="Z342" s="18"/>
      <c r="AA342" s="18"/>
      <c r="AB342" s="18"/>
      <c r="AC342" s="18"/>
      <c r="AD342" s="18"/>
      <c r="AE342" s="18"/>
    </row>
    <row r="343" spans="1:31" s="11" customFormat="1" ht="15" customHeight="1" x14ac:dyDescent="0.3">
      <c r="A343" s="59"/>
      <c r="B343" s="80"/>
      <c r="C343" s="174"/>
      <c r="D343" s="174"/>
      <c r="E343" s="17"/>
      <c r="F343" s="18"/>
      <c r="G343" s="18"/>
      <c r="H343" s="18"/>
      <c r="I343" s="18"/>
      <c r="J343" s="18"/>
      <c r="K343" s="18"/>
      <c r="L343" s="18"/>
      <c r="M343" s="18"/>
      <c r="N343" s="165"/>
      <c r="O343" s="165"/>
      <c r="P343" s="18"/>
      <c r="Q343" s="18"/>
      <c r="R343" s="18"/>
      <c r="S343" s="18"/>
      <c r="T343" s="18"/>
      <c r="U343" s="18"/>
      <c r="V343" s="18"/>
      <c r="W343" s="18"/>
      <c r="X343" s="165"/>
      <c r="Y343" s="165"/>
      <c r="Z343" s="18"/>
      <c r="AA343" s="18"/>
      <c r="AB343" s="18"/>
      <c r="AC343" s="18"/>
      <c r="AD343" s="18"/>
      <c r="AE343" s="18"/>
    </row>
    <row r="344" spans="1:31" s="11" customFormat="1" ht="15" customHeight="1" x14ac:dyDescent="0.3">
      <c r="A344" s="59"/>
      <c r="B344" s="80"/>
      <c r="C344" s="174"/>
      <c r="D344" s="174"/>
      <c r="E344" s="17"/>
      <c r="F344" s="18"/>
      <c r="G344" s="18"/>
      <c r="H344" s="18"/>
      <c r="I344" s="18"/>
      <c r="J344" s="18"/>
      <c r="K344" s="18"/>
      <c r="L344" s="18"/>
      <c r="M344" s="18"/>
      <c r="N344" s="165"/>
      <c r="O344" s="165"/>
      <c r="P344" s="18"/>
      <c r="Q344" s="18"/>
      <c r="R344" s="18"/>
      <c r="S344" s="18"/>
      <c r="T344" s="18"/>
      <c r="U344" s="18"/>
      <c r="V344" s="18"/>
      <c r="W344" s="18"/>
      <c r="X344" s="165"/>
      <c r="Y344" s="165"/>
      <c r="Z344" s="18"/>
      <c r="AA344" s="18"/>
      <c r="AB344" s="18"/>
      <c r="AC344" s="18"/>
      <c r="AD344" s="18"/>
      <c r="AE344" s="18"/>
    </row>
    <row r="345" spans="1:31" s="11" customFormat="1" ht="15" customHeight="1" x14ac:dyDescent="0.3">
      <c r="A345" s="59"/>
      <c r="B345" s="80"/>
      <c r="C345" s="174"/>
      <c r="D345" s="174"/>
      <c r="E345" s="17"/>
      <c r="F345" s="18"/>
      <c r="G345" s="18"/>
      <c r="H345" s="18"/>
      <c r="I345" s="18"/>
      <c r="J345" s="18"/>
      <c r="K345" s="18"/>
      <c r="L345" s="18"/>
      <c r="M345" s="18"/>
      <c r="N345" s="165"/>
      <c r="O345" s="165"/>
      <c r="P345" s="18"/>
      <c r="Q345" s="18"/>
      <c r="R345" s="18"/>
      <c r="S345" s="18"/>
      <c r="T345" s="18"/>
      <c r="U345" s="18"/>
      <c r="V345" s="18"/>
      <c r="W345" s="18"/>
      <c r="X345" s="165"/>
      <c r="Y345" s="165"/>
      <c r="Z345" s="18"/>
      <c r="AA345" s="18"/>
      <c r="AB345" s="18"/>
      <c r="AC345" s="18"/>
      <c r="AD345" s="18"/>
      <c r="AE345" s="18"/>
    </row>
    <row r="346" spans="1:31" s="11" customFormat="1" ht="15" customHeight="1" x14ac:dyDescent="0.3">
      <c r="A346" s="59"/>
      <c r="B346" s="80"/>
      <c r="C346" s="174"/>
      <c r="D346" s="174"/>
      <c r="E346" s="17"/>
      <c r="F346" s="18"/>
      <c r="G346" s="18"/>
      <c r="H346" s="18"/>
      <c r="I346" s="18"/>
      <c r="J346" s="18"/>
      <c r="K346" s="18"/>
      <c r="L346" s="18"/>
      <c r="M346" s="18"/>
      <c r="N346" s="165"/>
      <c r="O346" s="165"/>
      <c r="P346" s="18"/>
      <c r="Q346" s="18"/>
      <c r="R346" s="18"/>
      <c r="S346" s="18"/>
      <c r="T346" s="18"/>
      <c r="U346" s="18"/>
      <c r="V346" s="18"/>
      <c r="W346" s="18"/>
      <c r="X346" s="165"/>
      <c r="Y346" s="165"/>
      <c r="Z346" s="18"/>
      <c r="AA346" s="18"/>
      <c r="AB346" s="18"/>
      <c r="AC346" s="18"/>
      <c r="AD346" s="18"/>
      <c r="AE346" s="18"/>
    </row>
    <row r="347" spans="1:31" s="11" customFormat="1" ht="15" customHeight="1" x14ac:dyDescent="0.3">
      <c r="A347" s="59"/>
      <c r="B347" s="80"/>
      <c r="C347" s="174"/>
      <c r="D347" s="174"/>
      <c r="E347" s="17"/>
      <c r="F347" s="18"/>
      <c r="G347" s="18"/>
      <c r="H347" s="18"/>
      <c r="I347" s="18"/>
      <c r="J347" s="18"/>
      <c r="K347" s="18"/>
      <c r="L347" s="18"/>
      <c r="M347" s="18"/>
      <c r="N347" s="165"/>
      <c r="O347" s="165"/>
      <c r="P347" s="18"/>
      <c r="Q347" s="18"/>
      <c r="R347" s="18"/>
      <c r="S347" s="18"/>
      <c r="T347" s="18"/>
      <c r="U347" s="18"/>
      <c r="V347" s="18"/>
      <c r="W347" s="18"/>
      <c r="X347" s="165"/>
      <c r="Y347" s="165"/>
      <c r="Z347" s="18"/>
      <c r="AA347" s="18"/>
      <c r="AB347" s="18"/>
      <c r="AC347" s="18"/>
      <c r="AD347" s="18"/>
      <c r="AE347" s="18"/>
    </row>
    <row r="348" spans="1:31" s="11" customFormat="1" ht="15" customHeight="1" x14ac:dyDescent="0.3">
      <c r="A348" s="59"/>
      <c r="B348" s="80"/>
      <c r="C348" s="174"/>
      <c r="D348" s="174"/>
      <c r="E348" s="17"/>
      <c r="F348" s="18"/>
      <c r="G348" s="18"/>
      <c r="H348" s="18"/>
      <c r="I348" s="18"/>
      <c r="J348" s="18"/>
      <c r="K348" s="18"/>
      <c r="L348" s="18"/>
      <c r="M348" s="18"/>
      <c r="N348" s="165"/>
      <c r="O348" s="165"/>
      <c r="P348" s="18"/>
      <c r="Q348" s="18"/>
      <c r="R348" s="18"/>
      <c r="S348" s="18"/>
      <c r="T348" s="18"/>
      <c r="U348" s="18"/>
      <c r="V348" s="18"/>
      <c r="W348" s="18"/>
      <c r="X348" s="165"/>
      <c r="Y348" s="165"/>
      <c r="Z348" s="18"/>
      <c r="AA348" s="18"/>
      <c r="AB348" s="18"/>
      <c r="AC348" s="18"/>
      <c r="AD348" s="18"/>
      <c r="AE348" s="18"/>
    </row>
    <row r="349" spans="1:31" s="11" customFormat="1" ht="15" customHeight="1" x14ac:dyDescent="0.3">
      <c r="A349" s="59"/>
      <c r="B349" s="80"/>
      <c r="C349" s="174"/>
      <c r="D349" s="174"/>
      <c r="E349" s="17"/>
      <c r="F349" s="18"/>
      <c r="G349" s="18"/>
      <c r="H349" s="18"/>
      <c r="I349" s="18"/>
      <c r="J349" s="18"/>
      <c r="K349" s="18"/>
      <c r="L349" s="18"/>
      <c r="M349" s="18"/>
      <c r="N349" s="165"/>
      <c r="O349" s="165"/>
      <c r="P349" s="18"/>
      <c r="Q349" s="18"/>
      <c r="R349" s="18"/>
      <c r="S349" s="18"/>
      <c r="T349" s="18"/>
      <c r="U349" s="18"/>
      <c r="V349" s="18"/>
      <c r="W349" s="18"/>
      <c r="X349" s="165"/>
      <c r="Y349" s="165"/>
      <c r="Z349" s="18"/>
      <c r="AA349" s="18"/>
      <c r="AB349" s="18"/>
      <c r="AC349" s="18"/>
      <c r="AD349" s="18"/>
      <c r="AE349" s="18"/>
    </row>
    <row r="350" spans="1:31" s="11" customFormat="1" ht="15" customHeight="1" x14ac:dyDescent="0.3">
      <c r="A350" s="59"/>
      <c r="B350" s="80"/>
      <c r="C350" s="174"/>
      <c r="D350" s="174"/>
      <c r="E350" s="17"/>
      <c r="F350" s="18"/>
      <c r="G350" s="18"/>
      <c r="H350" s="18"/>
      <c r="I350" s="18"/>
      <c r="J350" s="18"/>
      <c r="K350" s="18"/>
      <c r="L350" s="18"/>
      <c r="M350" s="18"/>
      <c r="N350" s="165"/>
      <c r="O350" s="165"/>
      <c r="P350" s="18"/>
      <c r="Q350" s="18"/>
      <c r="R350" s="18"/>
      <c r="S350" s="18"/>
      <c r="T350" s="18"/>
      <c r="U350" s="18"/>
      <c r="V350" s="18"/>
      <c r="W350" s="18"/>
      <c r="X350" s="165"/>
      <c r="Y350" s="165"/>
      <c r="Z350" s="18"/>
      <c r="AA350" s="18"/>
      <c r="AB350" s="18"/>
      <c r="AC350" s="18"/>
      <c r="AD350" s="18"/>
      <c r="AE350" s="18"/>
    </row>
    <row r="351" spans="1:31" s="11" customFormat="1" ht="15" customHeight="1" x14ac:dyDescent="0.3">
      <c r="A351" s="59"/>
      <c r="B351" s="80"/>
      <c r="C351" s="174"/>
      <c r="D351" s="174"/>
      <c r="E351" s="17"/>
      <c r="F351" s="18"/>
      <c r="G351" s="18"/>
      <c r="H351" s="18"/>
      <c r="I351" s="18"/>
      <c r="J351" s="18"/>
      <c r="K351" s="18"/>
      <c r="L351" s="18"/>
      <c r="M351" s="18"/>
      <c r="N351" s="165"/>
      <c r="O351" s="165"/>
      <c r="P351" s="18"/>
      <c r="Q351" s="18"/>
      <c r="R351" s="18"/>
      <c r="S351" s="18"/>
      <c r="T351" s="18"/>
      <c r="U351" s="18"/>
      <c r="V351" s="18"/>
      <c r="W351" s="18"/>
      <c r="X351" s="165"/>
      <c r="Y351" s="165"/>
      <c r="Z351" s="18"/>
      <c r="AA351" s="18"/>
      <c r="AB351" s="18"/>
      <c r="AC351" s="18"/>
      <c r="AD351" s="18"/>
      <c r="AE351" s="18"/>
    </row>
    <row r="352" spans="1:31" s="11" customFormat="1" ht="15" customHeight="1" x14ac:dyDescent="0.3">
      <c r="A352" s="59"/>
      <c r="B352" s="80"/>
      <c r="C352" s="174"/>
      <c r="D352" s="174"/>
      <c r="E352" s="17"/>
      <c r="F352" s="18"/>
      <c r="G352" s="18"/>
      <c r="H352" s="18"/>
      <c r="I352" s="18"/>
      <c r="J352" s="18"/>
      <c r="K352" s="18"/>
      <c r="L352" s="18"/>
      <c r="M352" s="18"/>
      <c r="N352" s="165"/>
      <c r="O352" s="165"/>
      <c r="P352" s="18"/>
      <c r="Q352" s="18"/>
      <c r="R352" s="18"/>
      <c r="S352" s="18"/>
      <c r="T352" s="18"/>
      <c r="U352" s="18"/>
      <c r="V352" s="18"/>
      <c r="W352" s="18"/>
      <c r="X352" s="165"/>
      <c r="Y352" s="165"/>
      <c r="Z352" s="18"/>
      <c r="AA352" s="18"/>
      <c r="AB352" s="18"/>
      <c r="AC352" s="18"/>
      <c r="AD352" s="18"/>
      <c r="AE352" s="18"/>
    </row>
    <row r="353" spans="1:31" s="11" customFormat="1" ht="15" customHeight="1" x14ac:dyDescent="0.3">
      <c r="A353" s="59"/>
      <c r="B353" s="80"/>
      <c r="C353" s="174"/>
      <c r="D353" s="174"/>
      <c r="E353" s="17"/>
      <c r="F353" s="18"/>
      <c r="G353" s="18"/>
      <c r="H353" s="18"/>
      <c r="I353" s="18"/>
      <c r="J353" s="18"/>
      <c r="K353" s="18"/>
      <c r="L353" s="18"/>
      <c r="M353" s="18"/>
      <c r="N353" s="165"/>
      <c r="O353" s="165"/>
      <c r="P353" s="18"/>
      <c r="Q353" s="18"/>
      <c r="R353" s="18"/>
      <c r="S353" s="18"/>
      <c r="T353" s="18"/>
      <c r="U353" s="18"/>
      <c r="V353" s="18"/>
      <c r="W353" s="18"/>
      <c r="X353" s="165"/>
      <c r="Y353" s="165"/>
      <c r="Z353" s="18"/>
      <c r="AA353" s="18"/>
      <c r="AB353" s="18"/>
      <c r="AC353" s="18"/>
      <c r="AD353" s="18"/>
      <c r="AE353" s="18"/>
    </row>
    <row r="354" spans="1:31" s="11" customFormat="1" ht="15" customHeight="1" x14ac:dyDescent="0.3">
      <c r="A354" s="59"/>
      <c r="B354" s="80"/>
      <c r="C354" s="174"/>
      <c r="D354" s="174"/>
      <c r="E354" s="17"/>
      <c r="F354" s="18"/>
      <c r="G354" s="18"/>
      <c r="H354" s="18"/>
      <c r="I354" s="18"/>
      <c r="J354" s="18"/>
      <c r="K354" s="18"/>
      <c r="L354" s="18"/>
      <c r="M354" s="18"/>
      <c r="N354" s="165"/>
      <c r="O354" s="165"/>
      <c r="P354" s="18"/>
      <c r="Q354" s="18"/>
      <c r="R354" s="18"/>
      <c r="S354" s="18"/>
      <c r="T354" s="18"/>
      <c r="U354" s="18"/>
      <c r="V354" s="18"/>
      <c r="W354" s="18"/>
      <c r="X354" s="165"/>
      <c r="Y354" s="165"/>
      <c r="Z354" s="18"/>
      <c r="AA354" s="18"/>
      <c r="AB354" s="18"/>
      <c r="AC354" s="18"/>
      <c r="AD354" s="18"/>
      <c r="AE354" s="18"/>
    </row>
    <row r="355" spans="1:31" s="11" customFormat="1" ht="15" customHeight="1" x14ac:dyDescent="0.3">
      <c r="A355" s="59"/>
      <c r="B355" s="80"/>
      <c r="C355" s="174"/>
      <c r="D355" s="174"/>
      <c r="E355" s="17"/>
      <c r="F355" s="18"/>
      <c r="G355" s="18"/>
      <c r="H355" s="18"/>
      <c r="I355" s="18"/>
      <c r="J355" s="18"/>
      <c r="K355" s="18"/>
      <c r="L355" s="18"/>
      <c r="M355" s="18"/>
      <c r="N355" s="165"/>
      <c r="O355" s="165"/>
      <c r="P355" s="18"/>
      <c r="Q355" s="18"/>
      <c r="R355" s="18"/>
      <c r="S355" s="18"/>
      <c r="T355" s="18"/>
      <c r="U355" s="18"/>
      <c r="V355" s="18"/>
      <c r="W355" s="18"/>
      <c r="X355" s="165"/>
      <c r="Y355" s="165"/>
      <c r="Z355" s="18"/>
      <c r="AA355" s="18"/>
      <c r="AB355" s="18"/>
      <c r="AC355" s="18"/>
      <c r="AD355" s="18"/>
      <c r="AE355" s="18"/>
    </row>
    <row r="356" spans="1:31" s="11" customFormat="1" ht="15" customHeight="1" x14ac:dyDescent="0.3">
      <c r="A356" s="59"/>
      <c r="B356" s="80"/>
      <c r="C356" s="174"/>
      <c r="D356" s="174"/>
      <c r="E356" s="17"/>
      <c r="F356" s="18"/>
      <c r="G356" s="18"/>
      <c r="H356" s="18"/>
      <c r="I356" s="18"/>
      <c r="J356" s="18"/>
      <c r="K356" s="18"/>
      <c r="L356" s="18"/>
      <c r="M356" s="18"/>
      <c r="N356" s="165"/>
      <c r="O356" s="165"/>
      <c r="P356" s="18"/>
      <c r="Q356" s="18"/>
      <c r="R356" s="18"/>
      <c r="S356" s="18"/>
      <c r="T356" s="18"/>
      <c r="U356" s="18"/>
      <c r="V356" s="18"/>
      <c r="W356" s="18"/>
      <c r="X356" s="165"/>
      <c r="Y356" s="165"/>
      <c r="Z356" s="18"/>
      <c r="AA356" s="18"/>
      <c r="AB356" s="18"/>
      <c r="AC356" s="18"/>
      <c r="AD356" s="18"/>
      <c r="AE356" s="18"/>
    </row>
    <row r="357" spans="1:31" s="11" customFormat="1" ht="15" customHeight="1" x14ac:dyDescent="0.3">
      <c r="A357" s="59"/>
      <c r="B357" s="80"/>
      <c r="C357" s="174"/>
      <c r="D357" s="174"/>
      <c r="E357" s="17"/>
      <c r="F357" s="18"/>
      <c r="G357" s="18"/>
      <c r="H357" s="18"/>
      <c r="I357" s="18"/>
      <c r="J357" s="18"/>
      <c r="K357" s="18"/>
      <c r="L357" s="18"/>
      <c r="M357" s="18"/>
      <c r="N357" s="165"/>
      <c r="O357" s="165"/>
      <c r="P357" s="18"/>
      <c r="Q357" s="18"/>
      <c r="R357" s="18"/>
      <c r="S357" s="18"/>
      <c r="T357" s="18"/>
      <c r="U357" s="18"/>
      <c r="V357" s="18"/>
      <c r="W357" s="18"/>
      <c r="X357" s="165"/>
      <c r="Y357" s="165"/>
      <c r="Z357" s="18"/>
      <c r="AA357" s="18"/>
      <c r="AB357" s="18"/>
      <c r="AC357" s="18"/>
      <c r="AD357" s="18"/>
      <c r="AE357" s="18"/>
    </row>
    <row r="358" spans="1:31" s="11" customFormat="1" ht="15" customHeight="1" x14ac:dyDescent="0.3">
      <c r="A358" s="59"/>
      <c r="B358" s="80"/>
      <c r="C358" s="174"/>
      <c r="D358" s="174"/>
      <c r="E358" s="17"/>
      <c r="F358" s="18"/>
      <c r="G358" s="18"/>
      <c r="H358" s="18"/>
      <c r="I358" s="18"/>
      <c r="J358" s="18"/>
      <c r="K358" s="18"/>
      <c r="L358" s="18"/>
      <c r="M358" s="18"/>
      <c r="N358" s="165"/>
      <c r="O358" s="165"/>
      <c r="P358" s="18"/>
      <c r="Q358" s="18"/>
      <c r="R358" s="18"/>
      <c r="S358" s="18"/>
      <c r="T358" s="18"/>
      <c r="U358" s="18"/>
      <c r="V358" s="18"/>
      <c r="W358" s="18"/>
      <c r="X358" s="165"/>
      <c r="Y358" s="165"/>
      <c r="Z358" s="18"/>
      <c r="AA358" s="18"/>
      <c r="AB358" s="18"/>
      <c r="AC358" s="18"/>
      <c r="AD358" s="18"/>
      <c r="AE358" s="18"/>
    </row>
    <row r="359" spans="1:31" s="11" customFormat="1" ht="15" customHeight="1" x14ac:dyDescent="0.3">
      <c r="A359" s="59"/>
      <c r="B359" s="80"/>
      <c r="C359" s="174"/>
      <c r="D359" s="174"/>
      <c r="E359" s="17"/>
      <c r="F359" s="18"/>
      <c r="G359" s="18"/>
      <c r="H359" s="18"/>
      <c r="I359" s="18"/>
      <c r="J359" s="18"/>
      <c r="K359" s="18"/>
      <c r="L359" s="18"/>
      <c r="M359" s="18"/>
      <c r="N359" s="165"/>
      <c r="O359" s="165"/>
      <c r="P359" s="18"/>
      <c r="Q359" s="18"/>
      <c r="R359" s="18"/>
      <c r="S359" s="18"/>
      <c r="T359" s="18"/>
      <c r="U359" s="18"/>
      <c r="V359" s="18"/>
      <c r="W359" s="18"/>
      <c r="X359" s="165"/>
      <c r="Y359" s="165"/>
      <c r="Z359" s="18"/>
      <c r="AA359" s="18"/>
      <c r="AB359" s="18"/>
      <c r="AC359" s="18"/>
      <c r="AD359" s="18"/>
      <c r="AE359" s="18"/>
    </row>
    <row r="360" spans="1:31" s="11" customFormat="1" ht="15" customHeight="1" x14ac:dyDescent="0.3">
      <c r="A360" s="59"/>
      <c r="B360" s="80"/>
      <c r="C360" s="174"/>
      <c r="D360" s="174"/>
      <c r="E360" s="17"/>
      <c r="F360" s="18"/>
      <c r="G360" s="18"/>
      <c r="H360" s="18"/>
      <c r="I360" s="18"/>
      <c r="J360" s="18"/>
      <c r="K360" s="18"/>
      <c r="L360" s="18"/>
      <c r="M360" s="18"/>
      <c r="N360" s="165"/>
      <c r="O360" s="165"/>
      <c r="P360" s="18"/>
      <c r="Q360" s="18"/>
      <c r="R360" s="18"/>
      <c r="S360" s="18"/>
      <c r="T360" s="18"/>
      <c r="U360" s="18"/>
      <c r="V360" s="18"/>
      <c r="W360" s="18"/>
      <c r="X360" s="165"/>
      <c r="Y360" s="165"/>
      <c r="Z360" s="18"/>
      <c r="AA360" s="18"/>
      <c r="AB360" s="18"/>
      <c r="AC360" s="18"/>
      <c r="AD360" s="18"/>
      <c r="AE360" s="18"/>
    </row>
    <row r="361" spans="1:31" s="11" customFormat="1" ht="15" customHeight="1" x14ac:dyDescent="0.3">
      <c r="A361" s="59"/>
      <c r="B361" s="80"/>
      <c r="C361" s="174"/>
      <c r="D361" s="174"/>
      <c r="E361" s="17"/>
      <c r="F361" s="18"/>
      <c r="G361" s="18"/>
      <c r="H361" s="18"/>
      <c r="I361" s="18"/>
      <c r="J361" s="18"/>
      <c r="K361" s="18"/>
      <c r="L361" s="18"/>
      <c r="M361" s="18"/>
      <c r="N361" s="165"/>
      <c r="O361" s="165"/>
      <c r="P361" s="18"/>
      <c r="Q361" s="18"/>
      <c r="R361" s="18"/>
      <c r="S361" s="18"/>
      <c r="T361" s="18"/>
      <c r="U361" s="18"/>
      <c r="V361" s="18"/>
      <c r="W361" s="18"/>
      <c r="X361" s="165"/>
      <c r="Y361" s="165"/>
      <c r="Z361" s="18"/>
      <c r="AA361" s="18"/>
      <c r="AB361" s="18"/>
      <c r="AC361" s="18"/>
      <c r="AD361" s="18"/>
      <c r="AE361" s="18"/>
    </row>
    <row r="362" spans="1:31" s="11" customFormat="1" ht="15" customHeight="1" x14ac:dyDescent="0.3">
      <c r="A362" s="59"/>
      <c r="B362" s="80"/>
      <c r="C362" s="174"/>
      <c r="D362" s="174"/>
      <c r="E362" s="17"/>
      <c r="F362" s="18"/>
      <c r="G362" s="18"/>
      <c r="H362" s="18"/>
      <c r="I362" s="18"/>
      <c r="J362" s="18"/>
      <c r="K362" s="18"/>
      <c r="L362" s="18"/>
      <c r="M362" s="18"/>
      <c r="N362" s="165"/>
      <c r="O362" s="165"/>
      <c r="P362" s="18"/>
      <c r="Q362" s="18"/>
      <c r="R362" s="18"/>
      <c r="S362" s="18"/>
      <c r="T362" s="18"/>
      <c r="U362" s="18"/>
      <c r="V362" s="18"/>
      <c r="W362" s="18"/>
      <c r="X362" s="165"/>
      <c r="Y362" s="165"/>
      <c r="Z362" s="18"/>
      <c r="AA362" s="18"/>
      <c r="AB362" s="18"/>
      <c r="AC362" s="18"/>
      <c r="AD362" s="18"/>
      <c r="AE362" s="18"/>
    </row>
    <row r="363" spans="1:31" s="11" customFormat="1" ht="15" customHeight="1" x14ac:dyDescent="0.3">
      <c r="A363" s="59"/>
      <c r="B363" s="80"/>
      <c r="C363" s="174"/>
      <c r="D363" s="174"/>
      <c r="E363" s="17"/>
      <c r="F363" s="18"/>
      <c r="G363" s="18"/>
      <c r="H363" s="18"/>
      <c r="I363" s="18"/>
      <c r="J363" s="18"/>
      <c r="K363" s="18"/>
      <c r="L363" s="18"/>
      <c r="M363" s="18"/>
      <c r="N363" s="165"/>
      <c r="O363" s="165"/>
      <c r="P363" s="18"/>
      <c r="Q363" s="18"/>
      <c r="R363" s="18"/>
      <c r="S363" s="18"/>
      <c r="T363" s="18"/>
      <c r="U363" s="18"/>
      <c r="V363" s="18"/>
      <c r="W363" s="18"/>
      <c r="X363" s="165"/>
      <c r="Y363" s="165"/>
      <c r="Z363" s="18"/>
      <c r="AA363" s="18"/>
      <c r="AB363" s="18"/>
      <c r="AC363" s="18"/>
      <c r="AD363" s="18"/>
      <c r="AE363" s="18"/>
    </row>
    <row r="364" spans="1:31" s="11" customFormat="1" ht="15" customHeight="1" x14ac:dyDescent="0.3">
      <c r="A364" s="59"/>
      <c r="B364" s="80"/>
      <c r="C364" s="174"/>
      <c r="D364" s="174"/>
      <c r="E364" s="17"/>
      <c r="F364" s="18"/>
      <c r="G364" s="18"/>
      <c r="H364" s="18"/>
      <c r="I364" s="18"/>
      <c r="J364" s="18"/>
      <c r="K364" s="18"/>
      <c r="L364" s="18"/>
      <c r="M364" s="18"/>
      <c r="N364" s="165"/>
      <c r="O364" s="165"/>
      <c r="P364" s="18"/>
      <c r="Q364" s="18"/>
      <c r="R364" s="18"/>
      <c r="S364" s="18"/>
      <c r="T364" s="18"/>
      <c r="U364" s="18"/>
      <c r="V364" s="18"/>
      <c r="W364" s="18"/>
      <c r="X364" s="165"/>
      <c r="Y364" s="165"/>
      <c r="Z364" s="18"/>
      <c r="AA364" s="18"/>
      <c r="AB364" s="18"/>
      <c r="AC364" s="18"/>
      <c r="AD364" s="18"/>
      <c r="AE364" s="18"/>
    </row>
    <row r="365" spans="1:31" s="11" customFormat="1" ht="15" customHeight="1" x14ac:dyDescent="0.3">
      <c r="A365" s="59"/>
      <c r="B365" s="80"/>
      <c r="C365" s="174"/>
      <c r="D365" s="174"/>
      <c r="E365" s="17"/>
      <c r="F365" s="18"/>
      <c r="G365" s="18"/>
      <c r="H365" s="18"/>
      <c r="I365" s="18"/>
      <c r="J365" s="18"/>
      <c r="K365" s="18"/>
      <c r="L365" s="18"/>
      <c r="M365" s="18"/>
      <c r="N365" s="165"/>
      <c r="O365" s="165"/>
      <c r="P365" s="18"/>
      <c r="Q365" s="18"/>
      <c r="R365" s="18"/>
      <c r="S365" s="18"/>
      <c r="T365" s="18"/>
      <c r="U365" s="18"/>
      <c r="V365" s="18"/>
      <c r="W365" s="18"/>
      <c r="X365" s="165"/>
      <c r="Y365" s="165"/>
      <c r="Z365" s="18"/>
      <c r="AA365" s="18"/>
      <c r="AB365" s="18"/>
      <c r="AC365" s="18"/>
      <c r="AD365" s="18"/>
      <c r="AE365" s="18"/>
    </row>
    <row r="366" spans="1:31" s="11" customFormat="1" ht="15" customHeight="1" x14ac:dyDescent="0.3">
      <c r="A366" s="59"/>
      <c r="B366" s="80"/>
      <c r="C366" s="174"/>
      <c r="D366" s="174"/>
      <c r="E366" s="17"/>
      <c r="F366" s="18"/>
      <c r="G366" s="18"/>
      <c r="H366" s="18"/>
      <c r="I366" s="18"/>
      <c r="J366" s="18"/>
      <c r="K366" s="18"/>
      <c r="L366" s="18"/>
      <c r="M366" s="18"/>
      <c r="N366" s="165"/>
      <c r="O366" s="165"/>
      <c r="P366" s="18"/>
      <c r="Q366" s="18"/>
      <c r="R366" s="18"/>
      <c r="S366" s="18"/>
      <c r="T366" s="18"/>
      <c r="U366" s="18"/>
      <c r="V366" s="18"/>
      <c r="W366" s="18"/>
      <c r="X366" s="165"/>
      <c r="Y366" s="165"/>
      <c r="Z366" s="18"/>
      <c r="AA366" s="18"/>
      <c r="AB366" s="18"/>
      <c r="AC366" s="18"/>
      <c r="AD366" s="18"/>
      <c r="AE366" s="18"/>
    </row>
    <row r="367" spans="1:31" s="11" customFormat="1" ht="15" customHeight="1" x14ac:dyDescent="0.3">
      <c r="A367" s="59"/>
      <c r="B367" s="80"/>
      <c r="C367" s="174"/>
      <c r="D367" s="174"/>
      <c r="E367" s="17"/>
      <c r="F367" s="18"/>
      <c r="G367" s="18"/>
      <c r="H367" s="18"/>
      <c r="I367" s="18"/>
      <c r="J367" s="18"/>
      <c r="K367" s="18"/>
      <c r="L367" s="18"/>
      <c r="M367" s="18"/>
      <c r="N367" s="165"/>
      <c r="O367" s="165"/>
      <c r="P367" s="18"/>
      <c r="Q367" s="18"/>
      <c r="R367" s="18"/>
      <c r="S367" s="18"/>
      <c r="T367" s="18"/>
      <c r="U367" s="18"/>
      <c r="V367" s="18"/>
      <c r="W367" s="18"/>
      <c r="X367" s="165"/>
      <c r="Y367" s="165"/>
      <c r="Z367" s="18"/>
      <c r="AA367" s="18"/>
      <c r="AB367" s="18"/>
      <c r="AC367" s="18"/>
      <c r="AD367" s="18"/>
      <c r="AE367" s="18"/>
    </row>
    <row r="368" spans="1:31" s="11" customFormat="1" ht="15" customHeight="1" x14ac:dyDescent="0.3">
      <c r="A368" s="59"/>
      <c r="B368" s="80"/>
      <c r="C368" s="174"/>
      <c r="D368" s="174"/>
      <c r="E368" s="17"/>
      <c r="F368" s="18"/>
      <c r="G368" s="18"/>
      <c r="H368" s="18"/>
      <c r="I368" s="18"/>
      <c r="J368" s="18"/>
      <c r="K368" s="18"/>
      <c r="L368" s="18"/>
      <c r="M368" s="18"/>
      <c r="N368" s="165"/>
      <c r="O368" s="165"/>
      <c r="P368" s="18"/>
      <c r="Q368" s="18"/>
      <c r="R368" s="18"/>
      <c r="S368" s="18"/>
      <c r="T368" s="18"/>
      <c r="U368" s="18"/>
      <c r="V368" s="18"/>
      <c r="W368" s="18"/>
      <c r="X368" s="165"/>
      <c r="Y368" s="165"/>
      <c r="Z368" s="18"/>
      <c r="AA368" s="18"/>
      <c r="AB368" s="18"/>
      <c r="AC368" s="18"/>
      <c r="AD368" s="18"/>
      <c r="AE368" s="18"/>
    </row>
    <row r="369" spans="1:31" s="11" customFormat="1" ht="15" customHeight="1" x14ac:dyDescent="0.3">
      <c r="A369" s="59"/>
      <c r="B369" s="80"/>
      <c r="C369" s="174"/>
      <c r="D369" s="174"/>
      <c r="E369" s="17"/>
      <c r="F369" s="18"/>
      <c r="G369" s="18"/>
      <c r="H369" s="18"/>
      <c r="I369" s="18"/>
      <c r="J369" s="18"/>
      <c r="K369" s="18"/>
      <c r="L369" s="18"/>
      <c r="M369" s="18"/>
      <c r="N369" s="165"/>
      <c r="O369" s="165"/>
      <c r="P369" s="18"/>
      <c r="Q369" s="18"/>
      <c r="R369" s="18"/>
      <c r="S369" s="18"/>
      <c r="T369" s="18"/>
      <c r="U369" s="18"/>
      <c r="V369" s="18"/>
      <c r="W369" s="18"/>
      <c r="X369" s="165"/>
      <c r="Y369" s="165"/>
      <c r="Z369" s="18"/>
      <c r="AA369" s="18"/>
      <c r="AB369" s="18"/>
      <c r="AC369" s="18"/>
      <c r="AD369" s="18"/>
      <c r="AE369" s="18"/>
    </row>
    <row r="370" spans="1:31" s="11" customFormat="1" ht="15" customHeight="1" x14ac:dyDescent="0.3">
      <c r="A370" s="59"/>
      <c r="B370" s="80"/>
      <c r="C370" s="174"/>
      <c r="D370" s="174"/>
      <c r="E370" s="17"/>
      <c r="F370" s="18"/>
      <c r="G370" s="18"/>
      <c r="H370" s="18"/>
      <c r="I370" s="18"/>
      <c r="J370" s="18"/>
      <c r="K370" s="18"/>
      <c r="L370" s="18"/>
      <c r="M370" s="18"/>
      <c r="N370" s="165"/>
      <c r="O370" s="165"/>
      <c r="P370" s="18"/>
      <c r="Q370" s="18"/>
      <c r="R370" s="18"/>
      <c r="S370" s="18"/>
      <c r="T370" s="18"/>
      <c r="U370" s="18"/>
      <c r="V370" s="18"/>
      <c r="W370" s="18"/>
      <c r="X370" s="165"/>
      <c r="Y370" s="165"/>
      <c r="Z370" s="18"/>
      <c r="AA370" s="18"/>
      <c r="AB370" s="18"/>
      <c r="AC370" s="18"/>
      <c r="AD370" s="18"/>
      <c r="AE370" s="18"/>
    </row>
    <row r="371" spans="1:31" s="11" customFormat="1" ht="15" customHeight="1" x14ac:dyDescent="0.3">
      <c r="A371" s="59"/>
      <c r="B371" s="80"/>
      <c r="C371" s="174"/>
      <c r="D371" s="174"/>
      <c r="E371" s="17"/>
      <c r="F371" s="18"/>
      <c r="G371" s="18"/>
      <c r="H371" s="18"/>
      <c r="I371" s="18"/>
      <c r="J371" s="18"/>
      <c r="K371" s="18"/>
      <c r="L371" s="18"/>
      <c r="M371" s="18"/>
      <c r="N371" s="165"/>
      <c r="O371" s="165"/>
      <c r="P371" s="18"/>
      <c r="Q371" s="18"/>
      <c r="R371" s="18"/>
      <c r="S371" s="18"/>
      <c r="T371" s="18"/>
      <c r="U371" s="18"/>
      <c r="V371" s="18"/>
      <c r="W371" s="18"/>
      <c r="X371" s="165"/>
      <c r="Y371" s="165"/>
      <c r="Z371" s="18"/>
      <c r="AA371" s="18"/>
      <c r="AB371" s="18"/>
      <c r="AC371" s="18"/>
      <c r="AD371" s="18"/>
      <c r="AE371" s="18"/>
    </row>
    <row r="372" spans="1:31" s="11" customFormat="1" ht="15" customHeight="1" x14ac:dyDescent="0.3">
      <c r="A372" s="59"/>
      <c r="B372" s="80"/>
      <c r="C372" s="174"/>
      <c r="D372" s="174"/>
      <c r="E372" s="17"/>
      <c r="F372" s="18"/>
      <c r="G372" s="18"/>
      <c r="H372" s="18"/>
      <c r="I372" s="18"/>
      <c r="J372" s="18"/>
      <c r="K372" s="18"/>
      <c r="L372" s="18"/>
      <c r="M372" s="18"/>
      <c r="N372" s="165"/>
      <c r="O372" s="165"/>
      <c r="P372" s="18"/>
      <c r="Q372" s="18"/>
      <c r="R372" s="18"/>
      <c r="S372" s="18"/>
      <c r="T372" s="18"/>
      <c r="U372" s="18"/>
      <c r="V372" s="18"/>
      <c r="W372" s="18"/>
      <c r="X372" s="165"/>
      <c r="Y372" s="165"/>
      <c r="Z372" s="18"/>
      <c r="AA372" s="18"/>
      <c r="AB372" s="18"/>
      <c r="AC372" s="18"/>
      <c r="AD372" s="18"/>
      <c r="AE372" s="18"/>
    </row>
    <row r="373" spans="1:31" s="11" customFormat="1" ht="15" customHeight="1" x14ac:dyDescent="0.3">
      <c r="A373" s="59"/>
      <c r="B373" s="80"/>
      <c r="C373" s="174"/>
      <c r="D373" s="174"/>
      <c r="E373" s="17"/>
      <c r="F373" s="18"/>
      <c r="G373" s="18"/>
      <c r="H373" s="18"/>
      <c r="I373" s="18"/>
      <c r="J373" s="18"/>
      <c r="K373" s="18"/>
      <c r="L373" s="18"/>
      <c r="M373" s="18"/>
      <c r="N373" s="165"/>
      <c r="O373" s="165"/>
      <c r="P373" s="18"/>
      <c r="Q373" s="18"/>
      <c r="R373" s="18"/>
      <c r="S373" s="18"/>
      <c r="T373" s="18"/>
      <c r="U373" s="18"/>
      <c r="V373" s="18"/>
      <c r="W373" s="18"/>
      <c r="X373" s="165"/>
      <c r="Y373" s="165"/>
      <c r="Z373" s="18"/>
      <c r="AA373" s="18"/>
      <c r="AB373" s="18"/>
      <c r="AC373" s="18"/>
      <c r="AD373" s="18"/>
      <c r="AE373" s="18"/>
    </row>
    <row r="374" spans="1:31" s="11" customFormat="1" ht="15" customHeight="1" x14ac:dyDescent="0.3">
      <c r="A374" s="59"/>
      <c r="B374" s="80"/>
      <c r="C374" s="174"/>
      <c r="D374" s="174"/>
      <c r="E374" s="17"/>
      <c r="F374" s="18"/>
      <c r="G374" s="18"/>
      <c r="H374" s="18"/>
      <c r="I374" s="18"/>
      <c r="J374" s="18"/>
      <c r="K374" s="18"/>
      <c r="L374" s="18"/>
      <c r="M374" s="18"/>
      <c r="N374" s="165"/>
      <c r="O374" s="165"/>
      <c r="P374" s="18"/>
      <c r="Q374" s="18"/>
      <c r="R374" s="18"/>
      <c r="S374" s="18"/>
      <c r="T374" s="18"/>
      <c r="U374" s="18"/>
      <c r="V374" s="18"/>
      <c r="W374" s="18"/>
      <c r="X374" s="165"/>
      <c r="Y374" s="165"/>
      <c r="Z374" s="18"/>
      <c r="AA374" s="18"/>
      <c r="AB374" s="18"/>
      <c r="AC374" s="18"/>
      <c r="AD374" s="18"/>
      <c r="AE374" s="18"/>
    </row>
    <row r="375" spans="1:31" s="11" customFormat="1" ht="15" customHeight="1" x14ac:dyDescent="0.3">
      <c r="A375" s="59"/>
      <c r="B375" s="80"/>
      <c r="C375" s="174"/>
      <c r="D375" s="174"/>
      <c r="E375" s="17"/>
      <c r="F375" s="18"/>
      <c r="G375" s="18"/>
      <c r="H375" s="18"/>
      <c r="I375" s="18"/>
      <c r="J375" s="18"/>
      <c r="K375" s="18"/>
      <c r="L375" s="18"/>
      <c r="M375" s="18"/>
      <c r="N375" s="165"/>
      <c r="O375" s="165"/>
      <c r="P375" s="18"/>
      <c r="Q375" s="18"/>
      <c r="R375" s="18"/>
      <c r="S375" s="18"/>
      <c r="T375" s="18"/>
      <c r="U375" s="18"/>
      <c r="V375" s="18"/>
      <c r="W375" s="18"/>
      <c r="X375" s="165"/>
      <c r="Y375" s="165"/>
      <c r="Z375" s="18"/>
      <c r="AA375" s="18"/>
      <c r="AB375" s="18"/>
      <c r="AC375" s="18"/>
      <c r="AD375" s="18"/>
      <c r="AE375" s="18"/>
    </row>
    <row r="376" spans="1:31" s="11" customFormat="1" ht="15" customHeight="1" x14ac:dyDescent="0.3">
      <c r="A376" s="59"/>
      <c r="B376" s="80"/>
      <c r="C376" s="174"/>
      <c r="D376" s="174"/>
      <c r="E376" s="17"/>
      <c r="F376" s="18"/>
      <c r="G376" s="18"/>
      <c r="H376" s="18"/>
      <c r="I376" s="18"/>
      <c r="J376" s="18"/>
      <c r="K376" s="18"/>
      <c r="L376" s="18"/>
      <c r="M376" s="18"/>
      <c r="N376" s="165"/>
      <c r="O376" s="165"/>
      <c r="P376" s="18"/>
      <c r="Q376" s="18"/>
      <c r="R376" s="18"/>
      <c r="S376" s="18"/>
      <c r="T376" s="18"/>
      <c r="U376" s="18"/>
      <c r="V376" s="18"/>
      <c r="W376" s="18"/>
      <c r="X376" s="165"/>
      <c r="Y376" s="165"/>
      <c r="Z376" s="18"/>
      <c r="AA376" s="18"/>
      <c r="AB376" s="18"/>
      <c r="AC376" s="18"/>
      <c r="AD376" s="18"/>
      <c r="AE376" s="18"/>
    </row>
    <row r="377" spans="1:31" s="11" customFormat="1" ht="15" customHeight="1" x14ac:dyDescent="0.3">
      <c r="A377" s="59"/>
      <c r="B377" s="80"/>
      <c r="C377" s="174"/>
      <c r="D377" s="174"/>
      <c r="E377" s="17"/>
      <c r="F377" s="18"/>
      <c r="G377" s="18"/>
      <c r="H377" s="18"/>
      <c r="I377" s="18"/>
      <c r="J377" s="18"/>
      <c r="K377" s="18"/>
      <c r="L377" s="18"/>
      <c r="M377" s="18"/>
      <c r="N377" s="165"/>
      <c r="O377" s="165"/>
      <c r="P377" s="18"/>
      <c r="Q377" s="18"/>
      <c r="R377" s="18"/>
      <c r="S377" s="18"/>
      <c r="T377" s="18"/>
      <c r="U377" s="18"/>
      <c r="V377" s="18"/>
      <c r="W377" s="18"/>
      <c r="X377" s="165"/>
      <c r="Y377" s="165"/>
      <c r="Z377" s="18"/>
      <c r="AA377" s="18"/>
      <c r="AB377" s="18"/>
      <c r="AC377" s="18"/>
      <c r="AD377" s="18"/>
      <c r="AE377" s="18"/>
    </row>
    <row r="378" spans="1:31" s="11" customFormat="1" ht="15" customHeight="1" x14ac:dyDescent="0.3">
      <c r="A378" s="59"/>
      <c r="B378" s="80"/>
      <c r="C378" s="174"/>
      <c r="D378" s="174"/>
      <c r="E378" s="17"/>
      <c r="F378" s="18"/>
      <c r="G378" s="18"/>
      <c r="H378" s="18"/>
      <c r="I378" s="18"/>
      <c r="J378" s="18"/>
      <c r="K378" s="18"/>
      <c r="L378" s="18"/>
      <c r="M378" s="18"/>
      <c r="N378" s="165"/>
      <c r="O378" s="165"/>
      <c r="P378" s="18"/>
      <c r="Q378" s="18"/>
      <c r="R378" s="18"/>
      <c r="S378" s="18"/>
      <c r="T378" s="18"/>
      <c r="U378" s="18"/>
      <c r="V378" s="18"/>
      <c r="W378" s="18"/>
      <c r="X378" s="165"/>
      <c r="Y378" s="165"/>
      <c r="Z378" s="18"/>
      <c r="AA378" s="18"/>
      <c r="AB378" s="18"/>
      <c r="AC378" s="18"/>
      <c r="AD378" s="18"/>
      <c r="AE378" s="18"/>
    </row>
    <row r="379" spans="1:31" s="11" customFormat="1" ht="15" customHeight="1" x14ac:dyDescent="0.3">
      <c r="A379" s="59"/>
      <c r="B379" s="80"/>
      <c r="C379" s="174"/>
      <c r="D379" s="174"/>
      <c r="E379" s="17"/>
      <c r="F379" s="18"/>
      <c r="G379" s="18"/>
      <c r="H379" s="18"/>
      <c r="I379" s="18"/>
      <c r="J379" s="18"/>
      <c r="K379" s="18"/>
      <c r="L379" s="18"/>
      <c r="M379" s="18"/>
      <c r="N379" s="165"/>
      <c r="O379" s="165"/>
      <c r="P379" s="18"/>
      <c r="Q379" s="18"/>
      <c r="R379" s="18"/>
      <c r="S379" s="18"/>
      <c r="T379" s="18"/>
      <c r="U379" s="18"/>
      <c r="V379" s="18"/>
      <c r="W379" s="18"/>
      <c r="X379" s="165"/>
      <c r="Y379" s="165"/>
      <c r="Z379" s="18"/>
      <c r="AA379" s="18"/>
      <c r="AB379" s="18"/>
      <c r="AC379" s="18"/>
      <c r="AD379" s="18"/>
      <c r="AE379" s="18"/>
    </row>
    <row r="380" spans="1:31" s="11" customFormat="1" ht="15" customHeight="1" x14ac:dyDescent="0.3">
      <c r="A380" s="59"/>
      <c r="B380" s="80"/>
      <c r="C380" s="174"/>
      <c r="D380" s="174"/>
      <c r="E380" s="17"/>
      <c r="F380" s="18"/>
      <c r="G380" s="18"/>
      <c r="H380" s="18"/>
      <c r="I380" s="18"/>
      <c r="J380" s="18"/>
      <c r="K380" s="18"/>
      <c r="L380" s="18"/>
      <c r="M380" s="18"/>
      <c r="N380" s="165"/>
      <c r="O380" s="165"/>
      <c r="P380" s="18"/>
      <c r="Q380" s="18"/>
      <c r="R380" s="18"/>
      <c r="S380" s="18"/>
      <c r="T380" s="18"/>
      <c r="U380" s="18"/>
      <c r="V380" s="18"/>
      <c r="W380" s="18"/>
      <c r="X380" s="165"/>
      <c r="Y380" s="165"/>
      <c r="Z380" s="18"/>
      <c r="AA380" s="18"/>
      <c r="AB380" s="18"/>
      <c r="AC380" s="18"/>
      <c r="AD380" s="18"/>
      <c r="AE380" s="18"/>
    </row>
    <row r="381" spans="1:31" s="11" customFormat="1" ht="15" customHeight="1" x14ac:dyDescent="0.3">
      <c r="A381" s="59"/>
      <c r="B381" s="80"/>
      <c r="C381" s="174"/>
      <c r="D381" s="174"/>
      <c r="E381" s="17"/>
      <c r="F381" s="18"/>
      <c r="G381" s="18"/>
      <c r="H381" s="18"/>
      <c r="I381" s="18"/>
      <c r="J381" s="18"/>
      <c r="K381" s="18"/>
      <c r="L381" s="18"/>
      <c r="M381" s="18"/>
      <c r="N381" s="165"/>
      <c r="O381" s="165"/>
      <c r="P381" s="18"/>
      <c r="Q381" s="18"/>
      <c r="R381" s="18"/>
      <c r="S381" s="18"/>
      <c r="T381" s="18"/>
      <c r="U381" s="18"/>
      <c r="V381" s="18"/>
      <c r="W381" s="18"/>
      <c r="X381" s="165"/>
      <c r="Y381" s="165"/>
      <c r="Z381" s="18"/>
      <c r="AA381" s="18"/>
      <c r="AB381" s="18"/>
      <c r="AC381" s="18"/>
      <c r="AD381" s="18"/>
      <c r="AE381" s="18"/>
    </row>
    <row r="382" spans="1:31" s="11" customFormat="1" ht="15" customHeight="1" x14ac:dyDescent="0.3">
      <c r="A382" s="59"/>
      <c r="B382" s="80"/>
      <c r="C382" s="174"/>
      <c r="D382" s="174"/>
      <c r="E382" s="17"/>
      <c r="F382" s="18"/>
      <c r="G382" s="18"/>
      <c r="H382" s="18"/>
      <c r="I382" s="18"/>
      <c r="J382" s="18"/>
      <c r="K382" s="18"/>
      <c r="L382" s="18"/>
      <c r="M382" s="18"/>
      <c r="N382" s="165"/>
      <c r="O382" s="165"/>
      <c r="P382" s="18"/>
      <c r="Q382" s="18"/>
      <c r="R382" s="18"/>
      <c r="S382" s="18"/>
      <c r="T382" s="18"/>
      <c r="U382" s="18"/>
      <c r="V382" s="18"/>
      <c r="W382" s="18"/>
      <c r="X382" s="165"/>
      <c r="Y382" s="165"/>
      <c r="Z382" s="18"/>
      <c r="AA382" s="18"/>
      <c r="AB382" s="18"/>
      <c r="AC382" s="18"/>
      <c r="AD382" s="18"/>
      <c r="AE382" s="18"/>
    </row>
    <row r="383" spans="1:31" s="11" customFormat="1" ht="15" customHeight="1" x14ac:dyDescent="0.3">
      <c r="A383" s="59"/>
      <c r="B383" s="80"/>
      <c r="C383" s="174"/>
      <c r="D383" s="174"/>
      <c r="E383" s="17"/>
      <c r="F383" s="18"/>
      <c r="G383" s="18"/>
      <c r="H383" s="18"/>
      <c r="I383" s="18"/>
      <c r="J383" s="18"/>
      <c r="K383" s="18"/>
      <c r="L383" s="18"/>
      <c r="M383" s="18"/>
      <c r="N383" s="165"/>
      <c r="O383" s="165"/>
      <c r="P383" s="18"/>
      <c r="Q383" s="18"/>
      <c r="R383" s="18"/>
      <c r="S383" s="18"/>
      <c r="T383" s="18"/>
      <c r="U383" s="18"/>
      <c r="V383" s="18"/>
      <c r="W383" s="18"/>
      <c r="X383" s="165"/>
      <c r="Y383" s="165"/>
      <c r="Z383" s="18"/>
      <c r="AA383" s="18"/>
      <c r="AB383" s="18"/>
      <c r="AC383" s="18"/>
      <c r="AD383" s="18"/>
      <c r="AE383" s="18"/>
    </row>
    <row r="384" spans="1:31" s="11" customFormat="1" ht="15" customHeight="1" x14ac:dyDescent="0.3">
      <c r="A384" s="59"/>
      <c r="B384" s="80"/>
      <c r="C384" s="174"/>
      <c r="D384" s="174"/>
      <c r="E384" s="17"/>
      <c r="F384" s="18"/>
      <c r="G384" s="18"/>
      <c r="H384" s="18"/>
      <c r="I384" s="18"/>
      <c r="J384" s="18"/>
      <c r="K384" s="18"/>
      <c r="L384" s="18"/>
      <c r="M384" s="18"/>
      <c r="N384" s="165"/>
      <c r="O384" s="165"/>
      <c r="P384" s="18"/>
      <c r="Q384" s="18"/>
      <c r="R384" s="18"/>
      <c r="S384" s="18"/>
      <c r="T384" s="18"/>
      <c r="U384" s="18"/>
      <c r="V384" s="18"/>
      <c r="W384" s="18"/>
      <c r="X384" s="165"/>
      <c r="Y384" s="165"/>
      <c r="Z384" s="18"/>
      <c r="AA384" s="18"/>
      <c r="AB384" s="18"/>
      <c r="AC384" s="18"/>
      <c r="AD384" s="18"/>
      <c r="AE384" s="18"/>
    </row>
    <row r="385" spans="1:31" s="11" customFormat="1" ht="15" customHeight="1" x14ac:dyDescent="0.3">
      <c r="A385" s="59"/>
      <c r="B385" s="80"/>
      <c r="C385" s="174"/>
      <c r="D385" s="174"/>
      <c r="E385" s="17"/>
      <c r="F385" s="18"/>
      <c r="G385" s="18"/>
      <c r="H385" s="18"/>
      <c r="I385" s="18"/>
      <c r="J385" s="18"/>
      <c r="K385" s="18"/>
      <c r="L385" s="18"/>
      <c r="M385" s="18"/>
      <c r="N385" s="165"/>
      <c r="O385" s="165"/>
      <c r="P385" s="18"/>
      <c r="Q385" s="18"/>
      <c r="R385" s="18"/>
      <c r="S385" s="18"/>
      <c r="T385" s="18"/>
      <c r="U385" s="18"/>
      <c r="V385" s="18"/>
      <c r="W385" s="18"/>
      <c r="X385" s="165"/>
      <c r="Y385" s="165"/>
      <c r="Z385" s="18"/>
      <c r="AA385" s="18"/>
      <c r="AB385" s="18"/>
      <c r="AC385" s="18"/>
      <c r="AD385" s="18"/>
      <c r="AE385" s="18"/>
    </row>
    <row r="386" spans="1:31" s="11" customFormat="1" ht="15" customHeight="1" x14ac:dyDescent="0.3">
      <c r="A386" s="59"/>
      <c r="B386" s="80"/>
      <c r="C386" s="174"/>
      <c r="D386" s="174"/>
      <c r="E386" s="17"/>
      <c r="F386" s="18"/>
      <c r="G386" s="18"/>
      <c r="H386" s="18"/>
      <c r="I386" s="18"/>
      <c r="J386" s="18"/>
      <c r="K386" s="18"/>
      <c r="L386" s="18"/>
      <c r="M386" s="18"/>
      <c r="N386" s="165"/>
      <c r="O386" s="165"/>
      <c r="P386" s="18"/>
      <c r="Q386" s="18"/>
      <c r="R386" s="18"/>
      <c r="S386" s="18"/>
      <c r="T386" s="18"/>
      <c r="U386" s="18"/>
      <c r="V386" s="18"/>
      <c r="W386" s="18"/>
      <c r="X386" s="165"/>
      <c r="Y386" s="165"/>
      <c r="Z386" s="18"/>
      <c r="AA386" s="18"/>
      <c r="AB386" s="18"/>
      <c r="AC386" s="18"/>
      <c r="AD386" s="18"/>
      <c r="AE386" s="18"/>
    </row>
    <row r="387" spans="1:31" s="11" customFormat="1" ht="15" customHeight="1" x14ac:dyDescent="0.3">
      <c r="A387" s="59"/>
      <c r="B387" s="80"/>
      <c r="C387" s="174"/>
      <c r="D387" s="174"/>
      <c r="E387" s="17"/>
      <c r="F387" s="18"/>
      <c r="G387" s="18"/>
      <c r="H387" s="18"/>
      <c r="I387" s="18"/>
      <c r="J387" s="18"/>
      <c r="K387" s="18"/>
      <c r="L387" s="18"/>
      <c r="M387" s="18"/>
      <c r="N387" s="165"/>
      <c r="O387" s="165"/>
      <c r="P387" s="18"/>
      <c r="Q387" s="18"/>
      <c r="R387" s="18"/>
      <c r="S387" s="18"/>
      <c r="T387" s="18"/>
      <c r="U387" s="18"/>
      <c r="V387" s="18"/>
      <c r="W387" s="18"/>
      <c r="X387" s="165"/>
      <c r="Y387" s="165"/>
      <c r="Z387" s="18"/>
      <c r="AA387" s="18"/>
      <c r="AB387" s="18"/>
      <c r="AC387" s="18"/>
      <c r="AD387" s="18"/>
      <c r="AE387" s="18"/>
    </row>
    <row r="388" spans="1:31" s="11" customFormat="1" ht="15" customHeight="1" x14ac:dyDescent="0.3">
      <c r="A388" s="59"/>
      <c r="B388" s="80"/>
      <c r="C388" s="174"/>
      <c r="D388" s="174"/>
      <c r="E388" s="17"/>
      <c r="F388" s="18"/>
      <c r="G388" s="18"/>
      <c r="H388" s="18"/>
      <c r="I388" s="18"/>
      <c r="J388" s="18"/>
      <c r="K388" s="18"/>
      <c r="L388" s="18"/>
      <c r="M388" s="18"/>
      <c r="N388" s="165"/>
      <c r="O388" s="165"/>
      <c r="P388" s="18"/>
      <c r="Q388" s="18"/>
      <c r="R388" s="18"/>
      <c r="S388" s="18"/>
      <c r="T388" s="18"/>
      <c r="U388" s="18"/>
      <c r="V388" s="18"/>
      <c r="W388" s="18"/>
      <c r="X388" s="165"/>
      <c r="Y388" s="165"/>
      <c r="Z388" s="18"/>
      <c r="AA388" s="18"/>
      <c r="AB388" s="18"/>
      <c r="AC388" s="18"/>
      <c r="AD388" s="18"/>
      <c r="AE388" s="18"/>
    </row>
    <row r="389" spans="1:31" s="11" customFormat="1" ht="15" customHeight="1" x14ac:dyDescent="0.3">
      <c r="A389" s="59"/>
      <c r="B389" s="80"/>
      <c r="C389" s="174"/>
      <c r="D389" s="174"/>
      <c r="E389" s="17"/>
      <c r="F389" s="18"/>
      <c r="G389" s="18"/>
      <c r="H389" s="18"/>
      <c r="I389" s="18"/>
      <c r="J389" s="18"/>
      <c r="K389" s="18"/>
      <c r="L389" s="18"/>
      <c r="M389" s="18"/>
      <c r="N389" s="165"/>
      <c r="O389" s="165"/>
      <c r="P389" s="18"/>
      <c r="Q389" s="18"/>
      <c r="R389" s="18"/>
      <c r="S389" s="18"/>
      <c r="T389" s="18"/>
      <c r="U389" s="18"/>
      <c r="V389" s="18"/>
      <c r="W389" s="18"/>
      <c r="X389" s="165"/>
      <c r="Y389" s="165"/>
      <c r="Z389" s="18"/>
      <c r="AA389" s="18"/>
      <c r="AB389" s="18"/>
      <c r="AC389" s="18"/>
      <c r="AD389" s="18"/>
      <c r="AE389" s="18"/>
    </row>
    <row r="390" spans="1:31" s="11" customFormat="1" ht="15" customHeight="1" x14ac:dyDescent="0.3">
      <c r="A390" s="59"/>
      <c r="B390" s="80"/>
      <c r="C390" s="174"/>
      <c r="D390" s="174"/>
      <c r="E390" s="17"/>
      <c r="F390" s="18"/>
      <c r="G390" s="18"/>
      <c r="H390" s="18"/>
      <c r="I390" s="18"/>
      <c r="J390" s="18"/>
      <c r="K390" s="18"/>
      <c r="L390" s="18"/>
      <c r="M390" s="18"/>
      <c r="N390" s="165"/>
      <c r="O390" s="165"/>
      <c r="P390" s="18"/>
      <c r="Q390" s="18"/>
      <c r="R390" s="18"/>
      <c r="S390" s="18"/>
      <c r="T390" s="18"/>
      <c r="U390" s="18"/>
      <c r="V390" s="18"/>
      <c r="W390" s="18"/>
      <c r="X390" s="165"/>
      <c r="Y390" s="165"/>
      <c r="Z390" s="18"/>
      <c r="AA390" s="18"/>
      <c r="AB390" s="18"/>
      <c r="AC390" s="18"/>
      <c r="AD390" s="18"/>
      <c r="AE390" s="18"/>
    </row>
    <row r="391" spans="1:31" s="11" customFormat="1" ht="15" customHeight="1" x14ac:dyDescent="0.3">
      <c r="A391" s="59"/>
      <c r="B391" s="80"/>
      <c r="C391" s="174"/>
      <c r="D391" s="174"/>
      <c r="E391" s="17"/>
      <c r="F391" s="18"/>
      <c r="G391" s="18"/>
      <c r="H391" s="18"/>
      <c r="I391" s="18"/>
      <c r="J391" s="18"/>
      <c r="K391" s="18"/>
      <c r="L391" s="18"/>
      <c r="M391" s="18"/>
      <c r="N391" s="165"/>
      <c r="O391" s="165"/>
      <c r="P391" s="18"/>
      <c r="Q391" s="18"/>
      <c r="R391" s="18"/>
      <c r="S391" s="18"/>
      <c r="T391" s="18"/>
      <c r="U391" s="18"/>
      <c r="V391" s="18"/>
      <c r="W391" s="18"/>
      <c r="X391" s="165"/>
      <c r="Y391" s="165"/>
      <c r="Z391" s="18"/>
      <c r="AA391" s="18"/>
      <c r="AB391" s="18"/>
      <c r="AC391" s="18"/>
      <c r="AD391" s="18"/>
      <c r="AE391" s="18"/>
    </row>
    <row r="392" spans="1:31" s="11" customFormat="1" ht="15" customHeight="1" x14ac:dyDescent="0.3">
      <c r="A392" s="59"/>
      <c r="B392" s="80"/>
      <c r="C392" s="174"/>
      <c r="D392" s="174"/>
      <c r="E392" s="17"/>
      <c r="F392" s="18"/>
      <c r="G392" s="18"/>
      <c r="H392" s="18"/>
      <c r="I392" s="18"/>
      <c r="J392" s="18"/>
      <c r="K392" s="18"/>
      <c r="L392" s="18"/>
      <c r="M392" s="18"/>
      <c r="N392" s="165"/>
      <c r="O392" s="165"/>
      <c r="P392" s="18"/>
      <c r="Q392" s="18"/>
      <c r="R392" s="18"/>
      <c r="S392" s="18"/>
      <c r="T392" s="18"/>
      <c r="U392" s="18"/>
      <c r="V392" s="18"/>
      <c r="W392" s="18"/>
      <c r="X392" s="165"/>
      <c r="Y392" s="165"/>
      <c r="Z392" s="18"/>
      <c r="AA392" s="18"/>
      <c r="AB392" s="18"/>
      <c r="AC392" s="18"/>
      <c r="AD392" s="18"/>
      <c r="AE392" s="18"/>
    </row>
    <row r="393" spans="1:31" s="11" customFormat="1" ht="15" customHeight="1" x14ac:dyDescent="0.3">
      <c r="A393" s="59"/>
      <c r="B393" s="80"/>
      <c r="C393" s="174"/>
      <c r="D393" s="174"/>
      <c r="E393" s="17"/>
      <c r="F393" s="18"/>
      <c r="G393" s="18"/>
      <c r="H393" s="18"/>
      <c r="I393" s="18"/>
      <c r="J393" s="18"/>
      <c r="K393" s="18"/>
      <c r="L393" s="18"/>
      <c r="M393" s="18"/>
      <c r="N393" s="165"/>
      <c r="O393" s="165"/>
      <c r="P393" s="18"/>
      <c r="Q393" s="18"/>
      <c r="R393" s="18"/>
      <c r="S393" s="18"/>
      <c r="T393" s="18"/>
      <c r="U393" s="18"/>
      <c r="V393" s="18"/>
      <c r="W393" s="18"/>
      <c r="X393" s="165"/>
      <c r="Y393" s="165"/>
      <c r="Z393" s="18"/>
      <c r="AA393" s="18"/>
      <c r="AB393" s="18"/>
      <c r="AC393" s="18"/>
      <c r="AD393" s="18"/>
      <c r="AE393" s="18"/>
    </row>
    <row r="394" spans="1:31" s="11" customFormat="1" ht="15" customHeight="1" x14ac:dyDescent="0.3">
      <c r="A394" s="59"/>
      <c r="B394" s="80"/>
      <c r="C394" s="174"/>
      <c r="D394" s="174"/>
      <c r="E394" s="17"/>
      <c r="F394" s="18"/>
      <c r="G394" s="18"/>
      <c r="H394" s="18"/>
      <c r="I394" s="18"/>
      <c r="J394" s="18"/>
      <c r="K394" s="18"/>
      <c r="L394" s="18"/>
      <c r="M394" s="18"/>
      <c r="N394" s="165"/>
      <c r="O394" s="165"/>
      <c r="P394" s="18"/>
      <c r="Q394" s="18"/>
      <c r="R394" s="18"/>
      <c r="S394" s="18"/>
      <c r="T394" s="18"/>
      <c r="U394" s="18"/>
      <c r="V394" s="18"/>
      <c r="W394" s="18"/>
      <c r="X394" s="165"/>
      <c r="Y394" s="165"/>
      <c r="Z394" s="18"/>
      <c r="AA394" s="18"/>
      <c r="AB394" s="18"/>
      <c r="AC394" s="18"/>
      <c r="AD394" s="18"/>
      <c r="AE394" s="18"/>
    </row>
    <row r="395" spans="1:31" s="11" customFormat="1" ht="15" customHeight="1" x14ac:dyDescent="0.3">
      <c r="A395" s="59"/>
      <c r="B395" s="80"/>
      <c r="C395" s="174"/>
      <c r="D395" s="174"/>
      <c r="E395" s="17"/>
      <c r="F395" s="18"/>
      <c r="G395" s="18"/>
      <c r="H395" s="18"/>
      <c r="I395" s="18"/>
      <c r="J395" s="18"/>
      <c r="K395" s="18"/>
      <c r="L395" s="18"/>
      <c r="M395" s="18"/>
      <c r="N395" s="165"/>
      <c r="O395" s="165"/>
      <c r="P395" s="18"/>
      <c r="Q395" s="18"/>
      <c r="R395" s="18"/>
      <c r="S395" s="18"/>
      <c r="T395" s="18"/>
      <c r="U395" s="18"/>
      <c r="V395" s="18"/>
      <c r="W395" s="18"/>
      <c r="X395" s="165"/>
      <c r="Y395" s="165"/>
      <c r="Z395" s="18"/>
      <c r="AA395" s="18"/>
      <c r="AB395" s="18"/>
      <c r="AC395" s="18"/>
      <c r="AD395" s="18"/>
      <c r="AE395" s="18"/>
    </row>
    <row r="396" spans="1:31" s="11" customFormat="1" ht="15" customHeight="1" x14ac:dyDescent="0.3">
      <c r="A396" s="59"/>
      <c r="B396" s="80"/>
      <c r="C396" s="174"/>
      <c r="D396" s="174"/>
      <c r="E396" s="17"/>
      <c r="F396" s="18"/>
      <c r="G396" s="18"/>
      <c r="H396" s="18"/>
      <c r="I396" s="18"/>
      <c r="J396" s="18"/>
      <c r="K396" s="18"/>
      <c r="L396" s="18"/>
      <c r="M396" s="18"/>
      <c r="N396" s="165"/>
      <c r="O396" s="165"/>
      <c r="P396" s="18"/>
      <c r="Q396" s="18"/>
      <c r="R396" s="18"/>
      <c r="S396" s="18"/>
      <c r="T396" s="18"/>
      <c r="U396" s="18"/>
      <c r="V396" s="18"/>
      <c r="W396" s="18"/>
      <c r="X396" s="165"/>
      <c r="Y396" s="165"/>
      <c r="Z396" s="18"/>
      <c r="AA396" s="18"/>
      <c r="AB396" s="18"/>
      <c r="AC396" s="18"/>
      <c r="AD396" s="18"/>
      <c r="AE396" s="18"/>
    </row>
    <row r="397" spans="1:31" s="11" customFormat="1" ht="15" customHeight="1" x14ac:dyDescent="0.3">
      <c r="A397" s="59"/>
      <c r="B397" s="80"/>
      <c r="C397" s="174"/>
      <c r="D397" s="174"/>
      <c r="E397" s="17"/>
      <c r="F397" s="18"/>
      <c r="G397" s="18"/>
      <c r="H397" s="18"/>
      <c r="I397" s="18"/>
      <c r="J397" s="18"/>
      <c r="K397" s="18"/>
      <c r="L397" s="18"/>
      <c r="M397" s="18"/>
      <c r="N397" s="165"/>
      <c r="O397" s="165"/>
      <c r="P397" s="18"/>
      <c r="Q397" s="18"/>
      <c r="R397" s="18"/>
      <c r="S397" s="18"/>
      <c r="T397" s="18"/>
      <c r="U397" s="18"/>
      <c r="V397" s="18"/>
      <c r="W397" s="18"/>
      <c r="X397" s="165"/>
      <c r="Y397" s="165"/>
      <c r="Z397" s="18"/>
      <c r="AA397" s="18"/>
      <c r="AB397" s="18"/>
      <c r="AC397" s="18"/>
      <c r="AD397" s="18"/>
      <c r="AE397" s="18"/>
    </row>
    <row r="398" spans="1:31" s="11" customFormat="1" ht="15" customHeight="1" x14ac:dyDescent="0.3">
      <c r="A398" s="59"/>
      <c r="B398" s="80"/>
      <c r="C398" s="174"/>
      <c r="D398" s="174"/>
      <c r="E398" s="17"/>
      <c r="F398" s="18"/>
      <c r="G398" s="18"/>
      <c r="H398" s="18"/>
      <c r="I398" s="18"/>
      <c r="J398" s="18"/>
      <c r="K398" s="18"/>
      <c r="L398" s="18"/>
      <c r="M398" s="18"/>
      <c r="N398" s="165"/>
      <c r="O398" s="165"/>
      <c r="P398" s="18"/>
      <c r="Q398" s="18"/>
      <c r="R398" s="18"/>
      <c r="S398" s="18"/>
      <c r="T398" s="18"/>
      <c r="U398" s="18"/>
      <c r="V398" s="18"/>
      <c r="W398" s="18"/>
      <c r="X398" s="165"/>
      <c r="Y398" s="165"/>
      <c r="Z398" s="18"/>
      <c r="AA398" s="18"/>
      <c r="AB398" s="18"/>
      <c r="AC398" s="18"/>
      <c r="AD398" s="18"/>
      <c r="AE398" s="18"/>
    </row>
    <row r="399" spans="1:31" s="11" customFormat="1" ht="15" customHeight="1" x14ac:dyDescent="0.3">
      <c r="A399" s="59"/>
      <c r="B399" s="80"/>
      <c r="C399" s="174"/>
      <c r="D399" s="174"/>
      <c r="E399" s="17"/>
      <c r="F399" s="18"/>
      <c r="G399" s="18"/>
      <c r="H399" s="18"/>
      <c r="I399" s="18"/>
      <c r="J399" s="18"/>
      <c r="K399" s="18"/>
      <c r="L399" s="18"/>
      <c r="M399" s="18"/>
      <c r="N399" s="165"/>
      <c r="O399" s="165"/>
      <c r="P399" s="18"/>
      <c r="Q399" s="18"/>
      <c r="R399" s="18"/>
      <c r="S399" s="18"/>
      <c r="T399" s="18"/>
      <c r="U399" s="18"/>
      <c r="V399" s="18"/>
      <c r="W399" s="18"/>
      <c r="X399" s="165"/>
      <c r="Y399" s="165"/>
      <c r="Z399" s="18"/>
      <c r="AA399" s="18"/>
      <c r="AB399" s="18"/>
      <c r="AC399" s="18"/>
      <c r="AD399" s="18"/>
      <c r="AE399" s="18"/>
    </row>
    <row r="400" spans="1:31" s="11" customFormat="1" ht="15" customHeight="1" x14ac:dyDescent="0.3">
      <c r="A400" s="59"/>
      <c r="B400" s="80"/>
      <c r="C400" s="174"/>
      <c r="D400" s="174"/>
      <c r="E400" s="17"/>
      <c r="F400" s="18"/>
      <c r="G400" s="18"/>
      <c r="H400" s="18"/>
      <c r="I400" s="18"/>
      <c r="J400" s="18"/>
      <c r="K400" s="18"/>
      <c r="L400" s="18"/>
      <c r="M400" s="18"/>
      <c r="N400" s="165"/>
      <c r="O400" s="165"/>
      <c r="P400" s="18"/>
      <c r="Q400" s="18"/>
      <c r="R400" s="18"/>
      <c r="S400" s="18"/>
      <c r="T400" s="18"/>
      <c r="U400" s="18"/>
      <c r="V400" s="18"/>
      <c r="W400" s="18"/>
      <c r="X400" s="165"/>
      <c r="Y400" s="165"/>
      <c r="Z400" s="18"/>
      <c r="AA400" s="18"/>
      <c r="AB400" s="18"/>
      <c r="AC400" s="18"/>
      <c r="AD400" s="18"/>
      <c r="AE400" s="18"/>
    </row>
    <row r="401" spans="1:31" s="11" customFormat="1" ht="15" customHeight="1" x14ac:dyDescent="0.3">
      <c r="A401" s="59"/>
      <c r="B401" s="80"/>
      <c r="C401" s="174"/>
      <c r="D401" s="174"/>
      <c r="E401" s="17"/>
      <c r="F401" s="18"/>
      <c r="G401" s="18"/>
      <c r="H401" s="18"/>
      <c r="I401" s="18"/>
      <c r="J401" s="18"/>
      <c r="K401" s="18"/>
      <c r="L401" s="18"/>
      <c r="M401" s="18"/>
      <c r="N401" s="165"/>
      <c r="O401" s="165"/>
      <c r="P401" s="18"/>
      <c r="Q401" s="18"/>
      <c r="R401" s="18"/>
      <c r="S401" s="18"/>
      <c r="T401" s="18"/>
      <c r="U401" s="18"/>
      <c r="V401" s="18"/>
      <c r="W401" s="18"/>
      <c r="X401" s="165"/>
      <c r="Y401" s="165"/>
      <c r="Z401" s="18"/>
      <c r="AA401" s="18"/>
      <c r="AB401" s="18"/>
      <c r="AC401" s="18"/>
      <c r="AD401" s="18"/>
      <c r="AE401" s="18"/>
    </row>
    <row r="402" spans="1:31" s="11" customFormat="1" ht="15" customHeight="1" x14ac:dyDescent="0.3">
      <c r="A402" s="59"/>
      <c r="B402" s="80"/>
      <c r="C402" s="174"/>
      <c r="D402" s="174"/>
      <c r="E402" s="17"/>
      <c r="F402" s="18"/>
      <c r="G402" s="18"/>
      <c r="H402" s="18"/>
      <c r="I402" s="18"/>
      <c r="J402" s="18"/>
      <c r="K402" s="18"/>
      <c r="L402" s="18"/>
      <c r="M402" s="18"/>
      <c r="N402" s="165"/>
      <c r="O402" s="165"/>
      <c r="P402" s="18"/>
      <c r="Q402" s="18"/>
      <c r="R402" s="18"/>
      <c r="S402" s="18"/>
      <c r="T402" s="18"/>
      <c r="U402" s="18"/>
      <c r="V402" s="18"/>
      <c r="W402" s="18"/>
      <c r="X402" s="165"/>
      <c r="Y402" s="165"/>
      <c r="Z402" s="18"/>
      <c r="AA402" s="18"/>
      <c r="AB402" s="18"/>
      <c r="AC402" s="18"/>
      <c r="AD402" s="18"/>
      <c r="AE402" s="18"/>
    </row>
    <row r="403" spans="1:31" s="11" customFormat="1" ht="15" customHeight="1" x14ac:dyDescent="0.3">
      <c r="A403" s="59"/>
      <c r="B403" s="80"/>
      <c r="C403" s="174"/>
      <c r="D403" s="174"/>
      <c r="E403" s="17"/>
      <c r="F403" s="18"/>
      <c r="G403" s="18"/>
      <c r="H403" s="18"/>
      <c r="I403" s="18"/>
      <c r="J403" s="18"/>
      <c r="K403" s="18"/>
      <c r="L403" s="18"/>
      <c r="M403" s="18"/>
      <c r="N403" s="165"/>
      <c r="O403" s="165"/>
      <c r="P403" s="18"/>
      <c r="Q403" s="18"/>
      <c r="R403" s="18"/>
      <c r="S403" s="18"/>
      <c r="T403" s="18"/>
      <c r="U403" s="18"/>
      <c r="V403" s="18"/>
      <c r="W403" s="18"/>
      <c r="X403" s="165"/>
      <c r="Y403" s="165"/>
      <c r="Z403" s="18"/>
      <c r="AA403" s="18"/>
      <c r="AB403" s="18"/>
      <c r="AC403" s="18"/>
      <c r="AD403" s="18"/>
      <c r="AE403" s="18"/>
    </row>
    <row r="404" spans="1:31" s="11" customFormat="1" ht="15" customHeight="1" x14ac:dyDescent="0.3">
      <c r="A404" s="59"/>
      <c r="B404" s="80"/>
      <c r="C404" s="174"/>
      <c r="D404" s="174"/>
      <c r="E404" s="17"/>
      <c r="F404" s="18"/>
      <c r="G404" s="18"/>
      <c r="H404" s="18"/>
      <c r="I404" s="18"/>
      <c r="J404" s="18"/>
      <c r="K404" s="18"/>
      <c r="L404" s="18"/>
      <c r="M404" s="18"/>
      <c r="N404" s="165"/>
      <c r="O404" s="165"/>
      <c r="P404" s="18"/>
      <c r="Q404" s="18"/>
      <c r="R404" s="18"/>
      <c r="S404" s="18"/>
      <c r="T404" s="18"/>
      <c r="U404" s="18"/>
      <c r="V404" s="18"/>
      <c r="W404" s="18"/>
      <c r="X404" s="165"/>
      <c r="Y404" s="165"/>
      <c r="Z404" s="18"/>
      <c r="AA404" s="18"/>
      <c r="AB404" s="18"/>
      <c r="AC404" s="18"/>
      <c r="AD404" s="18"/>
      <c r="AE404" s="18"/>
    </row>
    <row r="405" spans="1:31" s="11" customFormat="1" ht="15" customHeight="1" x14ac:dyDescent="0.3">
      <c r="A405" s="59"/>
      <c r="B405" s="80"/>
      <c r="C405" s="174"/>
      <c r="D405" s="174"/>
      <c r="E405" s="17"/>
      <c r="F405" s="18"/>
      <c r="G405" s="18"/>
      <c r="H405" s="18"/>
      <c r="I405" s="18"/>
      <c r="J405" s="18"/>
      <c r="K405" s="18"/>
      <c r="L405" s="18"/>
      <c r="M405" s="18"/>
      <c r="N405" s="165"/>
      <c r="O405" s="165"/>
      <c r="P405" s="18"/>
      <c r="Q405" s="18"/>
      <c r="R405" s="18"/>
      <c r="S405" s="18"/>
      <c r="T405" s="18"/>
      <c r="U405" s="18"/>
      <c r="V405" s="18"/>
      <c r="W405" s="18"/>
      <c r="X405" s="165"/>
      <c r="Y405" s="165"/>
      <c r="Z405" s="18"/>
      <c r="AA405" s="18"/>
      <c r="AB405" s="18"/>
      <c r="AC405" s="18"/>
      <c r="AD405" s="18"/>
      <c r="AE405" s="18"/>
    </row>
    <row r="406" spans="1:31" s="11" customFormat="1" ht="15" customHeight="1" x14ac:dyDescent="0.3">
      <c r="A406" s="59"/>
      <c r="B406" s="80"/>
      <c r="C406" s="174"/>
      <c r="D406" s="174"/>
      <c r="E406" s="17"/>
      <c r="F406" s="18"/>
      <c r="G406" s="18"/>
      <c r="H406" s="18"/>
      <c r="I406" s="18"/>
      <c r="J406" s="18"/>
      <c r="K406" s="18"/>
      <c r="L406" s="18"/>
      <c r="M406" s="18"/>
      <c r="N406" s="165"/>
      <c r="O406" s="165"/>
      <c r="P406" s="18"/>
      <c r="Q406" s="18"/>
      <c r="R406" s="18"/>
      <c r="S406" s="18"/>
      <c r="T406" s="18"/>
      <c r="U406" s="18"/>
      <c r="V406" s="18"/>
      <c r="W406" s="18"/>
      <c r="X406" s="165"/>
      <c r="Y406" s="165"/>
      <c r="Z406" s="18"/>
      <c r="AA406" s="18"/>
      <c r="AB406" s="18"/>
      <c r="AC406" s="18"/>
      <c r="AD406" s="18"/>
      <c r="AE406" s="18"/>
    </row>
    <row r="407" spans="1:31" s="11" customFormat="1" ht="15" customHeight="1" x14ac:dyDescent="0.3">
      <c r="A407" s="59"/>
      <c r="B407" s="80"/>
      <c r="C407" s="174"/>
      <c r="D407" s="174"/>
      <c r="E407" s="17"/>
      <c r="F407" s="18"/>
      <c r="G407" s="18"/>
      <c r="H407" s="18"/>
      <c r="I407" s="18"/>
      <c r="J407" s="18"/>
      <c r="K407" s="18"/>
      <c r="L407" s="18"/>
      <c r="M407" s="18"/>
      <c r="N407" s="165"/>
      <c r="O407" s="165"/>
      <c r="P407" s="18"/>
      <c r="Q407" s="18"/>
      <c r="R407" s="18"/>
      <c r="S407" s="18"/>
      <c r="T407" s="18"/>
      <c r="U407" s="18"/>
      <c r="V407" s="18"/>
      <c r="W407" s="18"/>
      <c r="X407" s="165"/>
      <c r="Y407" s="165"/>
      <c r="Z407" s="18"/>
      <c r="AA407" s="18"/>
      <c r="AB407" s="18"/>
      <c r="AC407" s="18"/>
      <c r="AD407" s="18"/>
      <c r="AE407" s="18"/>
    </row>
    <row r="408" spans="1:31" s="11" customFormat="1" ht="15" customHeight="1" x14ac:dyDescent="0.3">
      <c r="A408" s="59"/>
      <c r="B408" s="80"/>
      <c r="C408" s="174"/>
      <c r="D408" s="174"/>
      <c r="E408" s="17"/>
      <c r="F408" s="18"/>
      <c r="G408" s="18"/>
      <c r="H408" s="18"/>
      <c r="I408" s="18"/>
      <c r="J408" s="18"/>
      <c r="K408" s="18"/>
      <c r="L408" s="18"/>
      <c r="M408" s="18"/>
      <c r="N408" s="165"/>
      <c r="O408" s="165"/>
      <c r="P408" s="18"/>
      <c r="Q408" s="18"/>
      <c r="R408" s="18"/>
      <c r="S408" s="18"/>
      <c r="T408" s="18"/>
      <c r="U408" s="18"/>
      <c r="V408" s="18"/>
      <c r="W408" s="18"/>
      <c r="X408" s="165"/>
      <c r="Y408" s="165"/>
      <c r="Z408" s="18"/>
      <c r="AA408" s="18"/>
      <c r="AB408" s="18"/>
      <c r="AC408" s="18"/>
      <c r="AD408" s="18"/>
      <c r="AE408" s="18"/>
    </row>
    <row r="409" spans="1:31" s="11" customFormat="1" ht="15" customHeight="1" x14ac:dyDescent="0.3">
      <c r="A409" s="59"/>
      <c r="B409" s="80"/>
      <c r="C409" s="174"/>
      <c r="D409" s="174"/>
      <c r="E409" s="17"/>
      <c r="F409" s="18"/>
      <c r="G409" s="18"/>
      <c r="H409" s="18"/>
      <c r="I409" s="18"/>
      <c r="J409" s="18"/>
      <c r="K409" s="18"/>
      <c r="L409" s="18"/>
      <c r="M409" s="18"/>
      <c r="N409" s="165"/>
      <c r="O409" s="165"/>
      <c r="P409" s="18"/>
      <c r="Q409" s="18"/>
      <c r="R409" s="18"/>
      <c r="S409" s="18"/>
      <c r="T409" s="18"/>
      <c r="U409" s="18"/>
      <c r="V409" s="18"/>
      <c r="W409" s="18"/>
      <c r="X409" s="165"/>
      <c r="Y409" s="165"/>
      <c r="Z409" s="18"/>
      <c r="AA409" s="18"/>
      <c r="AB409" s="18"/>
      <c r="AC409" s="18"/>
      <c r="AD409" s="18"/>
      <c r="AE409" s="18"/>
    </row>
    <row r="410" spans="1:31" s="11" customFormat="1" ht="15" customHeight="1" x14ac:dyDescent="0.3">
      <c r="A410" s="59"/>
      <c r="B410" s="80"/>
      <c r="C410" s="174"/>
      <c r="D410" s="174"/>
      <c r="E410" s="17"/>
      <c r="F410" s="18"/>
      <c r="G410" s="18"/>
      <c r="H410" s="18"/>
      <c r="I410" s="18"/>
      <c r="J410" s="18"/>
      <c r="K410" s="18"/>
      <c r="L410" s="18"/>
      <c r="M410" s="18"/>
      <c r="N410" s="165"/>
      <c r="O410" s="165"/>
      <c r="P410" s="18"/>
      <c r="Q410" s="18"/>
      <c r="R410" s="18"/>
      <c r="S410" s="18"/>
      <c r="T410" s="18"/>
      <c r="U410" s="18"/>
      <c r="V410" s="18"/>
      <c r="W410" s="18"/>
      <c r="X410" s="165"/>
      <c r="Y410" s="165"/>
      <c r="Z410" s="18"/>
      <c r="AA410" s="18"/>
      <c r="AB410" s="18"/>
      <c r="AC410" s="18"/>
      <c r="AD410" s="18"/>
      <c r="AE410" s="18"/>
    </row>
    <row r="411" spans="1:31" s="11" customFormat="1" ht="15" customHeight="1" x14ac:dyDescent="0.3">
      <c r="A411" s="59"/>
      <c r="B411" s="80"/>
      <c r="C411" s="174"/>
      <c r="D411" s="174"/>
      <c r="E411" s="17"/>
      <c r="F411" s="18"/>
      <c r="G411" s="18"/>
      <c r="H411" s="18"/>
      <c r="I411" s="18"/>
      <c r="J411" s="18"/>
      <c r="K411" s="18"/>
      <c r="L411" s="18"/>
      <c r="M411" s="18"/>
      <c r="N411" s="165"/>
      <c r="O411" s="165"/>
      <c r="P411" s="18"/>
      <c r="Q411" s="18"/>
      <c r="R411" s="18"/>
      <c r="S411" s="18"/>
      <c r="T411" s="18"/>
      <c r="U411" s="18"/>
      <c r="V411" s="18"/>
      <c r="W411" s="18"/>
      <c r="X411" s="165"/>
      <c r="Y411" s="165"/>
      <c r="Z411" s="18"/>
      <c r="AA411" s="18"/>
      <c r="AB411" s="18"/>
      <c r="AC411" s="18"/>
      <c r="AD411" s="18"/>
      <c r="AE411" s="18"/>
    </row>
    <row r="412" spans="1:31" s="11" customFormat="1" ht="15" customHeight="1" x14ac:dyDescent="0.3">
      <c r="A412" s="59"/>
      <c r="B412" s="80"/>
      <c r="C412" s="174"/>
      <c r="D412" s="174"/>
      <c r="E412" s="17"/>
      <c r="F412" s="18"/>
      <c r="G412" s="18"/>
      <c r="H412" s="18"/>
      <c r="I412" s="18"/>
      <c r="J412" s="18"/>
      <c r="K412" s="18"/>
      <c r="L412" s="18"/>
      <c r="M412" s="18"/>
      <c r="N412" s="165"/>
      <c r="O412" s="165"/>
      <c r="P412" s="18"/>
      <c r="Q412" s="18"/>
      <c r="R412" s="18"/>
      <c r="S412" s="18"/>
      <c r="T412" s="18"/>
      <c r="U412" s="18"/>
      <c r="V412" s="18"/>
      <c r="W412" s="18"/>
      <c r="X412" s="165"/>
      <c r="Y412" s="165"/>
      <c r="Z412" s="18"/>
      <c r="AA412" s="18"/>
      <c r="AB412" s="18"/>
      <c r="AC412" s="18"/>
      <c r="AD412" s="18"/>
      <c r="AE412" s="18"/>
    </row>
    <row r="413" spans="1:31" s="11" customFormat="1" ht="15" customHeight="1" x14ac:dyDescent="0.3">
      <c r="A413" s="59"/>
      <c r="B413" s="80"/>
      <c r="C413" s="174"/>
      <c r="D413" s="174"/>
      <c r="E413" s="17"/>
      <c r="F413" s="18"/>
      <c r="G413" s="18"/>
      <c r="H413" s="18"/>
      <c r="I413" s="18"/>
      <c r="J413" s="18"/>
      <c r="K413" s="18"/>
      <c r="L413" s="18"/>
      <c r="M413" s="18"/>
      <c r="N413" s="165"/>
      <c r="O413" s="165"/>
      <c r="P413" s="18"/>
      <c r="Q413" s="18"/>
      <c r="R413" s="18"/>
      <c r="S413" s="18"/>
      <c r="T413" s="18"/>
      <c r="U413" s="18"/>
      <c r="V413" s="18"/>
      <c r="W413" s="18"/>
      <c r="X413" s="165"/>
      <c r="Y413" s="165"/>
      <c r="Z413" s="18"/>
      <c r="AA413" s="18"/>
      <c r="AB413" s="18"/>
      <c r="AC413" s="18"/>
      <c r="AD413" s="18"/>
      <c r="AE413" s="18"/>
    </row>
    <row r="414" spans="1:31" s="11" customFormat="1" ht="15" customHeight="1" x14ac:dyDescent="0.3">
      <c r="A414" s="59"/>
      <c r="B414" s="80"/>
      <c r="C414" s="174"/>
      <c r="D414" s="174"/>
      <c r="E414" s="17"/>
      <c r="F414" s="18"/>
      <c r="G414" s="18"/>
      <c r="H414" s="18"/>
      <c r="I414" s="18"/>
      <c r="J414" s="18"/>
      <c r="K414" s="18"/>
      <c r="L414" s="18"/>
      <c r="M414" s="18"/>
      <c r="N414" s="165"/>
      <c r="O414" s="165"/>
      <c r="P414" s="18"/>
      <c r="Q414" s="18"/>
      <c r="R414" s="18"/>
      <c r="S414" s="18"/>
      <c r="T414" s="18"/>
      <c r="U414" s="18"/>
      <c r="V414" s="18"/>
      <c r="W414" s="18"/>
      <c r="X414" s="165"/>
      <c r="Y414" s="165"/>
      <c r="Z414" s="18"/>
      <c r="AA414" s="18"/>
      <c r="AB414" s="18"/>
      <c r="AC414" s="18"/>
      <c r="AD414" s="18"/>
      <c r="AE414" s="18"/>
    </row>
    <row r="415" spans="1:31" s="11" customFormat="1" ht="15" customHeight="1" x14ac:dyDescent="0.3">
      <c r="A415" s="59"/>
      <c r="B415" s="80"/>
      <c r="C415" s="174"/>
      <c r="D415" s="174"/>
      <c r="E415" s="17"/>
      <c r="F415" s="18"/>
      <c r="G415" s="18"/>
      <c r="H415" s="18"/>
      <c r="I415" s="18"/>
      <c r="J415" s="18"/>
      <c r="K415" s="18"/>
      <c r="L415" s="18"/>
      <c r="M415" s="18"/>
      <c r="N415" s="165"/>
      <c r="O415" s="165"/>
      <c r="P415" s="18"/>
      <c r="Q415" s="18"/>
      <c r="R415" s="18"/>
      <c r="S415" s="18"/>
      <c r="T415" s="18"/>
      <c r="U415" s="18"/>
      <c r="V415" s="18"/>
      <c r="W415" s="18"/>
      <c r="X415" s="165"/>
      <c r="Y415" s="165"/>
      <c r="Z415" s="18"/>
      <c r="AA415" s="18"/>
      <c r="AB415" s="18"/>
      <c r="AC415" s="18"/>
      <c r="AD415" s="18"/>
      <c r="AE415" s="18"/>
    </row>
    <row r="416" spans="1:31" s="11" customFormat="1" ht="15" customHeight="1" x14ac:dyDescent="0.3">
      <c r="A416" s="59"/>
      <c r="B416" s="80"/>
      <c r="C416" s="174"/>
      <c r="D416" s="174"/>
      <c r="E416" s="17"/>
      <c r="F416" s="18"/>
      <c r="G416" s="18"/>
      <c r="H416" s="18"/>
      <c r="I416" s="18"/>
      <c r="J416" s="18"/>
      <c r="K416" s="18"/>
      <c r="L416" s="18"/>
      <c r="M416" s="18"/>
      <c r="N416" s="165"/>
      <c r="O416" s="165"/>
      <c r="P416" s="18"/>
      <c r="Q416" s="18"/>
      <c r="R416" s="18"/>
      <c r="S416" s="18"/>
      <c r="T416" s="18"/>
      <c r="U416" s="18"/>
      <c r="V416" s="18"/>
      <c r="W416" s="18"/>
      <c r="X416" s="165"/>
      <c r="Y416" s="165"/>
      <c r="Z416" s="18"/>
      <c r="AA416" s="18"/>
      <c r="AB416" s="18"/>
      <c r="AC416" s="18"/>
      <c r="AD416" s="18"/>
      <c r="AE416" s="18"/>
    </row>
    <row r="417" spans="1:31" s="11" customFormat="1" ht="15" customHeight="1" x14ac:dyDescent="0.3">
      <c r="A417" s="59"/>
      <c r="B417" s="80"/>
      <c r="C417" s="174"/>
      <c r="D417" s="174"/>
      <c r="E417" s="17"/>
      <c r="F417" s="18"/>
      <c r="G417" s="18"/>
      <c r="H417" s="18"/>
      <c r="I417" s="18"/>
      <c r="J417" s="18"/>
      <c r="K417" s="18"/>
      <c r="L417" s="18"/>
      <c r="M417" s="18"/>
      <c r="N417" s="165"/>
      <c r="O417" s="165"/>
      <c r="P417" s="18"/>
      <c r="Q417" s="18"/>
      <c r="R417" s="18"/>
      <c r="S417" s="18"/>
      <c r="T417" s="18"/>
      <c r="U417" s="18"/>
      <c r="V417" s="18"/>
      <c r="W417" s="18"/>
      <c r="X417" s="165"/>
      <c r="Y417" s="165"/>
      <c r="Z417" s="18"/>
      <c r="AA417" s="18"/>
      <c r="AB417" s="18"/>
      <c r="AC417" s="18"/>
      <c r="AD417" s="18"/>
      <c r="AE417" s="18"/>
    </row>
    <row r="418" spans="1:31" s="11" customFormat="1" ht="15" customHeight="1" x14ac:dyDescent="0.3">
      <c r="A418" s="59"/>
      <c r="B418" s="80"/>
      <c r="C418" s="174"/>
      <c r="D418" s="174"/>
      <c r="E418" s="17"/>
      <c r="F418" s="18"/>
      <c r="G418" s="18"/>
      <c r="H418" s="18"/>
      <c r="I418" s="18"/>
      <c r="J418" s="18"/>
      <c r="K418" s="18"/>
      <c r="L418" s="18"/>
      <c r="M418" s="18"/>
      <c r="N418" s="165"/>
      <c r="O418" s="165"/>
      <c r="P418" s="18"/>
      <c r="Q418" s="18"/>
      <c r="R418" s="18"/>
      <c r="S418" s="18"/>
      <c r="T418" s="18"/>
      <c r="U418" s="18"/>
      <c r="V418" s="18"/>
      <c r="W418" s="18"/>
      <c r="X418" s="165"/>
      <c r="Y418" s="165"/>
      <c r="Z418" s="18"/>
      <c r="AA418" s="18"/>
      <c r="AB418" s="18"/>
      <c r="AC418" s="18"/>
      <c r="AD418" s="18"/>
      <c r="AE418" s="18"/>
    </row>
    <row r="419" spans="1:31" s="11" customFormat="1" ht="15" customHeight="1" x14ac:dyDescent="0.3">
      <c r="A419" s="59"/>
      <c r="B419" s="80"/>
      <c r="C419" s="174"/>
      <c r="D419" s="174"/>
      <c r="E419" s="17"/>
      <c r="F419" s="18"/>
      <c r="G419" s="18"/>
      <c r="H419" s="18"/>
      <c r="I419" s="18"/>
      <c r="J419" s="18"/>
      <c r="K419" s="18"/>
      <c r="L419" s="18"/>
      <c r="M419" s="18"/>
      <c r="N419" s="165"/>
      <c r="O419" s="165"/>
      <c r="P419" s="18"/>
      <c r="Q419" s="18"/>
      <c r="R419" s="18"/>
      <c r="S419" s="18"/>
      <c r="T419" s="18"/>
      <c r="U419" s="18"/>
      <c r="V419" s="18"/>
      <c r="W419" s="18"/>
      <c r="X419" s="165"/>
      <c r="Y419" s="165"/>
      <c r="Z419" s="18"/>
      <c r="AA419" s="18"/>
      <c r="AB419" s="18"/>
      <c r="AC419" s="18"/>
      <c r="AD419" s="18"/>
      <c r="AE419" s="18"/>
    </row>
    <row r="420" spans="1:31" s="11" customFormat="1" ht="15" customHeight="1" x14ac:dyDescent="0.3">
      <c r="A420" s="59"/>
      <c r="B420" s="80"/>
      <c r="C420" s="174"/>
      <c r="D420" s="174"/>
      <c r="E420" s="17"/>
      <c r="F420" s="18"/>
      <c r="G420" s="18"/>
      <c r="H420" s="18"/>
      <c r="I420" s="18"/>
      <c r="J420" s="18"/>
      <c r="K420" s="18"/>
      <c r="L420" s="18"/>
      <c r="M420" s="18"/>
      <c r="N420" s="165"/>
      <c r="O420" s="165"/>
      <c r="P420" s="18"/>
      <c r="Q420" s="18"/>
      <c r="R420" s="18"/>
      <c r="S420" s="18"/>
      <c r="T420" s="18"/>
      <c r="U420" s="18"/>
      <c r="V420" s="18"/>
      <c r="W420" s="18"/>
      <c r="X420" s="165"/>
      <c r="Y420" s="165"/>
      <c r="Z420" s="18"/>
      <c r="AA420" s="18"/>
      <c r="AB420" s="18"/>
      <c r="AC420" s="18"/>
      <c r="AD420" s="18"/>
      <c r="AE420" s="18"/>
    </row>
    <row r="421" spans="1:31" s="11" customFormat="1" ht="15" customHeight="1" x14ac:dyDescent="0.3">
      <c r="A421" s="59"/>
      <c r="B421" s="80"/>
      <c r="C421" s="174"/>
      <c r="D421" s="174"/>
      <c r="E421" s="17"/>
      <c r="F421" s="18"/>
      <c r="G421" s="18"/>
      <c r="H421" s="18"/>
      <c r="I421" s="18"/>
      <c r="J421" s="18"/>
      <c r="K421" s="18"/>
      <c r="L421" s="18"/>
      <c r="M421" s="18"/>
      <c r="N421" s="165"/>
      <c r="O421" s="165"/>
      <c r="P421" s="18"/>
      <c r="Q421" s="18"/>
      <c r="R421" s="18"/>
      <c r="S421" s="18"/>
      <c r="T421" s="18"/>
      <c r="U421" s="18"/>
      <c r="V421" s="18"/>
      <c r="W421" s="18"/>
      <c r="X421" s="165"/>
      <c r="Y421" s="165"/>
      <c r="Z421" s="18"/>
      <c r="AA421" s="18"/>
      <c r="AB421" s="18"/>
      <c r="AC421" s="18"/>
      <c r="AD421" s="18"/>
      <c r="AE421" s="18"/>
    </row>
    <row r="422" spans="1:31" s="11" customFormat="1" ht="15" customHeight="1" x14ac:dyDescent="0.3">
      <c r="A422" s="59"/>
      <c r="B422" s="80"/>
      <c r="C422" s="174"/>
      <c r="D422" s="174"/>
      <c r="E422" s="17"/>
      <c r="F422" s="18"/>
      <c r="G422" s="18"/>
      <c r="H422" s="18"/>
      <c r="I422" s="18"/>
      <c r="J422" s="18"/>
      <c r="K422" s="18"/>
      <c r="L422" s="18"/>
      <c r="M422" s="18"/>
      <c r="N422" s="165"/>
      <c r="O422" s="165"/>
      <c r="P422" s="18"/>
      <c r="Q422" s="18"/>
      <c r="R422" s="18"/>
      <c r="S422" s="18"/>
      <c r="T422" s="18"/>
      <c r="U422" s="18"/>
      <c r="V422" s="18"/>
      <c r="W422" s="18"/>
      <c r="X422" s="165"/>
      <c r="Y422" s="165"/>
      <c r="Z422" s="18"/>
      <c r="AA422" s="18"/>
      <c r="AB422" s="18"/>
      <c r="AC422" s="18"/>
      <c r="AD422" s="18"/>
      <c r="AE422" s="18"/>
    </row>
    <row r="423" spans="1:31" s="11" customFormat="1" ht="15" customHeight="1" x14ac:dyDescent="0.3">
      <c r="A423" s="59"/>
      <c r="B423" s="80"/>
      <c r="C423" s="174"/>
      <c r="D423" s="174"/>
      <c r="E423" s="17"/>
      <c r="F423" s="18"/>
      <c r="G423" s="18"/>
      <c r="H423" s="18"/>
      <c r="I423" s="18"/>
      <c r="J423" s="18"/>
      <c r="K423" s="18"/>
      <c r="L423" s="18"/>
      <c r="M423" s="18"/>
      <c r="N423" s="165"/>
      <c r="O423" s="165"/>
      <c r="P423" s="18"/>
      <c r="Q423" s="18"/>
      <c r="R423" s="18"/>
      <c r="S423" s="18"/>
      <c r="T423" s="18"/>
      <c r="U423" s="18"/>
      <c r="V423" s="18"/>
      <c r="W423" s="18"/>
      <c r="X423" s="165"/>
      <c r="Y423" s="165"/>
      <c r="Z423" s="18"/>
      <c r="AA423" s="18"/>
      <c r="AB423" s="18"/>
      <c r="AC423" s="18"/>
      <c r="AD423" s="18"/>
      <c r="AE423" s="18"/>
    </row>
    <row r="424" spans="1:31" s="11" customFormat="1" ht="15" customHeight="1" x14ac:dyDescent="0.3">
      <c r="A424" s="59"/>
      <c r="B424" s="80"/>
      <c r="C424" s="174"/>
      <c r="D424" s="174"/>
      <c r="E424" s="17"/>
      <c r="F424" s="18"/>
      <c r="G424" s="18"/>
      <c r="H424" s="18"/>
      <c r="I424" s="18"/>
      <c r="J424" s="18"/>
      <c r="K424" s="18"/>
      <c r="L424" s="18"/>
      <c r="M424" s="18"/>
      <c r="N424" s="165"/>
      <c r="O424" s="165"/>
      <c r="P424" s="18"/>
      <c r="Q424" s="18"/>
      <c r="R424" s="18"/>
      <c r="S424" s="18"/>
      <c r="T424" s="18"/>
      <c r="U424" s="18"/>
      <c r="V424" s="18"/>
      <c r="W424" s="18"/>
      <c r="X424" s="165"/>
      <c r="Y424" s="165"/>
      <c r="Z424" s="18"/>
      <c r="AA424" s="18"/>
      <c r="AB424" s="18"/>
      <c r="AC424" s="18"/>
      <c r="AD424" s="18"/>
      <c r="AE424" s="18"/>
    </row>
    <row r="425" spans="1:31" s="11" customFormat="1" ht="15" customHeight="1" x14ac:dyDescent="0.3">
      <c r="A425" s="59"/>
      <c r="B425" s="80"/>
      <c r="C425" s="174"/>
      <c r="D425" s="174"/>
      <c r="E425" s="17"/>
      <c r="F425" s="18"/>
      <c r="G425" s="18"/>
      <c r="H425" s="18"/>
      <c r="I425" s="18"/>
      <c r="J425" s="18"/>
      <c r="K425" s="18"/>
      <c r="L425" s="18"/>
      <c r="M425" s="18"/>
      <c r="N425" s="165"/>
      <c r="O425" s="165"/>
      <c r="P425" s="18"/>
      <c r="Q425" s="18"/>
      <c r="R425" s="18"/>
      <c r="S425" s="18"/>
      <c r="T425" s="18"/>
      <c r="U425" s="18"/>
      <c r="V425" s="18"/>
      <c r="W425" s="18"/>
      <c r="X425" s="165"/>
      <c r="Y425" s="165"/>
      <c r="Z425" s="18"/>
      <c r="AA425" s="18"/>
      <c r="AB425" s="18"/>
      <c r="AC425" s="18"/>
      <c r="AD425" s="18"/>
      <c r="AE425" s="18"/>
    </row>
    <row r="426" spans="1:31" s="11" customFormat="1" ht="15" customHeight="1" x14ac:dyDescent="0.3">
      <c r="A426" s="59"/>
      <c r="B426" s="80"/>
      <c r="C426" s="174"/>
      <c r="D426" s="174"/>
      <c r="E426" s="17"/>
      <c r="F426" s="18"/>
      <c r="G426" s="18"/>
      <c r="H426" s="18"/>
      <c r="I426" s="18"/>
      <c r="J426" s="18"/>
      <c r="K426" s="18"/>
      <c r="L426" s="18"/>
      <c r="M426" s="18"/>
      <c r="N426" s="165"/>
      <c r="O426" s="165"/>
      <c r="P426" s="18"/>
      <c r="Q426" s="18"/>
      <c r="R426" s="18"/>
      <c r="S426" s="18"/>
      <c r="T426" s="18"/>
      <c r="U426" s="18"/>
      <c r="V426" s="18"/>
      <c r="W426" s="18"/>
      <c r="X426" s="165"/>
      <c r="Y426" s="165"/>
      <c r="Z426" s="18"/>
      <c r="AA426" s="18"/>
      <c r="AB426" s="18"/>
      <c r="AC426" s="18"/>
      <c r="AD426" s="18"/>
      <c r="AE426" s="18"/>
    </row>
    <row r="427" spans="1:31" s="11" customFormat="1" ht="15" customHeight="1" x14ac:dyDescent="0.3">
      <c r="A427" s="59"/>
      <c r="B427" s="80"/>
      <c r="C427" s="174"/>
      <c r="D427" s="174"/>
      <c r="E427" s="17"/>
      <c r="F427" s="18"/>
      <c r="G427" s="18"/>
      <c r="H427" s="18"/>
      <c r="I427" s="18"/>
      <c r="J427" s="18"/>
      <c r="K427" s="18"/>
      <c r="L427" s="18"/>
      <c r="M427" s="18"/>
      <c r="N427" s="165"/>
      <c r="O427" s="165"/>
      <c r="P427" s="18"/>
      <c r="Q427" s="18"/>
      <c r="R427" s="18"/>
      <c r="S427" s="18"/>
      <c r="T427" s="18"/>
      <c r="U427" s="18"/>
      <c r="V427" s="18"/>
      <c r="W427" s="18"/>
      <c r="X427" s="165"/>
      <c r="Y427" s="165"/>
      <c r="Z427" s="18"/>
      <c r="AA427" s="18"/>
      <c r="AB427" s="18"/>
      <c r="AC427" s="18"/>
      <c r="AD427" s="18"/>
      <c r="AE427" s="18"/>
    </row>
    <row r="428" spans="1:31" s="11" customFormat="1" ht="15" customHeight="1" x14ac:dyDescent="0.3">
      <c r="A428" s="59"/>
      <c r="B428" s="80"/>
      <c r="C428" s="174"/>
      <c r="D428" s="174"/>
      <c r="E428" s="17"/>
      <c r="F428" s="18"/>
      <c r="G428" s="18"/>
      <c r="H428" s="18"/>
      <c r="I428" s="18"/>
      <c r="J428" s="18"/>
      <c r="K428" s="18"/>
      <c r="L428" s="18"/>
      <c r="M428" s="18"/>
      <c r="N428" s="165"/>
      <c r="O428" s="165"/>
      <c r="P428" s="18"/>
      <c r="Q428" s="18"/>
      <c r="R428" s="18"/>
      <c r="S428" s="18"/>
      <c r="T428" s="18"/>
      <c r="U428" s="18"/>
      <c r="V428" s="18"/>
      <c r="W428" s="18"/>
      <c r="X428" s="165"/>
      <c r="Y428" s="165"/>
      <c r="Z428" s="18"/>
      <c r="AA428" s="18"/>
      <c r="AB428" s="18"/>
      <c r="AC428" s="18"/>
      <c r="AD428" s="18"/>
      <c r="AE428" s="18"/>
    </row>
    <row r="429" spans="1:31" s="11" customFormat="1" ht="15" customHeight="1" x14ac:dyDescent="0.3">
      <c r="A429" s="59"/>
      <c r="B429" s="80"/>
      <c r="C429" s="174"/>
      <c r="D429" s="174"/>
      <c r="E429" s="17"/>
      <c r="F429" s="18"/>
      <c r="G429" s="18"/>
      <c r="H429" s="18"/>
      <c r="I429" s="18"/>
      <c r="J429" s="18"/>
      <c r="K429" s="18"/>
      <c r="L429" s="18"/>
      <c r="M429" s="18"/>
      <c r="N429" s="165"/>
      <c r="O429" s="165"/>
      <c r="P429" s="18"/>
      <c r="Q429" s="18"/>
      <c r="R429" s="18"/>
      <c r="S429" s="18"/>
      <c r="T429" s="18"/>
      <c r="U429" s="18"/>
      <c r="V429" s="18"/>
      <c r="W429" s="18"/>
      <c r="X429" s="165"/>
      <c r="Y429" s="165"/>
      <c r="Z429" s="18"/>
      <c r="AA429" s="18"/>
      <c r="AB429" s="18"/>
      <c r="AC429" s="18"/>
      <c r="AD429" s="18"/>
      <c r="AE429" s="18"/>
    </row>
    <row r="430" spans="1:31" s="11" customFormat="1" ht="15" customHeight="1" x14ac:dyDescent="0.3">
      <c r="A430" s="59"/>
      <c r="B430" s="80"/>
      <c r="C430" s="174"/>
      <c r="D430" s="174"/>
      <c r="E430" s="17"/>
      <c r="F430" s="18"/>
      <c r="G430" s="18"/>
      <c r="H430" s="18"/>
      <c r="I430" s="18"/>
      <c r="J430" s="18"/>
      <c r="K430" s="18"/>
      <c r="L430" s="18"/>
      <c r="M430" s="18"/>
      <c r="N430" s="165"/>
      <c r="O430" s="165"/>
      <c r="P430" s="18"/>
      <c r="Q430" s="18"/>
      <c r="R430" s="18"/>
      <c r="S430" s="18"/>
      <c r="T430" s="18"/>
      <c r="U430" s="18"/>
      <c r="V430" s="18"/>
      <c r="W430" s="18"/>
      <c r="X430" s="165"/>
      <c r="Y430" s="165"/>
      <c r="Z430" s="18"/>
      <c r="AA430" s="18"/>
      <c r="AB430" s="18"/>
      <c r="AC430" s="18"/>
      <c r="AD430" s="18"/>
      <c r="AE430" s="18"/>
    </row>
    <row r="431" spans="1:31" s="11" customFormat="1" ht="15" customHeight="1" x14ac:dyDescent="0.3">
      <c r="A431" s="59"/>
      <c r="B431" s="80"/>
      <c r="C431" s="174"/>
      <c r="D431" s="174"/>
      <c r="E431" s="17"/>
      <c r="F431" s="18"/>
      <c r="G431" s="18"/>
      <c r="H431" s="18"/>
      <c r="I431" s="18"/>
      <c r="J431" s="18"/>
      <c r="K431" s="18"/>
      <c r="L431" s="18"/>
      <c r="M431" s="18"/>
      <c r="N431" s="165"/>
      <c r="O431" s="165"/>
      <c r="P431" s="18"/>
      <c r="Q431" s="18"/>
      <c r="R431" s="18"/>
      <c r="S431" s="18"/>
      <c r="T431" s="18"/>
      <c r="U431" s="18"/>
      <c r="V431" s="18"/>
      <c r="W431" s="18"/>
      <c r="X431" s="165"/>
      <c r="Y431" s="165"/>
      <c r="Z431" s="18"/>
      <c r="AA431" s="18"/>
      <c r="AB431" s="18"/>
      <c r="AC431" s="18"/>
      <c r="AD431" s="18"/>
      <c r="AE431" s="18"/>
    </row>
    <row r="432" spans="1:31" s="11" customFormat="1" ht="15" customHeight="1" x14ac:dyDescent="0.3">
      <c r="A432" s="59"/>
      <c r="B432" s="80"/>
      <c r="C432" s="174"/>
      <c r="D432" s="174"/>
      <c r="E432" s="17"/>
      <c r="F432" s="18"/>
      <c r="G432" s="18"/>
      <c r="H432" s="18"/>
      <c r="I432" s="18"/>
      <c r="J432" s="18"/>
      <c r="K432" s="18"/>
      <c r="L432" s="18"/>
      <c r="M432" s="18"/>
      <c r="N432" s="165"/>
      <c r="O432" s="165"/>
      <c r="P432" s="18"/>
      <c r="Q432" s="18"/>
      <c r="R432" s="18"/>
      <c r="S432" s="18"/>
      <c r="T432" s="18"/>
      <c r="U432" s="18"/>
      <c r="V432" s="18"/>
      <c r="W432" s="18"/>
      <c r="X432" s="165"/>
      <c r="Y432" s="165"/>
      <c r="Z432" s="18"/>
      <c r="AA432" s="18"/>
      <c r="AB432" s="18"/>
      <c r="AC432" s="18"/>
      <c r="AD432" s="18"/>
      <c r="AE432" s="18"/>
    </row>
    <row r="433" spans="1:31" s="11" customFormat="1" ht="15" customHeight="1" x14ac:dyDescent="0.3">
      <c r="A433" s="59"/>
      <c r="B433" s="80"/>
      <c r="C433" s="174"/>
      <c r="D433" s="174"/>
      <c r="E433" s="17"/>
      <c r="F433" s="18"/>
      <c r="G433" s="18"/>
      <c r="H433" s="18"/>
      <c r="I433" s="18"/>
      <c r="J433" s="18"/>
      <c r="K433" s="18"/>
      <c r="L433" s="18"/>
      <c r="M433" s="18"/>
      <c r="N433" s="165"/>
      <c r="O433" s="165"/>
      <c r="P433" s="18"/>
      <c r="Q433" s="18"/>
      <c r="R433" s="18"/>
      <c r="S433" s="18"/>
      <c r="T433" s="18"/>
      <c r="U433" s="18"/>
      <c r="V433" s="18"/>
      <c r="W433" s="18"/>
      <c r="X433" s="165"/>
      <c r="Y433" s="165"/>
      <c r="Z433" s="18"/>
      <c r="AA433" s="18"/>
      <c r="AB433" s="18"/>
      <c r="AC433" s="18"/>
      <c r="AD433" s="18"/>
      <c r="AE433" s="18"/>
    </row>
    <row r="434" spans="1:31" s="11" customFormat="1" ht="15" customHeight="1" x14ac:dyDescent="0.3">
      <c r="A434" s="59"/>
      <c r="B434" s="80"/>
      <c r="C434" s="174"/>
      <c r="D434" s="174"/>
      <c r="E434" s="17"/>
      <c r="F434" s="18"/>
      <c r="G434" s="18"/>
      <c r="H434" s="18"/>
      <c r="I434" s="18"/>
      <c r="J434" s="18"/>
      <c r="K434" s="18"/>
      <c r="L434" s="18"/>
      <c r="M434" s="18"/>
      <c r="N434" s="165"/>
      <c r="O434" s="165"/>
      <c r="P434" s="18"/>
      <c r="Q434" s="18"/>
      <c r="R434" s="18"/>
      <c r="S434" s="18"/>
      <c r="T434" s="18"/>
      <c r="U434" s="18"/>
      <c r="V434" s="18"/>
      <c r="W434" s="18"/>
      <c r="X434" s="165"/>
      <c r="Y434" s="165"/>
      <c r="Z434" s="18"/>
      <c r="AA434" s="18"/>
      <c r="AB434" s="18"/>
      <c r="AC434" s="18"/>
      <c r="AD434" s="18"/>
      <c r="AE434" s="18"/>
    </row>
    <row r="435" spans="1:31" s="11" customFormat="1" ht="15" customHeight="1" x14ac:dyDescent="0.3">
      <c r="A435" s="59"/>
      <c r="B435" s="80"/>
      <c r="C435" s="174"/>
      <c r="D435" s="174"/>
      <c r="E435" s="17"/>
      <c r="F435" s="18"/>
      <c r="G435" s="18"/>
      <c r="H435" s="18"/>
      <c r="I435" s="18"/>
      <c r="J435" s="18"/>
      <c r="K435" s="18"/>
      <c r="L435" s="18"/>
      <c r="M435" s="18"/>
      <c r="N435" s="165"/>
      <c r="O435" s="165"/>
      <c r="P435" s="18"/>
      <c r="Q435" s="18"/>
      <c r="R435" s="18"/>
      <c r="S435" s="18"/>
      <c r="T435" s="18"/>
      <c r="U435" s="18"/>
      <c r="V435" s="18"/>
      <c r="W435" s="18"/>
      <c r="X435" s="165"/>
      <c r="Y435" s="165"/>
      <c r="Z435" s="18"/>
      <c r="AA435" s="18"/>
      <c r="AB435" s="18"/>
      <c r="AC435" s="18"/>
      <c r="AD435" s="18"/>
      <c r="AE435" s="18"/>
    </row>
    <row r="436" spans="1:31" s="11" customFormat="1" ht="15" customHeight="1" x14ac:dyDescent="0.3">
      <c r="A436" s="59"/>
      <c r="B436" s="80"/>
      <c r="C436" s="174"/>
      <c r="D436" s="174"/>
      <c r="E436" s="17"/>
      <c r="F436" s="18"/>
      <c r="G436" s="18"/>
      <c r="H436" s="18"/>
      <c r="I436" s="18"/>
      <c r="J436" s="18"/>
      <c r="K436" s="18"/>
      <c r="L436" s="18"/>
      <c r="M436" s="18"/>
      <c r="N436" s="165"/>
      <c r="O436" s="165"/>
      <c r="P436" s="18"/>
      <c r="Q436" s="18"/>
      <c r="R436" s="18"/>
      <c r="S436" s="18"/>
      <c r="T436" s="18"/>
      <c r="U436" s="18"/>
      <c r="V436" s="18"/>
      <c r="W436" s="18"/>
      <c r="X436" s="165"/>
      <c r="Y436" s="165"/>
      <c r="Z436" s="18"/>
      <c r="AA436" s="18"/>
      <c r="AB436" s="18"/>
      <c r="AC436" s="18"/>
      <c r="AD436" s="18"/>
      <c r="AE436" s="18"/>
    </row>
    <row r="437" spans="1:31" s="11" customFormat="1" ht="15" customHeight="1" x14ac:dyDescent="0.3">
      <c r="A437" s="59"/>
      <c r="B437" s="80"/>
      <c r="C437" s="174"/>
      <c r="D437" s="174"/>
      <c r="E437" s="17"/>
      <c r="F437" s="18"/>
      <c r="G437" s="18"/>
      <c r="H437" s="18"/>
      <c r="I437" s="18"/>
      <c r="J437" s="18"/>
      <c r="K437" s="18"/>
      <c r="L437" s="18"/>
      <c r="M437" s="18"/>
      <c r="N437" s="165"/>
      <c r="O437" s="165"/>
      <c r="P437" s="18"/>
      <c r="Q437" s="18"/>
      <c r="R437" s="18"/>
      <c r="S437" s="18"/>
      <c r="T437" s="18"/>
      <c r="U437" s="18"/>
      <c r="V437" s="18"/>
      <c r="W437" s="18"/>
      <c r="X437" s="165"/>
      <c r="Y437" s="165"/>
      <c r="Z437" s="18"/>
      <c r="AA437" s="18"/>
      <c r="AB437" s="18"/>
      <c r="AC437" s="18"/>
      <c r="AD437" s="18"/>
      <c r="AE437" s="18"/>
    </row>
    <row r="438" spans="1:31" s="11" customFormat="1" ht="15" customHeight="1" x14ac:dyDescent="0.3">
      <c r="A438" s="59"/>
      <c r="B438" s="80"/>
      <c r="C438" s="174"/>
      <c r="D438" s="174"/>
      <c r="E438" s="17"/>
      <c r="F438" s="18"/>
      <c r="G438" s="18"/>
      <c r="H438" s="18"/>
      <c r="I438" s="18"/>
      <c r="J438" s="18"/>
      <c r="K438" s="18"/>
      <c r="L438" s="18"/>
      <c r="M438" s="18"/>
      <c r="N438" s="165"/>
      <c r="O438" s="165"/>
      <c r="P438" s="18"/>
      <c r="Q438" s="18"/>
      <c r="R438" s="18"/>
      <c r="S438" s="18"/>
      <c r="T438" s="18"/>
      <c r="U438" s="18"/>
      <c r="V438" s="18"/>
      <c r="W438" s="18"/>
      <c r="X438" s="165"/>
      <c r="Y438" s="165"/>
      <c r="Z438" s="18"/>
      <c r="AA438" s="18"/>
      <c r="AB438" s="18"/>
      <c r="AC438" s="18"/>
      <c r="AD438" s="18"/>
      <c r="AE438" s="18"/>
    </row>
    <row r="439" spans="1:31" s="11" customFormat="1" ht="15" customHeight="1" x14ac:dyDescent="0.3">
      <c r="A439" s="59"/>
      <c r="B439" s="80"/>
      <c r="C439" s="174"/>
      <c r="D439" s="174"/>
      <c r="E439" s="17"/>
      <c r="F439" s="18"/>
      <c r="G439" s="18"/>
      <c r="H439" s="18"/>
      <c r="I439" s="18"/>
      <c r="J439" s="18"/>
      <c r="K439" s="18"/>
      <c r="L439" s="18"/>
      <c r="M439" s="18"/>
      <c r="N439" s="165"/>
      <c r="O439" s="165"/>
      <c r="P439" s="18"/>
      <c r="Q439" s="18"/>
      <c r="R439" s="18"/>
      <c r="S439" s="18"/>
      <c r="T439" s="18"/>
      <c r="U439" s="18"/>
      <c r="V439" s="18"/>
      <c r="W439" s="18"/>
      <c r="X439" s="165"/>
      <c r="Y439" s="165"/>
      <c r="Z439" s="18"/>
      <c r="AA439" s="18"/>
      <c r="AB439" s="18"/>
      <c r="AC439" s="18"/>
      <c r="AD439" s="18"/>
      <c r="AE439" s="18"/>
    </row>
    <row r="440" spans="1:31" s="11" customFormat="1" ht="15" customHeight="1" x14ac:dyDescent="0.3">
      <c r="A440" s="59"/>
      <c r="B440" s="80"/>
      <c r="C440" s="174"/>
      <c r="D440" s="174"/>
      <c r="E440" s="17"/>
      <c r="F440" s="18"/>
      <c r="G440" s="18"/>
      <c r="H440" s="18"/>
      <c r="I440" s="18"/>
      <c r="J440" s="18"/>
      <c r="K440" s="18"/>
      <c r="L440" s="18"/>
      <c r="M440" s="18"/>
      <c r="N440" s="165"/>
      <c r="O440" s="165"/>
      <c r="P440" s="18"/>
      <c r="Q440" s="18"/>
      <c r="R440" s="18"/>
      <c r="S440" s="18"/>
      <c r="T440" s="18"/>
      <c r="U440" s="18"/>
      <c r="V440" s="18"/>
      <c r="W440" s="18"/>
      <c r="X440" s="165"/>
      <c r="Y440" s="165"/>
      <c r="Z440" s="18"/>
      <c r="AA440" s="18"/>
      <c r="AB440" s="18"/>
      <c r="AC440" s="18"/>
      <c r="AD440" s="18"/>
      <c r="AE440" s="18"/>
    </row>
    <row r="441" spans="1:31" s="11" customFormat="1" ht="15" customHeight="1" x14ac:dyDescent="0.3">
      <c r="A441" s="59"/>
      <c r="B441" s="80"/>
      <c r="C441" s="174"/>
      <c r="D441" s="174"/>
      <c r="E441" s="17"/>
      <c r="F441" s="18"/>
      <c r="G441" s="18"/>
      <c r="H441" s="18"/>
      <c r="I441" s="18"/>
      <c r="J441" s="18"/>
      <c r="K441" s="18"/>
      <c r="L441" s="18"/>
      <c r="M441" s="18"/>
      <c r="N441" s="165"/>
      <c r="O441" s="165"/>
      <c r="P441" s="18"/>
      <c r="Q441" s="18"/>
      <c r="R441" s="18"/>
      <c r="S441" s="18"/>
      <c r="T441" s="18"/>
      <c r="U441" s="18"/>
      <c r="V441" s="18"/>
      <c r="W441" s="18"/>
      <c r="X441" s="165"/>
      <c r="Y441" s="165"/>
      <c r="Z441" s="18"/>
      <c r="AA441" s="18"/>
      <c r="AB441" s="18"/>
      <c r="AC441" s="18"/>
      <c r="AD441" s="18"/>
      <c r="AE441" s="18"/>
    </row>
    <row r="442" spans="1:31" s="11" customFormat="1" ht="15" customHeight="1" x14ac:dyDescent="0.3">
      <c r="A442" s="59"/>
      <c r="B442" s="80"/>
      <c r="C442" s="174"/>
      <c r="D442" s="174"/>
      <c r="E442" s="17"/>
      <c r="F442" s="18"/>
      <c r="G442" s="18"/>
      <c r="H442" s="18"/>
      <c r="I442" s="18"/>
      <c r="J442" s="18"/>
      <c r="K442" s="18"/>
      <c r="L442" s="18"/>
      <c r="M442" s="18"/>
      <c r="N442" s="165"/>
      <c r="O442" s="165"/>
      <c r="P442" s="18"/>
      <c r="Q442" s="18"/>
      <c r="R442" s="18"/>
      <c r="S442" s="18"/>
      <c r="T442" s="18"/>
      <c r="U442" s="18"/>
      <c r="V442" s="18"/>
      <c r="W442" s="18"/>
      <c r="X442" s="165"/>
      <c r="Y442" s="165"/>
      <c r="Z442" s="18"/>
      <c r="AA442" s="18"/>
      <c r="AB442" s="18"/>
      <c r="AC442" s="18"/>
      <c r="AD442" s="18"/>
      <c r="AE442" s="18"/>
    </row>
    <row r="443" spans="1:31" s="11" customFormat="1" ht="15" customHeight="1" x14ac:dyDescent="0.3">
      <c r="A443" s="59"/>
      <c r="B443" s="80"/>
      <c r="C443" s="174"/>
      <c r="D443" s="174"/>
      <c r="E443" s="17"/>
      <c r="F443" s="18"/>
      <c r="G443" s="18"/>
      <c r="H443" s="18"/>
      <c r="I443" s="18"/>
      <c r="J443" s="18"/>
      <c r="K443" s="18"/>
      <c r="L443" s="18"/>
      <c r="M443" s="18"/>
      <c r="N443" s="165"/>
      <c r="O443" s="165"/>
      <c r="P443" s="18"/>
      <c r="Q443" s="18"/>
      <c r="R443" s="18"/>
      <c r="S443" s="18"/>
      <c r="T443" s="18"/>
      <c r="U443" s="18"/>
      <c r="V443" s="18"/>
      <c r="W443" s="18"/>
      <c r="X443" s="165"/>
      <c r="Y443" s="165"/>
      <c r="Z443" s="18"/>
      <c r="AA443" s="18"/>
      <c r="AB443" s="18"/>
      <c r="AC443" s="18"/>
      <c r="AD443" s="18"/>
      <c r="AE443" s="18"/>
    </row>
    <row r="444" spans="1:31" s="11" customFormat="1" ht="15" customHeight="1" x14ac:dyDescent="0.3">
      <c r="A444" s="59"/>
      <c r="B444" s="80"/>
      <c r="C444" s="174"/>
      <c r="D444" s="174"/>
      <c r="E444" s="17"/>
      <c r="F444" s="18"/>
      <c r="G444" s="18"/>
      <c r="H444" s="18"/>
      <c r="I444" s="18"/>
      <c r="J444" s="18"/>
      <c r="K444" s="18"/>
      <c r="L444" s="18"/>
      <c r="M444" s="18"/>
      <c r="N444" s="165"/>
      <c r="O444" s="165"/>
      <c r="P444" s="18"/>
      <c r="Q444" s="18"/>
      <c r="R444" s="18"/>
      <c r="S444" s="18"/>
      <c r="T444" s="18"/>
      <c r="U444" s="18"/>
      <c r="V444" s="18"/>
      <c r="W444" s="18"/>
      <c r="X444" s="165"/>
      <c r="Y444" s="165"/>
      <c r="Z444" s="18"/>
      <c r="AA444" s="18"/>
      <c r="AB444" s="18"/>
      <c r="AC444" s="18"/>
      <c r="AD444" s="18"/>
      <c r="AE444" s="18"/>
    </row>
    <row r="445" spans="1:31" s="11" customFormat="1" ht="15" customHeight="1" x14ac:dyDescent="0.3">
      <c r="A445" s="59"/>
      <c r="B445" s="80"/>
      <c r="C445" s="174"/>
      <c r="D445" s="174"/>
      <c r="E445" s="17"/>
      <c r="F445" s="18"/>
      <c r="G445" s="18"/>
      <c r="H445" s="18"/>
      <c r="I445" s="18"/>
      <c r="J445" s="18"/>
      <c r="K445" s="18"/>
      <c r="L445" s="18"/>
      <c r="M445" s="18"/>
      <c r="N445" s="165"/>
      <c r="O445" s="165"/>
      <c r="P445" s="18"/>
      <c r="Q445" s="18"/>
      <c r="R445" s="18"/>
      <c r="S445" s="18"/>
      <c r="T445" s="18"/>
      <c r="U445" s="18"/>
      <c r="V445" s="18"/>
      <c r="W445" s="18"/>
      <c r="X445" s="165"/>
      <c r="Y445" s="165"/>
      <c r="Z445" s="18"/>
      <c r="AA445" s="18"/>
      <c r="AB445" s="18"/>
      <c r="AC445" s="18"/>
      <c r="AD445" s="18"/>
      <c r="AE445" s="18"/>
    </row>
    <row r="446" spans="1:31" s="11" customFormat="1" ht="15" customHeight="1" x14ac:dyDescent="0.3">
      <c r="A446" s="59"/>
      <c r="B446" s="80"/>
      <c r="C446" s="174"/>
      <c r="D446" s="174"/>
      <c r="E446" s="17"/>
      <c r="F446" s="18"/>
      <c r="G446" s="18"/>
      <c r="H446" s="18"/>
      <c r="I446" s="18"/>
      <c r="J446" s="18"/>
      <c r="K446" s="18"/>
      <c r="L446" s="18"/>
      <c r="M446" s="18"/>
      <c r="N446" s="165"/>
      <c r="O446" s="165"/>
      <c r="P446" s="18"/>
      <c r="Q446" s="18"/>
      <c r="R446" s="18"/>
      <c r="S446" s="18"/>
      <c r="T446" s="18"/>
      <c r="U446" s="18"/>
      <c r="V446" s="18"/>
      <c r="W446" s="18"/>
      <c r="X446" s="165"/>
      <c r="Y446" s="165"/>
      <c r="Z446" s="18"/>
      <c r="AA446" s="18"/>
      <c r="AB446" s="18"/>
      <c r="AC446" s="18"/>
      <c r="AD446" s="18"/>
      <c r="AE446" s="18"/>
    </row>
    <row r="447" spans="1:31" s="11" customFormat="1" ht="15" customHeight="1" x14ac:dyDescent="0.3">
      <c r="A447" s="59"/>
      <c r="B447" s="80"/>
      <c r="C447" s="174"/>
      <c r="D447" s="174"/>
      <c r="E447" s="17"/>
      <c r="F447" s="18"/>
      <c r="G447" s="18"/>
      <c r="H447" s="18"/>
      <c r="I447" s="18"/>
      <c r="J447" s="18"/>
      <c r="K447" s="18"/>
      <c r="L447" s="18"/>
      <c r="M447" s="18"/>
      <c r="N447" s="165"/>
      <c r="O447" s="165"/>
      <c r="P447" s="18"/>
      <c r="Q447" s="18"/>
      <c r="R447" s="18"/>
      <c r="S447" s="18"/>
      <c r="T447" s="18"/>
      <c r="U447" s="18"/>
      <c r="V447" s="18"/>
      <c r="W447" s="18"/>
      <c r="X447" s="165"/>
      <c r="Y447" s="165"/>
      <c r="Z447" s="18"/>
      <c r="AA447" s="18"/>
      <c r="AB447" s="18"/>
      <c r="AC447" s="18"/>
      <c r="AD447" s="18"/>
      <c r="AE447" s="18"/>
    </row>
    <row r="448" spans="1:31" s="11" customFormat="1" ht="15" customHeight="1" x14ac:dyDescent="0.3">
      <c r="A448" s="59"/>
      <c r="B448" s="80"/>
      <c r="C448" s="174"/>
      <c r="D448" s="174"/>
      <c r="E448" s="17"/>
      <c r="F448" s="18"/>
      <c r="G448" s="18"/>
      <c r="H448" s="18"/>
      <c r="I448" s="18"/>
      <c r="J448" s="18"/>
      <c r="K448" s="18"/>
      <c r="L448" s="18"/>
      <c r="M448" s="18"/>
      <c r="N448" s="165"/>
      <c r="O448" s="165"/>
      <c r="P448" s="18"/>
      <c r="Q448" s="18"/>
      <c r="R448" s="18"/>
      <c r="S448" s="18"/>
      <c r="T448" s="18"/>
      <c r="U448" s="18"/>
      <c r="V448" s="18"/>
      <c r="W448" s="18"/>
      <c r="X448" s="165"/>
      <c r="Y448" s="165"/>
      <c r="Z448" s="18"/>
      <c r="AA448" s="18"/>
      <c r="AB448" s="18"/>
      <c r="AC448" s="18"/>
      <c r="AD448" s="18"/>
      <c r="AE448" s="18"/>
    </row>
    <row r="449" spans="1:31" s="11" customFormat="1" ht="15" customHeight="1" x14ac:dyDescent="0.3">
      <c r="A449" s="59"/>
      <c r="B449" s="80"/>
      <c r="C449" s="174"/>
      <c r="D449" s="174"/>
      <c r="E449" s="17"/>
      <c r="F449" s="18"/>
      <c r="G449" s="18"/>
      <c r="H449" s="18"/>
      <c r="I449" s="18"/>
      <c r="J449" s="18"/>
      <c r="K449" s="18"/>
      <c r="L449" s="18"/>
      <c r="M449" s="18"/>
      <c r="N449" s="165"/>
      <c r="O449" s="165"/>
      <c r="P449" s="18"/>
      <c r="Q449" s="18"/>
      <c r="R449" s="18"/>
      <c r="S449" s="18"/>
      <c r="T449" s="18"/>
      <c r="U449" s="18"/>
      <c r="V449" s="18"/>
      <c r="W449" s="18"/>
      <c r="X449" s="165"/>
      <c r="Y449" s="165"/>
      <c r="Z449" s="18"/>
      <c r="AA449" s="18"/>
      <c r="AB449" s="18"/>
      <c r="AC449" s="18"/>
      <c r="AD449" s="18"/>
      <c r="AE449" s="18"/>
    </row>
    <row r="450" spans="1:31" s="11" customFormat="1" ht="15" customHeight="1" x14ac:dyDescent="0.3">
      <c r="A450" s="59"/>
      <c r="B450" s="80"/>
      <c r="C450" s="174"/>
      <c r="D450" s="174"/>
      <c r="E450" s="17"/>
      <c r="F450" s="18"/>
      <c r="G450" s="18"/>
      <c r="H450" s="18"/>
      <c r="I450" s="18"/>
      <c r="J450" s="18"/>
      <c r="K450" s="18"/>
      <c r="L450" s="18"/>
      <c r="M450" s="18"/>
      <c r="N450" s="165"/>
      <c r="O450" s="165"/>
      <c r="P450" s="18"/>
      <c r="Q450" s="18"/>
      <c r="R450" s="18"/>
      <c r="S450" s="18"/>
      <c r="T450" s="18"/>
      <c r="U450" s="18"/>
      <c r="V450" s="18"/>
      <c r="W450" s="18"/>
      <c r="X450" s="165"/>
      <c r="Y450" s="165"/>
      <c r="Z450" s="18"/>
      <c r="AA450" s="18"/>
      <c r="AB450" s="18"/>
      <c r="AC450" s="18"/>
      <c r="AD450" s="18"/>
      <c r="AE450" s="18"/>
    </row>
    <row r="451" spans="1:31" s="11" customFormat="1" ht="15" customHeight="1" x14ac:dyDescent="0.3">
      <c r="A451" s="59"/>
      <c r="B451" s="80"/>
      <c r="C451" s="174"/>
      <c r="D451" s="174"/>
      <c r="E451" s="17"/>
      <c r="F451" s="18"/>
      <c r="G451" s="18"/>
      <c r="H451" s="18"/>
      <c r="I451" s="18"/>
      <c r="J451" s="18"/>
      <c r="K451" s="18"/>
      <c r="L451" s="18"/>
      <c r="M451" s="18"/>
      <c r="N451" s="165"/>
      <c r="O451" s="165"/>
      <c r="P451" s="18"/>
      <c r="Q451" s="18"/>
      <c r="R451" s="18"/>
      <c r="S451" s="18"/>
      <c r="T451" s="18"/>
      <c r="U451" s="18"/>
      <c r="V451" s="18"/>
      <c r="W451" s="18"/>
      <c r="X451" s="165"/>
      <c r="Y451" s="165"/>
      <c r="Z451" s="18"/>
      <c r="AA451" s="18"/>
      <c r="AB451" s="18"/>
      <c r="AC451" s="18"/>
      <c r="AD451" s="18"/>
      <c r="AE451" s="18"/>
    </row>
    <row r="452" spans="1:31" s="11" customFormat="1" ht="15" customHeight="1" x14ac:dyDescent="0.3">
      <c r="A452" s="59"/>
      <c r="B452" s="80"/>
      <c r="C452" s="174"/>
      <c r="D452" s="174"/>
      <c r="E452" s="17"/>
      <c r="F452" s="18"/>
      <c r="G452" s="18"/>
      <c r="H452" s="18"/>
      <c r="I452" s="18"/>
      <c r="J452" s="18"/>
      <c r="K452" s="18"/>
      <c r="L452" s="18"/>
      <c r="M452" s="18"/>
      <c r="N452" s="165"/>
      <c r="O452" s="165"/>
      <c r="P452" s="18"/>
      <c r="Q452" s="18"/>
      <c r="R452" s="18"/>
      <c r="S452" s="18"/>
      <c r="T452" s="18"/>
      <c r="U452" s="18"/>
      <c r="V452" s="18"/>
      <c r="W452" s="18"/>
      <c r="X452" s="165"/>
      <c r="Y452" s="165"/>
      <c r="Z452" s="18"/>
      <c r="AA452" s="18"/>
      <c r="AB452" s="18"/>
      <c r="AC452" s="18"/>
      <c r="AD452" s="18"/>
      <c r="AE452" s="18"/>
    </row>
    <row r="453" spans="1:31" s="11" customFormat="1" ht="15" customHeight="1" x14ac:dyDescent="0.3">
      <c r="A453" s="59"/>
      <c r="B453" s="80"/>
      <c r="C453" s="174"/>
      <c r="D453" s="174"/>
      <c r="E453" s="17"/>
      <c r="F453" s="18"/>
      <c r="G453" s="18"/>
      <c r="H453" s="18"/>
      <c r="I453" s="18"/>
      <c r="J453" s="18"/>
      <c r="K453" s="18"/>
      <c r="L453" s="18"/>
      <c r="M453" s="18"/>
      <c r="N453" s="165"/>
      <c r="O453" s="165"/>
      <c r="P453" s="18"/>
      <c r="Q453" s="18"/>
      <c r="R453" s="18"/>
      <c r="S453" s="18"/>
      <c r="T453" s="18"/>
      <c r="U453" s="18"/>
      <c r="V453" s="18"/>
      <c r="W453" s="18"/>
      <c r="X453" s="165"/>
      <c r="Y453" s="165"/>
      <c r="Z453" s="18"/>
      <c r="AA453" s="18"/>
      <c r="AB453" s="18"/>
      <c r="AC453" s="18"/>
      <c r="AD453" s="18"/>
      <c r="AE453" s="18"/>
    </row>
    <row r="454" spans="1:31" s="11" customFormat="1" ht="15" customHeight="1" x14ac:dyDescent="0.3">
      <c r="A454" s="59"/>
      <c r="B454" s="80"/>
      <c r="C454" s="174"/>
      <c r="D454" s="174"/>
      <c r="E454" s="17"/>
      <c r="F454" s="18"/>
      <c r="G454" s="18"/>
      <c r="H454" s="18"/>
      <c r="I454" s="18"/>
      <c r="J454" s="18"/>
      <c r="K454" s="18"/>
      <c r="L454" s="18"/>
      <c r="M454" s="18"/>
      <c r="N454" s="165"/>
      <c r="O454" s="165"/>
      <c r="P454" s="18"/>
      <c r="Q454" s="18"/>
      <c r="R454" s="18"/>
      <c r="S454" s="18"/>
      <c r="T454" s="18"/>
      <c r="U454" s="18"/>
      <c r="V454" s="18"/>
      <c r="W454" s="18"/>
      <c r="X454" s="165"/>
      <c r="Y454" s="165"/>
      <c r="Z454" s="18"/>
      <c r="AA454" s="18"/>
      <c r="AB454" s="18"/>
      <c r="AC454" s="18"/>
      <c r="AD454" s="18"/>
      <c r="AE454" s="18"/>
    </row>
    <row r="455" spans="1:31" s="11" customFormat="1" ht="15" customHeight="1" x14ac:dyDescent="0.3">
      <c r="A455" s="59"/>
      <c r="B455" s="80"/>
      <c r="C455" s="174"/>
      <c r="D455" s="174"/>
      <c r="E455" s="17"/>
      <c r="F455" s="18"/>
      <c r="G455" s="18"/>
      <c r="H455" s="18"/>
      <c r="I455" s="18"/>
      <c r="J455" s="18"/>
      <c r="K455" s="18"/>
      <c r="L455" s="18"/>
      <c r="M455" s="18"/>
      <c r="N455" s="165"/>
      <c r="O455" s="165"/>
      <c r="P455" s="18"/>
      <c r="Q455" s="18"/>
      <c r="R455" s="18"/>
      <c r="S455" s="18"/>
      <c r="T455" s="18"/>
      <c r="U455" s="18"/>
      <c r="V455" s="18"/>
      <c r="W455" s="18"/>
      <c r="X455" s="165"/>
      <c r="Y455" s="165"/>
      <c r="Z455" s="18"/>
      <c r="AA455" s="18"/>
      <c r="AB455" s="18"/>
      <c r="AC455" s="18"/>
      <c r="AD455" s="18"/>
      <c r="AE455" s="18"/>
    </row>
    <row r="456" spans="1:31" s="11" customFormat="1" ht="15" customHeight="1" x14ac:dyDescent="0.3">
      <c r="A456" s="59"/>
      <c r="B456" s="80"/>
      <c r="C456" s="174"/>
      <c r="D456" s="174"/>
      <c r="E456" s="17"/>
      <c r="F456" s="18"/>
      <c r="G456" s="18"/>
      <c r="H456" s="18"/>
      <c r="I456" s="18"/>
      <c r="J456" s="18"/>
      <c r="K456" s="18"/>
      <c r="L456" s="18"/>
      <c r="M456" s="18"/>
      <c r="N456" s="165"/>
      <c r="O456" s="165"/>
      <c r="P456" s="18"/>
      <c r="Q456" s="18"/>
      <c r="R456" s="18"/>
      <c r="S456" s="18"/>
      <c r="T456" s="18"/>
      <c r="U456" s="18"/>
      <c r="V456" s="18"/>
      <c r="W456" s="18"/>
      <c r="X456" s="165"/>
      <c r="Y456" s="165"/>
      <c r="Z456" s="18"/>
      <c r="AA456" s="18"/>
      <c r="AB456" s="18"/>
      <c r="AC456" s="18"/>
      <c r="AD456" s="18"/>
      <c r="AE456" s="18"/>
    </row>
    <row r="457" spans="1:31" s="11" customFormat="1" ht="15" customHeight="1" x14ac:dyDescent="0.3">
      <c r="A457" s="59"/>
      <c r="B457" s="80"/>
      <c r="C457" s="174"/>
      <c r="D457" s="174"/>
      <c r="E457" s="17"/>
      <c r="F457" s="18"/>
      <c r="G457" s="18"/>
      <c r="H457" s="18"/>
      <c r="I457" s="18"/>
      <c r="J457" s="18"/>
      <c r="K457" s="18"/>
      <c r="L457" s="18"/>
      <c r="M457" s="18"/>
      <c r="N457" s="165"/>
      <c r="O457" s="165"/>
      <c r="P457" s="18"/>
      <c r="Q457" s="18"/>
      <c r="R457" s="18"/>
      <c r="S457" s="18"/>
      <c r="T457" s="18"/>
      <c r="U457" s="18"/>
      <c r="V457" s="18"/>
      <c r="W457" s="18"/>
      <c r="X457" s="165"/>
      <c r="Y457" s="165"/>
      <c r="Z457" s="18"/>
      <c r="AA457" s="18"/>
      <c r="AB457" s="18"/>
      <c r="AC457" s="18"/>
      <c r="AD457" s="18"/>
      <c r="AE457" s="18"/>
    </row>
    <row r="458" spans="1:31" s="11" customFormat="1" ht="15" customHeight="1" x14ac:dyDescent="0.3">
      <c r="A458" s="59"/>
      <c r="B458" s="80"/>
      <c r="C458" s="174"/>
      <c r="D458" s="174"/>
      <c r="E458" s="17"/>
      <c r="F458" s="18"/>
      <c r="G458" s="18"/>
      <c r="H458" s="18"/>
      <c r="I458" s="18"/>
      <c r="J458" s="18"/>
      <c r="K458" s="18"/>
      <c r="L458" s="18"/>
      <c r="M458" s="18"/>
      <c r="N458" s="165"/>
      <c r="O458" s="165"/>
      <c r="P458" s="18"/>
      <c r="Q458" s="18"/>
      <c r="R458" s="18"/>
      <c r="S458" s="18"/>
      <c r="T458" s="18"/>
      <c r="U458" s="18"/>
      <c r="V458" s="18"/>
      <c r="W458" s="18"/>
      <c r="X458" s="165"/>
      <c r="Y458" s="165"/>
      <c r="Z458" s="18"/>
      <c r="AA458" s="18"/>
      <c r="AB458" s="18"/>
      <c r="AC458" s="18"/>
      <c r="AD458" s="18"/>
      <c r="AE458" s="18"/>
    </row>
    <row r="459" spans="1:31" s="11" customFormat="1" ht="15" customHeight="1" x14ac:dyDescent="0.3">
      <c r="A459" s="59"/>
      <c r="B459" s="80"/>
      <c r="C459" s="174"/>
      <c r="D459" s="174"/>
      <c r="E459" s="17"/>
      <c r="F459" s="18"/>
      <c r="G459" s="18"/>
      <c r="H459" s="18"/>
      <c r="I459" s="18"/>
      <c r="J459" s="18"/>
      <c r="K459" s="18"/>
      <c r="L459" s="18"/>
      <c r="M459" s="18"/>
      <c r="N459" s="165"/>
      <c r="O459" s="165"/>
      <c r="P459" s="18"/>
      <c r="Q459" s="18"/>
      <c r="R459" s="18"/>
      <c r="S459" s="18"/>
      <c r="T459" s="18"/>
      <c r="U459" s="18"/>
      <c r="V459" s="18"/>
      <c r="W459" s="18"/>
      <c r="X459" s="165"/>
      <c r="Y459" s="165"/>
      <c r="Z459" s="18"/>
      <c r="AA459" s="18"/>
      <c r="AB459" s="18"/>
      <c r="AC459" s="18"/>
      <c r="AD459" s="18"/>
      <c r="AE459" s="18"/>
    </row>
    <row r="460" spans="1:31" s="11" customFormat="1" ht="15" customHeight="1" x14ac:dyDescent="0.3">
      <c r="A460" s="59"/>
      <c r="B460" s="80"/>
      <c r="C460" s="174"/>
      <c r="D460" s="174"/>
      <c r="E460" s="17"/>
      <c r="F460" s="18"/>
      <c r="G460" s="18"/>
      <c r="H460" s="18"/>
      <c r="I460" s="18"/>
      <c r="J460" s="18"/>
      <c r="K460" s="18"/>
      <c r="L460" s="18"/>
      <c r="M460" s="18"/>
      <c r="N460" s="165"/>
      <c r="O460" s="165"/>
      <c r="P460" s="18"/>
      <c r="Q460" s="18"/>
      <c r="R460" s="18"/>
      <c r="S460" s="18"/>
      <c r="T460" s="18"/>
      <c r="U460" s="18"/>
      <c r="V460" s="18"/>
      <c r="W460" s="18"/>
      <c r="X460" s="165"/>
      <c r="Y460" s="165"/>
      <c r="Z460" s="18"/>
      <c r="AA460" s="18"/>
      <c r="AB460" s="18"/>
      <c r="AC460" s="18"/>
      <c r="AD460" s="18"/>
      <c r="AE460" s="18"/>
    </row>
    <row r="461" spans="1:31" s="11" customFormat="1" ht="15" customHeight="1" x14ac:dyDescent="0.3">
      <c r="A461" s="59"/>
      <c r="B461" s="80"/>
      <c r="C461" s="174"/>
      <c r="D461" s="174"/>
      <c r="E461" s="17"/>
      <c r="F461" s="18"/>
      <c r="G461" s="18"/>
      <c r="H461" s="18"/>
      <c r="I461" s="18"/>
      <c r="J461" s="18"/>
      <c r="K461" s="18"/>
      <c r="L461" s="18"/>
      <c r="M461" s="18"/>
      <c r="N461" s="165"/>
      <c r="O461" s="165"/>
      <c r="P461" s="18"/>
      <c r="Q461" s="18"/>
      <c r="R461" s="18"/>
      <c r="S461" s="18"/>
      <c r="T461" s="18"/>
      <c r="U461" s="18"/>
      <c r="V461" s="18"/>
      <c r="W461" s="18"/>
      <c r="X461" s="165"/>
      <c r="Y461" s="165"/>
      <c r="Z461" s="18"/>
      <c r="AA461" s="18"/>
      <c r="AB461" s="18"/>
      <c r="AC461" s="18"/>
      <c r="AD461" s="18"/>
      <c r="AE461" s="18"/>
    </row>
    <row r="462" spans="1:31" s="11" customFormat="1" ht="15" customHeight="1" x14ac:dyDescent="0.3">
      <c r="A462" s="59"/>
      <c r="B462" s="80"/>
      <c r="C462" s="174"/>
      <c r="D462" s="174"/>
      <c r="E462" s="17"/>
      <c r="F462" s="18"/>
      <c r="G462" s="18"/>
      <c r="H462" s="18"/>
      <c r="I462" s="18"/>
      <c r="J462" s="18"/>
      <c r="K462" s="18"/>
      <c r="L462" s="18"/>
      <c r="M462" s="18"/>
      <c r="N462" s="165"/>
      <c r="O462" s="165"/>
      <c r="P462" s="18"/>
      <c r="Q462" s="18"/>
      <c r="R462" s="18"/>
      <c r="S462" s="18"/>
      <c r="T462" s="18"/>
      <c r="U462" s="18"/>
      <c r="V462" s="18"/>
      <c r="W462" s="18"/>
      <c r="X462" s="165"/>
      <c r="Y462" s="165"/>
      <c r="Z462" s="18"/>
      <c r="AA462" s="18"/>
      <c r="AB462" s="18"/>
      <c r="AC462" s="18"/>
      <c r="AD462" s="18"/>
      <c r="AE462" s="18"/>
    </row>
    <row r="463" spans="1:31" s="11" customFormat="1" ht="15" customHeight="1" x14ac:dyDescent="0.3">
      <c r="A463" s="59"/>
      <c r="B463" s="80"/>
      <c r="C463" s="174"/>
      <c r="D463" s="174"/>
      <c r="E463" s="17"/>
      <c r="F463" s="18"/>
      <c r="G463" s="18"/>
      <c r="H463" s="18"/>
      <c r="I463" s="18"/>
      <c r="J463" s="18"/>
      <c r="K463" s="18"/>
      <c r="L463" s="18"/>
      <c r="M463" s="18"/>
      <c r="N463" s="165"/>
      <c r="O463" s="165"/>
      <c r="P463" s="18"/>
      <c r="Q463" s="18"/>
      <c r="R463" s="18"/>
      <c r="S463" s="18"/>
      <c r="T463" s="18"/>
      <c r="U463" s="18"/>
      <c r="V463" s="18"/>
      <c r="W463" s="18"/>
      <c r="X463" s="165"/>
      <c r="Y463" s="165"/>
      <c r="Z463" s="18"/>
      <c r="AA463" s="18"/>
      <c r="AB463" s="18"/>
      <c r="AC463" s="18"/>
      <c r="AD463" s="18"/>
      <c r="AE463" s="18"/>
    </row>
    <row r="464" spans="1:31" s="11" customFormat="1" ht="15" customHeight="1" x14ac:dyDescent="0.3">
      <c r="A464" s="59"/>
      <c r="B464" s="80"/>
      <c r="C464" s="174"/>
      <c r="D464" s="174"/>
      <c r="E464" s="17"/>
      <c r="F464" s="18"/>
      <c r="G464" s="18"/>
      <c r="H464" s="18"/>
      <c r="I464" s="18"/>
      <c r="J464" s="18"/>
      <c r="K464" s="18"/>
      <c r="L464" s="18"/>
      <c r="M464" s="18"/>
      <c r="N464" s="165"/>
      <c r="O464" s="165"/>
      <c r="P464" s="18"/>
      <c r="Q464" s="18"/>
      <c r="R464" s="18"/>
      <c r="S464" s="18"/>
      <c r="T464" s="18"/>
      <c r="U464" s="18"/>
      <c r="V464" s="18"/>
      <c r="W464" s="18"/>
      <c r="X464" s="165"/>
      <c r="Y464" s="165"/>
      <c r="Z464" s="18"/>
      <c r="AA464" s="18"/>
      <c r="AB464" s="18"/>
      <c r="AC464" s="18"/>
      <c r="AD464" s="18"/>
      <c r="AE464" s="18"/>
    </row>
    <row r="465" spans="1:31" s="11" customFormat="1" ht="15" customHeight="1" x14ac:dyDescent="0.3">
      <c r="A465" s="59"/>
      <c r="B465" s="80"/>
      <c r="C465" s="174"/>
      <c r="D465" s="174"/>
      <c r="E465" s="17"/>
      <c r="F465" s="18"/>
      <c r="G465" s="18"/>
      <c r="H465" s="18"/>
      <c r="I465" s="18"/>
      <c r="J465" s="18"/>
      <c r="K465" s="18"/>
      <c r="L465" s="18"/>
      <c r="M465" s="18"/>
      <c r="N465" s="165"/>
      <c r="O465" s="165"/>
      <c r="P465" s="18"/>
      <c r="Q465" s="18"/>
      <c r="R465" s="18"/>
      <c r="S465" s="18"/>
      <c r="T465" s="18"/>
      <c r="U465" s="18"/>
      <c r="V465" s="18"/>
      <c r="W465" s="18"/>
      <c r="X465" s="165"/>
      <c r="Y465" s="165"/>
      <c r="Z465" s="18"/>
      <c r="AA465" s="18"/>
      <c r="AB465" s="18"/>
      <c r="AC465" s="18"/>
      <c r="AD465" s="18"/>
      <c r="AE465" s="18"/>
    </row>
    <row r="466" spans="1:31" s="11" customFormat="1" ht="15" customHeight="1" x14ac:dyDescent="0.3">
      <c r="A466" s="59"/>
      <c r="B466" s="80"/>
      <c r="C466" s="174"/>
      <c r="D466" s="174"/>
      <c r="E466" s="17"/>
      <c r="F466" s="18"/>
      <c r="G466" s="18"/>
      <c r="H466" s="18"/>
      <c r="I466" s="18"/>
      <c r="J466" s="18"/>
      <c r="K466" s="18"/>
      <c r="L466" s="18"/>
      <c r="M466" s="18"/>
      <c r="N466" s="165"/>
      <c r="O466" s="165"/>
      <c r="P466" s="18"/>
      <c r="Q466" s="18"/>
      <c r="R466" s="18"/>
      <c r="S466" s="18"/>
      <c r="T466" s="18"/>
      <c r="U466" s="18"/>
      <c r="V466" s="18"/>
      <c r="W466" s="18"/>
      <c r="X466" s="165"/>
      <c r="Y466" s="165"/>
      <c r="Z466" s="18"/>
      <c r="AA466" s="18"/>
      <c r="AB466" s="18"/>
      <c r="AC466" s="18"/>
      <c r="AD466" s="18"/>
      <c r="AE466" s="18"/>
    </row>
    <row r="467" spans="1:31" s="11" customFormat="1" ht="15" customHeight="1" x14ac:dyDescent="0.3">
      <c r="A467" s="59"/>
      <c r="B467" s="80"/>
      <c r="C467" s="174"/>
      <c r="D467" s="174"/>
      <c r="E467" s="17"/>
      <c r="F467" s="18"/>
      <c r="G467" s="18"/>
      <c r="H467" s="18"/>
      <c r="I467" s="18"/>
      <c r="J467" s="18"/>
      <c r="K467" s="18"/>
      <c r="L467" s="18"/>
      <c r="M467" s="18"/>
      <c r="N467" s="165"/>
      <c r="O467" s="165"/>
      <c r="P467" s="18"/>
      <c r="Q467" s="18"/>
      <c r="R467" s="18"/>
      <c r="S467" s="18"/>
      <c r="T467" s="18"/>
      <c r="U467" s="18"/>
      <c r="V467" s="18"/>
      <c r="W467" s="18"/>
      <c r="X467" s="165"/>
      <c r="Y467" s="165"/>
      <c r="Z467" s="18"/>
      <c r="AA467" s="18"/>
      <c r="AB467" s="18"/>
      <c r="AC467" s="18"/>
      <c r="AD467" s="18"/>
      <c r="AE467" s="18"/>
    </row>
    <row r="468" spans="1:31" s="11" customFormat="1" ht="15" customHeight="1" x14ac:dyDescent="0.3">
      <c r="A468" s="59"/>
      <c r="B468" s="80"/>
      <c r="C468" s="174"/>
      <c r="D468" s="174"/>
      <c r="E468" s="17"/>
      <c r="F468" s="18"/>
      <c r="G468" s="18"/>
      <c r="H468" s="18"/>
      <c r="I468" s="18"/>
      <c r="J468" s="18"/>
      <c r="K468" s="18"/>
      <c r="L468" s="18"/>
      <c r="M468" s="18"/>
      <c r="N468" s="165"/>
      <c r="O468" s="165"/>
      <c r="P468" s="18"/>
      <c r="Q468" s="18"/>
      <c r="R468" s="18"/>
      <c r="S468" s="18"/>
      <c r="T468" s="18"/>
      <c r="U468" s="18"/>
      <c r="V468" s="18"/>
      <c r="W468" s="18"/>
      <c r="X468" s="165"/>
      <c r="Y468" s="165"/>
      <c r="Z468" s="18"/>
      <c r="AA468" s="18"/>
      <c r="AB468" s="18"/>
      <c r="AC468" s="18"/>
      <c r="AD468" s="18"/>
      <c r="AE468" s="18"/>
    </row>
    <row r="469" spans="1:31" s="11" customFormat="1" ht="15" customHeight="1" x14ac:dyDescent="0.3">
      <c r="A469" s="59"/>
      <c r="B469" s="80"/>
      <c r="C469" s="174"/>
      <c r="D469" s="174"/>
      <c r="E469" s="17"/>
      <c r="F469" s="18"/>
      <c r="G469" s="18"/>
      <c r="H469" s="18"/>
      <c r="I469" s="18"/>
      <c r="J469" s="18"/>
      <c r="K469" s="18"/>
      <c r="L469" s="18"/>
      <c r="M469" s="18"/>
      <c r="N469" s="165"/>
      <c r="O469" s="165"/>
      <c r="P469" s="18"/>
      <c r="Q469" s="18"/>
      <c r="R469" s="18"/>
      <c r="S469" s="18"/>
      <c r="T469" s="18"/>
      <c r="U469" s="18"/>
      <c r="V469" s="18"/>
      <c r="W469" s="18"/>
      <c r="X469" s="165"/>
      <c r="Y469" s="165"/>
      <c r="Z469" s="18"/>
      <c r="AA469" s="18"/>
      <c r="AB469" s="18"/>
      <c r="AC469" s="18"/>
      <c r="AD469" s="18"/>
      <c r="AE469" s="18"/>
    </row>
    <row r="470" spans="1:31" s="11" customFormat="1" ht="15" customHeight="1" x14ac:dyDescent="0.3">
      <c r="A470" s="59"/>
      <c r="B470" s="80"/>
      <c r="C470" s="174"/>
      <c r="D470" s="174"/>
      <c r="E470" s="17"/>
      <c r="F470" s="18"/>
      <c r="G470" s="18"/>
      <c r="H470" s="18"/>
      <c r="I470" s="18"/>
      <c r="J470" s="18"/>
      <c r="K470" s="18"/>
      <c r="L470" s="18"/>
      <c r="M470" s="18"/>
      <c r="N470" s="165"/>
      <c r="O470" s="165"/>
      <c r="P470" s="18"/>
      <c r="Q470" s="18"/>
      <c r="R470" s="18"/>
      <c r="S470" s="18"/>
      <c r="T470" s="18"/>
      <c r="U470" s="18"/>
      <c r="V470" s="18"/>
      <c r="W470" s="18"/>
      <c r="X470" s="165"/>
      <c r="Y470" s="165"/>
      <c r="Z470" s="18"/>
      <c r="AA470" s="18"/>
      <c r="AB470" s="18"/>
      <c r="AC470" s="18"/>
      <c r="AD470" s="18"/>
      <c r="AE470" s="18"/>
    </row>
    <row r="471" spans="1:31" s="11" customFormat="1" ht="15" customHeight="1" x14ac:dyDescent="0.3">
      <c r="A471" s="59"/>
      <c r="B471" s="80"/>
      <c r="C471" s="174"/>
      <c r="D471" s="174"/>
      <c r="E471" s="17"/>
      <c r="F471" s="18"/>
      <c r="G471" s="18"/>
      <c r="H471" s="18"/>
      <c r="I471" s="18"/>
      <c r="J471" s="18"/>
      <c r="K471" s="18"/>
      <c r="L471" s="18"/>
      <c r="M471" s="18"/>
      <c r="N471" s="165"/>
      <c r="O471" s="165"/>
      <c r="P471" s="18"/>
      <c r="Q471" s="18"/>
      <c r="R471" s="18"/>
      <c r="S471" s="18"/>
      <c r="T471" s="18"/>
      <c r="U471" s="18"/>
      <c r="V471" s="18"/>
      <c r="W471" s="18"/>
      <c r="X471" s="165"/>
      <c r="Y471" s="165"/>
      <c r="Z471" s="18"/>
      <c r="AA471" s="18"/>
      <c r="AB471" s="18"/>
      <c r="AC471" s="18"/>
      <c r="AD471" s="18"/>
      <c r="AE471" s="18"/>
    </row>
    <row r="472" spans="1:31" s="11" customFormat="1" ht="15" customHeight="1" x14ac:dyDescent="0.3">
      <c r="A472" s="59"/>
      <c r="B472" s="80"/>
      <c r="C472" s="174"/>
      <c r="D472" s="174"/>
      <c r="E472" s="17"/>
      <c r="F472" s="18"/>
      <c r="G472" s="18"/>
      <c r="H472" s="18"/>
      <c r="I472" s="18"/>
      <c r="J472" s="18"/>
      <c r="K472" s="18"/>
      <c r="L472" s="18"/>
      <c r="M472" s="18"/>
      <c r="N472" s="165"/>
      <c r="O472" s="165"/>
      <c r="P472" s="18"/>
      <c r="Q472" s="18"/>
      <c r="R472" s="18"/>
      <c r="S472" s="18"/>
      <c r="T472" s="18"/>
      <c r="U472" s="18"/>
      <c r="V472" s="18"/>
      <c r="W472" s="18"/>
      <c r="X472" s="165"/>
      <c r="Y472" s="165"/>
      <c r="Z472" s="18"/>
      <c r="AA472" s="18"/>
      <c r="AB472" s="18"/>
      <c r="AC472" s="18"/>
      <c r="AD472" s="18"/>
      <c r="AE472" s="18"/>
    </row>
    <row r="473" spans="1:31" s="11" customFormat="1" ht="15" customHeight="1" x14ac:dyDescent="0.3">
      <c r="A473" s="59"/>
      <c r="B473" s="80"/>
      <c r="C473" s="174"/>
      <c r="D473" s="174"/>
      <c r="E473" s="17"/>
      <c r="F473" s="18"/>
      <c r="G473" s="18"/>
      <c r="H473" s="18"/>
      <c r="I473" s="18"/>
      <c r="J473" s="18"/>
      <c r="K473" s="18"/>
      <c r="L473" s="18"/>
      <c r="M473" s="18"/>
      <c r="N473" s="165"/>
      <c r="O473" s="165"/>
      <c r="P473" s="18"/>
      <c r="Q473" s="18"/>
      <c r="R473" s="18"/>
      <c r="S473" s="18"/>
      <c r="T473" s="18"/>
      <c r="U473" s="18"/>
      <c r="V473" s="18"/>
      <c r="W473" s="18"/>
      <c r="X473" s="165"/>
      <c r="Y473" s="165"/>
      <c r="Z473" s="18"/>
      <c r="AA473" s="18"/>
      <c r="AB473" s="18"/>
      <c r="AC473" s="18"/>
      <c r="AD473" s="18"/>
      <c r="AE473" s="18"/>
    </row>
    <row r="474" spans="1:31" s="11" customFormat="1" ht="15" customHeight="1" x14ac:dyDescent="0.3">
      <c r="A474" s="59"/>
      <c r="B474" s="80"/>
      <c r="C474" s="174"/>
      <c r="D474" s="174"/>
      <c r="E474" s="17"/>
      <c r="F474" s="18"/>
      <c r="G474" s="18"/>
      <c r="H474" s="18"/>
      <c r="I474" s="18"/>
      <c r="J474" s="18"/>
      <c r="K474" s="18"/>
      <c r="L474" s="18"/>
      <c r="M474" s="18"/>
      <c r="N474" s="165"/>
      <c r="O474" s="165"/>
      <c r="P474" s="18"/>
      <c r="Q474" s="18"/>
      <c r="R474" s="18"/>
      <c r="S474" s="18"/>
      <c r="T474" s="18"/>
      <c r="U474" s="18"/>
      <c r="V474" s="18"/>
      <c r="W474" s="18"/>
      <c r="X474" s="165"/>
      <c r="Y474" s="165"/>
      <c r="Z474" s="18"/>
      <c r="AA474" s="18"/>
      <c r="AB474" s="18"/>
      <c r="AC474" s="18"/>
      <c r="AD474" s="18"/>
      <c r="AE474" s="18"/>
    </row>
    <row r="475" spans="1:31" s="11" customFormat="1" ht="15" customHeight="1" x14ac:dyDescent="0.3">
      <c r="A475" s="59"/>
      <c r="B475" s="80"/>
      <c r="C475" s="174"/>
      <c r="D475" s="174"/>
      <c r="E475" s="17"/>
      <c r="F475" s="18"/>
      <c r="G475" s="18"/>
      <c r="H475" s="18"/>
      <c r="I475" s="18"/>
      <c r="J475" s="18"/>
      <c r="K475" s="18"/>
      <c r="L475" s="18"/>
      <c r="M475" s="18"/>
      <c r="N475" s="165"/>
      <c r="O475" s="165"/>
      <c r="P475" s="18"/>
      <c r="Q475" s="18"/>
      <c r="R475" s="18"/>
      <c r="S475" s="18"/>
      <c r="T475" s="18"/>
      <c r="U475" s="18"/>
      <c r="V475" s="18"/>
      <c r="W475" s="18"/>
      <c r="X475" s="165"/>
      <c r="Y475" s="165"/>
      <c r="Z475" s="18"/>
      <c r="AA475" s="18"/>
      <c r="AB475" s="18"/>
      <c r="AC475" s="18"/>
      <c r="AD475" s="18"/>
      <c r="AE475" s="18"/>
    </row>
    <row r="476" spans="1:31" s="11" customFormat="1" ht="15" customHeight="1" x14ac:dyDescent="0.3">
      <c r="A476" s="59"/>
      <c r="B476" s="80"/>
      <c r="C476" s="174"/>
      <c r="D476" s="174"/>
      <c r="E476" s="17"/>
      <c r="F476" s="18"/>
      <c r="G476" s="18"/>
      <c r="H476" s="18"/>
      <c r="I476" s="18"/>
      <c r="J476" s="18"/>
      <c r="K476" s="18"/>
      <c r="L476" s="18"/>
      <c r="M476" s="18"/>
      <c r="N476" s="165"/>
      <c r="O476" s="165"/>
      <c r="P476" s="18"/>
      <c r="Q476" s="18"/>
      <c r="R476" s="18"/>
      <c r="S476" s="18"/>
      <c r="T476" s="18"/>
      <c r="U476" s="18"/>
      <c r="V476" s="18"/>
      <c r="W476" s="18"/>
      <c r="X476" s="165"/>
      <c r="Y476" s="165"/>
      <c r="Z476" s="18"/>
      <c r="AA476" s="18"/>
      <c r="AB476" s="18"/>
      <c r="AC476" s="18"/>
      <c r="AD476" s="18"/>
      <c r="AE476" s="18"/>
    </row>
    <row r="477" spans="1:31" s="11" customFormat="1" ht="15" customHeight="1" x14ac:dyDescent="0.3">
      <c r="A477" s="59"/>
      <c r="B477" s="80"/>
      <c r="C477" s="174"/>
      <c r="D477" s="174"/>
      <c r="E477" s="17"/>
      <c r="F477" s="18"/>
      <c r="G477" s="18"/>
      <c r="H477" s="18"/>
      <c r="I477" s="18"/>
      <c r="J477" s="18"/>
      <c r="K477" s="18"/>
      <c r="L477" s="18"/>
      <c r="M477" s="18"/>
      <c r="N477" s="165"/>
      <c r="O477" s="165"/>
      <c r="P477" s="18"/>
      <c r="Q477" s="18"/>
      <c r="R477" s="18"/>
      <c r="S477" s="18"/>
      <c r="T477" s="18"/>
      <c r="U477" s="18"/>
      <c r="V477" s="18"/>
      <c r="W477" s="18"/>
      <c r="X477" s="165"/>
      <c r="Y477" s="165"/>
      <c r="Z477" s="18"/>
      <c r="AA477" s="18"/>
      <c r="AB477" s="18"/>
      <c r="AC477" s="18"/>
      <c r="AD477" s="18"/>
      <c r="AE477" s="18"/>
    </row>
    <row r="478" spans="1:31" s="11" customFormat="1" ht="15" customHeight="1" x14ac:dyDescent="0.3">
      <c r="A478" s="59"/>
      <c r="B478" s="80"/>
      <c r="C478" s="174"/>
      <c r="D478" s="174"/>
      <c r="E478" s="17"/>
      <c r="F478" s="18"/>
      <c r="G478" s="18"/>
      <c r="H478" s="18"/>
      <c r="I478" s="18"/>
      <c r="J478" s="18"/>
      <c r="K478" s="18"/>
      <c r="L478" s="18"/>
      <c r="M478" s="18"/>
      <c r="N478" s="165"/>
      <c r="O478" s="165"/>
      <c r="P478" s="18"/>
      <c r="Q478" s="18"/>
      <c r="R478" s="18"/>
      <c r="S478" s="18"/>
      <c r="T478" s="18"/>
      <c r="U478" s="18"/>
      <c r="V478" s="18"/>
      <c r="W478" s="18"/>
      <c r="X478" s="165"/>
      <c r="Y478" s="165"/>
      <c r="Z478" s="18"/>
      <c r="AA478" s="18"/>
      <c r="AB478" s="18"/>
      <c r="AC478" s="18"/>
      <c r="AD478" s="18"/>
      <c r="AE478" s="18"/>
    </row>
    <row r="479" spans="1:31" s="11" customFormat="1" ht="15" customHeight="1" x14ac:dyDescent="0.3">
      <c r="A479" s="59"/>
      <c r="B479" s="80"/>
      <c r="C479" s="174"/>
      <c r="D479" s="174"/>
      <c r="E479" s="17"/>
      <c r="F479" s="18"/>
      <c r="G479" s="18"/>
      <c r="H479" s="18"/>
      <c r="I479" s="18"/>
      <c r="J479" s="18"/>
      <c r="K479" s="18"/>
      <c r="L479" s="18"/>
      <c r="M479" s="18"/>
      <c r="N479" s="165"/>
      <c r="O479" s="165"/>
      <c r="P479" s="18"/>
      <c r="Q479" s="18"/>
      <c r="R479" s="18"/>
      <c r="S479" s="18"/>
      <c r="T479" s="18"/>
      <c r="U479" s="18"/>
      <c r="V479" s="18"/>
      <c r="W479" s="18"/>
      <c r="X479" s="165"/>
      <c r="Y479" s="165"/>
      <c r="Z479" s="18"/>
      <c r="AA479" s="18"/>
      <c r="AB479" s="18"/>
      <c r="AC479" s="18"/>
      <c r="AD479" s="18"/>
      <c r="AE479" s="18"/>
    </row>
    <row r="480" spans="1:31" s="11" customFormat="1" ht="15" customHeight="1" x14ac:dyDescent="0.3">
      <c r="A480" s="59"/>
      <c r="B480" s="80"/>
      <c r="C480" s="174"/>
      <c r="D480" s="174"/>
      <c r="E480" s="17"/>
      <c r="F480" s="18"/>
      <c r="G480" s="18"/>
      <c r="H480" s="18"/>
      <c r="I480" s="18"/>
      <c r="J480" s="18"/>
      <c r="K480" s="18"/>
      <c r="L480" s="18"/>
      <c r="M480" s="18"/>
      <c r="N480" s="165"/>
      <c r="O480" s="165"/>
      <c r="P480" s="18"/>
      <c r="Q480" s="18"/>
      <c r="R480" s="18"/>
      <c r="S480" s="18"/>
      <c r="T480" s="18"/>
      <c r="U480" s="18"/>
      <c r="V480" s="18"/>
      <c r="W480" s="18"/>
      <c r="X480" s="165"/>
      <c r="Y480" s="165"/>
      <c r="Z480" s="18"/>
      <c r="AA480" s="18"/>
      <c r="AB480" s="18"/>
      <c r="AC480" s="18"/>
      <c r="AD480" s="18"/>
      <c r="AE480" s="18"/>
    </row>
    <row r="481" spans="1:31" s="11" customFormat="1" ht="15" customHeight="1" x14ac:dyDescent="0.3">
      <c r="A481" s="59"/>
      <c r="B481" s="80"/>
      <c r="C481" s="174"/>
      <c r="D481" s="174"/>
      <c r="E481" s="17"/>
      <c r="F481" s="18"/>
      <c r="G481" s="18"/>
      <c r="H481" s="18"/>
      <c r="I481" s="18"/>
      <c r="J481" s="18"/>
      <c r="K481" s="18"/>
      <c r="L481" s="18"/>
      <c r="M481" s="18"/>
      <c r="N481" s="165"/>
      <c r="O481" s="165"/>
      <c r="P481" s="18"/>
      <c r="Q481" s="18"/>
      <c r="R481" s="18"/>
      <c r="S481" s="18"/>
      <c r="T481" s="18"/>
      <c r="U481" s="18"/>
      <c r="V481" s="18"/>
      <c r="W481" s="18"/>
      <c r="X481" s="165"/>
      <c r="Y481" s="165"/>
      <c r="Z481" s="18"/>
      <c r="AA481" s="18"/>
      <c r="AB481" s="18"/>
      <c r="AC481" s="18"/>
      <c r="AD481" s="18"/>
      <c r="AE481" s="18"/>
    </row>
    <row r="482" spans="1:31" s="11" customFormat="1" ht="15" customHeight="1" x14ac:dyDescent="0.3">
      <c r="A482" s="59"/>
      <c r="B482" s="80"/>
      <c r="C482" s="174"/>
      <c r="D482" s="174"/>
      <c r="E482" s="17"/>
      <c r="F482" s="18"/>
      <c r="G482" s="18"/>
      <c r="H482" s="18"/>
      <c r="I482" s="18"/>
      <c r="J482" s="18"/>
      <c r="K482" s="18"/>
      <c r="L482" s="18"/>
      <c r="M482" s="18"/>
      <c r="N482" s="165"/>
      <c r="O482" s="165"/>
      <c r="P482" s="18"/>
      <c r="Q482" s="18"/>
      <c r="R482" s="18"/>
      <c r="S482" s="18"/>
      <c r="T482" s="18"/>
      <c r="U482" s="18"/>
      <c r="V482" s="18"/>
      <c r="W482" s="18"/>
      <c r="X482" s="165"/>
      <c r="Y482" s="165"/>
      <c r="Z482" s="18"/>
      <c r="AA482" s="18"/>
      <c r="AB482" s="18"/>
      <c r="AC482" s="18"/>
      <c r="AD482" s="18"/>
      <c r="AE482" s="18"/>
    </row>
    <row r="483" spans="1:31" s="11" customFormat="1" ht="15" customHeight="1" x14ac:dyDescent="0.3">
      <c r="A483" s="59"/>
      <c r="B483" s="80"/>
      <c r="C483" s="174"/>
      <c r="D483" s="174"/>
      <c r="E483" s="17"/>
      <c r="F483" s="18"/>
      <c r="G483" s="18"/>
      <c r="H483" s="18"/>
      <c r="I483" s="18"/>
      <c r="J483" s="18"/>
      <c r="K483" s="18"/>
      <c r="L483" s="18"/>
      <c r="M483" s="18"/>
      <c r="N483" s="165"/>
      <c r="O483" s="165"/>
      <c r="P483" s="18"/>
      <c r="Q483" s="18"/>
      <c r="R483" s="18"/>
      <c r="S483" s="18"/>
      <c r="T483" s="18"/>
      <c r="U483" s="18"/>
      <c r="V483" s="18"/>
      <c r="W483" s="18"/>
      <c r="X483" s="165"/>
      <c r="Y483" s="165"/>
      <c r="Z483" s="18"/>
      <c r="AA483" s="18"/>
      <c r="AB483" s="18"/>
      <c r="AC483" s="18"/>
      <c r="AD483" s="18"/>
      <c r="AE483" s="18"/>
    </row>
    <row r="484" spans="1:31" s="11" customFormat="1" ht="15" customHeight="1" x14ac:dyDescent="0.3">
      <c r="A484" s="59"/>
      <c r="B484" s="80"/>
      <c r="C484" s="174"/>
      <c r="D484" s="174"/>
      <c r="E484" s="17"/>
      <c r="F484" s="18"/>
      <c r="G484" s="18"/>
      <c r="H484" s="18"/>
      <c r="I484" s="18"/>
      <c r="J484" s="18"/>
      <c r="K484" s="18"/>
      <c r="L484" s="18"/>
      <c r="M484" s="18"/>
      <c r="N484" s="165"/>
      <c r="O484" s="165"/>
      <c r="P484" s="18"/>
      <c r="Q484" s="18"/>
      <c r="R484" s="18"/>
      <c r="S484" s="18"/>
      <c r="T484" s="18"/>
      <c r="U484" s="18"/>
      <c r="V484" s="18"/>
      <c r="W484" s="18"/>
      <c r="X484" s="165"/>
      <c r="Y484" s="165"/>
      <c r="Z484" s="18"/>
      <c r="AA484" s="18"/>
      <c r="AB484" s="18"/>
      <c r="AC484" s="18"/>
      <c r="AD484" s="18"/>
      <c r="AE484" s="18"/>
    </row>
    <row r="485" spans="1:31" s="11" customFormat="1" ht="15" customHeight="1" x14ac:dyDescent="0.3">
      <c r="A485" s="59"/>
      <c r="B485" s="80"/>
      <c r="C485" s="174"/>
      <c r="D485" s="174"/>
      <c r="E485" s="17"/>
      <c r="F485" s="18"/>
      <c r="G485" s="18"/>
      <c r="H485" s="18"/>
      <c r="I485" s="18"/>
      <c r="J485" s="18"/>
      <c r="K485" s="18"/>
      <c r="L485" s="18"/>
      <c r="M485" s="18"/>
      <c r="N485" s="165"/>
      <c r="O485" s="165"/>
      <c r="P485" s="18"/>
      <c r="Q485" s="18"/>
      <c r="R485" s="18"/>
      <c r="S485" s="18"/>
      <c r="T485" s="18"/>
      <c r="U485" s="18"/>
      <c r="V485" s="18"/>
      <c r="W485" s="18"/>
      <c r="X485" s="165"/>
      <c r="Y485" s="165"/>
      <c r="Z485" s="18"/>
      <c r="AA485" s="18"/>
      <c r="AB485" s="18"/>
      <c r="AC485" s="18"/>
      <c r="AD485" s="18"/>
      <c r="AE485" s="18"/>
    </row>
    <row r="486" spans="1:31" s="11" customFormat="1" ht="15" customHeight="1" x14ac:dyDescent="0.3">
      <c r="A486" s="59"/>
      <c r="B486" s="80"/>
      <c r="C486" s="174"/>
      <c r="D486" s="174"/>
      <c r="E486" s="17"/>
      <c r="F486" s="18"/>
      <c r="G486" s="18"/>
      <c r="H486" s="18"/>
      <c r="I486" s="18"/>
      <c r="J486" s="18"/>
      <c r="K486" s="18"/>
      <c r="L486" s="18"/>
      <c r="M486" s="18"/>
      <c r="N486" s="165"/>
      <c r="O486" s="165"/>
      <c r="P486" s="18"/>
      <c r="Q486" s="18"/>
      <c r="R486" s="18"/>
      <c r="S486" s="18"/>
      <c r="T486" s="18"/>
      <c r="U486" s="18"/>
      <c r="V486" s="18"/>
      <c r="W486" s="18"/>
      <c r="X486" s="165"/>
      <c r="Y486" s="165"/>
      <c r="Z486" s="18"/>
      <c r="AA486" s="18"/>
      <c r="AB486" s="18"/>
      <c r="AC486" s="18"/>
      <c r="AD486" s="18"/>
      <c r="AE486" s="18"/>
    </row>
    <row r="487" spans="1:31" s="11" customFormat="1" ht="15" customHeight="1" x14ac:dyDescent="0.3">
      <c r="A487" s="59"/>
      <c r="B487" s="80"/>
      <c r="C487" s="174"/>
      <c r="D487" s="174"/>
      <c r="E487" s="17"/>
      <c r="F487" s="18"/>
      <c r="G487" s="18"/>
      <c r="H487" s="18"/>
      <c r="I487" s="18"/>
      <c r="J487" s="18"/>
      <c r="K487" s="18"/>
      <c r="L487" s="18"/>
      <c r="M487" s="18"/>
      <c r="N487" s="165"/>
      <c r="O487" s="165"/>
      <c r="P487" s="18"/>
      <c r="Q487" s="18"/>
      <c r="R487" s="18"/>
      <c r="S487" s="18"/>
      <c r="T487" s="18"/>
      <c r="U487" s="18"/>
      <c r="V487" s="18"/>
      <c r="W487" s="18"/>
      <c r="X487" s="165"/>
      <c r="Y487" s="165"/>
      <c r="Z487" s="18"/>
      <c r="AA487" s="18"/>
      <c r="AB487" s="18"/>
      <c r="AC487" s="18"/>
      <c r="AD487" s="18"/>
      <c r="AE487" s="18"/>
    </row>
    <row r="488" spans="1:31" s="11" customFormat="1" ht="15" customHeight="1" x14ac:dyDescent="0.3">
      <c r="A488" s="59"/>
      <c r="B488" s="80"/>
      <c r="C488" s="174"/>
      <c r="D488" s="174"/>
      <c r="E488" s="17"/>
      <c r="F488" s="18"/>
      <c r="G488" s="18"/>
      <c r="H488" s="18"/>
      <c r="I488" s="18"/>
      <c r="J488" s="18"/>
      <c r="K488" s="18"/>
      <c r="L488" s="18"/>
      <c r="M488" s="18"/>
      <c r="N488" s="165"/>
      <c r="O488" s="165"/>
      <c r="P488" s="18"/>
      <c r="Q488" s="18"/>
      <c r="R488" s="18"/>
      <c r="S488" s="18"/>
      <c r="T488" s="18"/>
      <c r="U488" s="18"/>
      <c r="V488" s="18"/>
      <c r="W488" s="18"/>
      <c r="X488" s="165"/>
      <c r="Y488" s="165"/>
      <c r="Z488" s="18"/>
      <c r="AA488" s="18"/>
      <c r="AB488" s="18"/>
      <c r="AC488" s="18"/>
      <c r="AD488" s="18"/>
      <c r="AE488" s="18"/>
    </row>
    <row r="489" spans="1:31" s="11" customFormat="1" ht="15" customHeight="1" x14ac:dyDescent="0.3">
      <c r="A489" s="59"/>
      <c r="B489" s="80"/>
      <c r="C489" s="174"/>
      <c r="D489" s="174"/>
      <c r="E489" s="17"/>
      <c r="F489" s="18"/>
      <c r="G489" s="18"/>
      <c r="H489" s="18"/>
      <c r="I489" s="18"/>
      <c r="J489" s="18"/>
      <c r="K489" s="18"/>
      <c r="L489" s="18"/>
      <c r="M489" s="18"/>
      <c r="N489" s="165"/>
      <c r="O489" s="165"/>
      <c r="P489" s="18"/>
      <c r="Q489" s="18"/>
      <c r="R489" s="18"/>
      <c r="S489" s="18"/>
      <c r="T489" s="18"/>
      <c r="U489" s="18"/>
      <c r="V489" s="18"/>
      <c r="W489" s="18"/>
      <c r="X489" s="165"/>
      <c r="Y489" s="165"/>
      <c r="Z489" s="18"/>
      <c r="AA489" s="18"/>
      <c r="AB489" s="18"/>
      <c r="AC489" s="18"/>
      <c r="AD489" s="18"/>
      <c r="AE489" s="18"/>
    </row>
    <row r="490" spans="1:31" s="11" customFormat="1" ht="15" customHeight="1" x14ac:dyDescent="0.3">
      <c r="A490" s="59"/>
      <c r="B490" s="80"/>
      <c r="C490" s="174"/>
      <c r="D490" s="174"/>
      <c r="E490" s="17"/>
      <c r="F490" s="18"/>
      <c r="G490" s="18"/>
      <c r="H490" s="18"/>
      <c r="I490" s="18"/>
      <c r="J490" s="18"/>
      <c r="K490" s="18"/>
      <c r="L490" s="18"/>
      <c r="M490" s="18"/>
      <c r="N490" s="165"/>
      <c r="O490" s="165"/>
      <c r="P490" s="18"/>
      <c r="Q490" s="18"/>
      <c r="R490" s="18"/>
      <c r="S490" s="18"/>
      <c r="T490" s="18"/>
      <c r="U490" s="18"/>
      <c r="V490" s="18"/>
      <c r="W490" s="18"/>
      <c r="X490" s="165"/>
      <c r="Y490" s="165"/>
      <c r="Z490" s="18"/>
      <c r="AA490" s="18"/>
      <c r="AB490" s="18"/>
      <c r="AC490" s="18"/>
      <c r="AD490" s="18"/>
      <c r="AE490" s="18"/>
    </row>
    <row r="491" spans="1:31" s="11" customFormat="1" ht="15" customHeight="1" x14ac:dyDescent="0.3">
      <c r="A491" s="59"/>
      <c r="B491" s="80"/>
      <c r="C491" s="174"/>
      <c r="D491" s="174"/>
      <c r="E491" s="17"/>
      <c r="F491" s="18"/>
      <c r="G491" s="18"/>
      <c r="H491" s="18"/>
      <c r="I491" s="18"/>
      <c r="J491" s="18"/>
      <c r="K491" s="18"/>
      <c r="L491" s="18"/>
      <c r="M491" s="18"/>
      <c r="N491" s="165"/>
      <c r="O491" s="165"/>
      <c r="P491" s="18"/>
      <c r="Q491" s="18"/>
      <c r="R491" s="18"/>
      <c r="S491" s="18"/>
      <c r="T491" s="18"/>
      <c r="U491" s="18"/>
      <c r="V491" s="18"/>
      <c r="W491" s="18"/>
      <c r="X491" s="165"/>
      <c r="Y491" s="165"/>
      <c r="Z491" s="18"/>
      <c r="AA491" s="18"/>
      <c r="AB491" s="18"/>
      <c r="AC491" s="18"/>
      <c r="AD491" s="18"/>
      <c r="AE491" s="18"/>
    </row>
    <row r="492" spans="1:31" s="11" customFormat="1" ht="15" customHeight="1" x14ac:dyDescent="0.3">
      <c r="A492" s="59"/>
      <c r="B492" s="80"/>
      <c r="C492" s="174"/>
      <c r="D492" s="174"/>
      <c r="E492" s="17"/>
      <c r="F492" s="18"/>
      <c r="G492" s="18"/>
      <c r="H492" s="18"/>
      <c r="I492" s="18"/>
      <c r="J492" s="18"/>
      <c r="K492" s="18"/>
      <c r="L492" s="18"/>
      <c r="M492" s="18"/>
      <c r="N492" s="165"/>
      <c r="O492" s="165"/>
      <c r="P492" s="18"/>
      <c r="Q492" s="18"/>
      <c r="R492" s="18"/>
      <c r="S492" s="18"/>
      <c r="T492" s="18"/>
      <c r="U492" s="18"/>
      <c r="V492" s="18"/>
      <c r="W492" s="18"/>
      <c r="X492" s="165"/>
      <c r="Y492" s="165"/>
      <c r="Z492" s="18"/>
      <c r="AA492" s="18"/>
      <c r="AB492" s="18"/>
      <c r="AC492" s="18"/>
      <c r="AD492" s="18"/>
      <c r="AE492" s="18"/>
    </row>
    <row r="493" spans="1:31" s="11" customFormat="1" ht="15" customHeight="1" x14ac:dyDescent="0.3">
      <c r="A493" s="59"/>
      <c r="B493" s="80"/>
      <c r="C493" s="174"/>
      <c r="D493" s="174"/>
      <c r="E493" s="17"/>
      <c r="F493" s="18"/>
      <c r="G493" s="18"/>
      <c r="H493" s="18"/>
      <c r="I493" s="18"/>
      <c r="J493" s="18"/>
      <c r="K493" s="18"/>
      <c r="L493" s="18"/>
      <c r="M493" s="18"/>
      <c r="N493" s="165"/>
      <c r="O493" s="165"/>
      <c r="P493" s="18"/>
      <c r="Q493" s="18"/>
      <c r="R493" s="18"/>
      <c r="S493" s="18"/>
      <c r="T493" s="18"/>
      <c r="U493" s="18"/>
      <c r="V493" s="18"/>
      <c r="W493" s="18"/>
      <c r="X493" s="165"/>
      <c r="Y493" s="165"/>
      <c r="Z493" s="18"/>
      <c r="AA493" s="18"/>
      <c r="AB493" s="18"/>
      <c r="AC493" s="18"/>
      <c r="AD493" s="18"/>
      <c r="AE493" s="18"/>
    </row>
    <row r="494" spans="1:31" s="11" customFormat="1" ht="15" customHeight="1" x14ac:dyDescent="0.3">
      <c r="A494" s="59"/>
      <c r="B494" s="80"/>
      <c r="C494" s="174"/>
      <c r="D494" s="174"/>
      <c r="E494" s="17"/>
      <c r="F494" s="18"/>
      <c r="G494" s="18"/>
      <c r="H494" s="18"/>
      <c r="I494" s="18"/>
      <c r="J494" s="18"/>
      <c r="K494" s="18"/>
      <c r="L494" s="18"/>
      <c r="M494" s="18"/>
      <c r="N494" s="165"/>
      <c r="O494" s="165"/>
      <c r="P494" s="18"/>
      <c r="Q494" s="18"/>
      <c r="R494" s="18"/>
      <c r="S494" s="18"/>
      <c r="T494" s="18"/>
      <c r="U494" s="18"/>
      <c r="V494" s="18"/>
      <c r="W494" s="18"/>
      <c r="X494" s="165"/>
      <c r="Y494" s="165"/>
      <c r="Z494" s="18"/>
      <c r="AA494" s="18"/>
      <c r="AB494" s="18"/>
      <c r="AC494" s="18"/>
      <c r="AD494" s="18"/>
      <c r="AE494" s="18"/>
    </row>
    <row r="495" spans="1:31" s="11" customFormat="1" ht="15" customHeight="1" x14ac:dyDescent="0.3">
      <c r="A495" s="59"/>
      <c r="B495" s="80"/>
      <c r="C495" s="174"/>
      <c r="D495" s="174"/>
      <c r="E495" s="17"/>
      <c r="F495" s="18"/>
      <c r="G495" s="18"/>
      <c r="H495" s="18"/>
      <c r="I495" s="18"/>
      <c r="J495" s="18"/>
      <c r="K495" s="18"/>
      <c r="L495" s="18"/>
      <c r="M495" s="18"/>
      <c r="N495" s="165"/>
      <c r="O495" s="165"/>
      <c r="P495" s="18"/>
      <c r="Q495" s="18"/>
      <c r="R495" s="18"/>
      <c r="S495" s="18"/>
      <c r="T495" s="18"/>
      <c r="U495" s="18"/>
      <c r="V495" s="18"/>
      <c r="W495" s="18"/>
      <c r="X495" s="165"/>
      <c r="Y495" s="165"/>
      <c r="Z495" s="18"/>
      <c r="AA495" s="18"/>
      <c r="AB495" s="18"/>
      <c r="AC495" s="18"/>
      <c r="AD495" s="18"/>
      <c r="AE495" s="18"/>
    </row>
    <row r="496" spans="1:31" s="11" customFormat="1" ht="15" customHeight="1" x14ac:dyDescent="0.3">
      <c r="A496" s="59"/>
      <c r="B496" s="80"/>
      <c r="C496" s="174"/>
      <c r="D496" s="174"/>
      <c r="E496" s="17"/>
      <c r="F496" s="18"/>
      <c r="G496" s="18"/>
      <c r="H496" s="18"/>
      <c r="I496" s="18"/>
      <c r="J496" s="18"/>
      <c r="K496" s="18"/>
      <c r="L496" s="18"/>
      <c r="M496" s="18"/>
      <c r="N496" s="165"/>
      <c r="O496" s="165"/>
      <c r="P496" s="18"/>
      <c r="Q496" s="18"/>
      <c r="R496" s="18"/>
      <c r="S496" s="18"/>
      <c r="T496" s="18"/>
      <c r="U496" s="18"/>
      <c r="V496" s="18"/>
      <c r="W496" s="18"/>
      <c r="X496" s="165"/>
      <c r="Y496" s="165"/>
      <c r="Z496" s="18"/>
      <c r="AA496" s="18"/>
      <c r="AB496" s="18"/>
      <c r="AC496" s="18"/>
      <c r="AD496" s="18"/>
      <c r="AE496" s="18"/>
    </row>
    <row r="497" spans="1:31" s="11" customFormat="1" ht="15" customHeight="1" x14ac:dyDescent="0.3">
      <c r="A497" s="59"/>
      <c r="B497" s="80"/>
      <c r="C497" s="174"/>
      <c r="D497" s="174"/>
      <c r="E497" s="17"/>
      <c r="F497" s="18"/>
      <c r="G497" s="18"/>
      <c r="H497" s="18"/>
      <c r="I497" s="18"/>
      <c r="J497" s="18"/>
      <c r="K497" s="18"/>
      <c r="L497" s="18"/>
      <c r="M497" s="18"/>
      <c r="N497" s="165"/>
      <c r="O497" s="165"/>
      <c r="P497" s="18"/>
      <c r="Q497" s="18"/>
      <c r="R497" s="18"/>
      <c r="S497" s="18"/>
      <c r="T497" s="18"/>
      <c r="U497" s="18"/>
      <c r="V497" s="18"/>
      <c r="W497" s="18"/>
      <c r="X497" s="165"/>
      <c r="Y497" s="165"/>
      <c r="Z497" s="18"/>
      <c r="AA497" s="18"/>
      <c r="AB497" s="18"/>
      <c r="AC497" s="18"/>
      <c r="AD497" s="18"/>
      <c r="AE497" s="18"/>
    </row>
    <row r="498" spans="1:31" s="11" customFormat="1" ht="15" customHeight="1" x14ac:dyDescent="0.3">
      <c r="A498" s="59"/>
      <c r="B498" s="80"/>
      <c r="C498" s="174"/>
      <c r="D498" s="174"/>
      <c r="E498" s="17"/>
      <c r="F498" s="18"/>
      <c r="G498" s="18"/>
      <c r="H498" s="18"/>
      <c r="I498" s="18"/>
      <c r="J498" s="18"/>
      <c r="K498" s="18"/>
      <c r="L498" s="18"/>
      <c r="M498" s="18"/>
      <c r="N498" s="165"/>
      <c r="O498" s="165"/>
      <c r="P498" s="18"/>
      <c r="Q498" s="18"/>
      <c r="R498" s="18"/>
      <c r="S498" s="18"/>
      <c r="T498" s="18"/>
      <c r="U498" s="18"/>
      <c r="V498" s="18"/>
      <c r="W498" s="18"/>
      <c r="X498" s="165"/>
      <c r="Y498" s="165"/>
      <c r="Z498" s="18"/>
      <c r="AA498" s="18"/>
      <c r="AB498" s="18"/>
      <c r="AC498" s="18"/>
      <c r="AD498" s="18"/>
      <c r="AE498" s="18"/>
    </row>
    <row r="499" spans="1:31" s="11" customFormat="1" ht="15" customHeight="1" x14ac:dyDescent="0.3">
      <c r="A499" s="59"/>
      <c r="B499" s="80"/>
      <c r="C499" s="174"/>
      <c r="D499" s="174"/>
      <c r="E499" s="17"/>
      <c r="F499" s="18"/>
      <c r="G499" s="18"/>
      <c r="H499" s="18"/>
      <c r="I499" s="18"/>
      <c r="J499" s="18"/>
      <c r="K499" s="18"/>
      <c r="L499" s="18"/>
      <c r="M499" s="18"/>
      <c r="N499" s="165"/>
      <c r="O499" s="165"/>
      <c r="P499" s="18"/>
      <c r="Q499" s="18"/>
      <c r="R499" s="18"/>
      <c r="S499" s="18"/>
      <c r="T499" s="18"/>
      <c r="U499" s="18"/>
      <c r="V499" s="18"/>
      <c r="W499" s="18"/>
      <c r="X499" s="165"/>
      <c r="Y499" s="165"/>
      <c r="Z499" s="18"/>
      <c r="AA499" s="18"/>
      <c r="AB499" s="18"/>
      <c r="AC499" s="18"/>
      <c r="AD499" s="18"/>
      <c r="AE499" s="18"/>
    </row>
    <row r="500" spans="1:31" s="11" customFormat="1" ht="15" customHeight="1" x14ac:dyDescent="0.3">
      <c r="A500" s="59"/>
      <c r="B500" s="80"/>
      <c r="C500" s="174"/>
      <c r="D500" s="174"/>
      <c r="E500" s="17"/>
      <c r="F500" s="18"/>
      <c r="G500" s="18"/>
      <c r="H500" s="18"/>
      <c r="I500" s="18"/>
      <c r="J500" s="18"/>
      <c r="K500" s="18"/>
      <c r="L500" s="18"/>
      <c r="M500" s="18"/>
      <c r="N500" s="165"/>
      <c r="O500" s="165"/>
      <c r="P500" s="18"/>
      <c r="Q500" s="18"/>
      <c r="R500" s="18"/>
      <c r="S500" s="18"/>
      <c r="T500" s="18"/>
      <c r="U500" s="18"/>
      <c r="V500" s="18"/>
      <c r="W500" s="18"/>
      <c r="X500" s="165"/>
      <c r="Y500" s="165"/>
      <c r="Z500" s="18"/>
      <c r="AA500" s="18"/>
      <c r="AB500" s="18"/>
      <c r="AC500" s="18"/>
      <c r="AD500" s="18"/>
      <c r="AE500" s="18"/>
    </row>
    <row r="501" spans="1:31" s="11" customFormat="1" ht="15" customHeight="1" x14ac:dyDescent="0.3">
      <c r="A501" s="59"/>
      <c r="B501" s="80"/>
      <c r="C501" s="174"/>
      <c r="D501" s="174"/>
      <c r="E501" s="17"/>
      <c r="F501" s="18"/>
      <c r="G501" s="18"/>
      <c r="H501" s="18"/>
      <c r="I501" s="18"/>
      <c r="J501" s="18"/>
      <c r="K501" s="18"/>
      <c r="L501" s="18"/>
      <c r="M501" s="18"/>
      <c r="N501" s="165"/>
      <c r="O501" s="165"/>
      <c r="P501" s="18"/>
      <c r="Q501" s="18"/>
      <c r="R501" s="18"/>
      <c r="S501" s="18"/>
      <c r="T501" s="18"/>
      <c r="U501" s="18"/>
      <c r="V501" s="18"/>
      <c r="W501" s="18"/>
      <c r="X501" s="165"/>
      <c r="Y501" s="165"/>
      <c r="Z501" s="18"/>
      <c r="AA501" s="18"/>
      <c r="AB501" s="18"/>
      <c r="AC501" s="18"/>
      <c r="AD501" s="18"/>
      <c r="AE501" s="18"/>
    </row>
    <row r="502" spans="1:31" s="11" customFormat="1" ht="15" customHeight="1" x14ac:dyDescent="0.3">
      <c r="A502" s="59"/>
      <c r="B502" s="80"/>
      <c r="C502" s="174"/>
      <c r="D502" s="174"/>
      <c r="E502" s="17"/>
      <c r="F502" s="18"/>
      <c r="G502" s="18"/>
      <c r="H502" s="18"/>
      <c r="I502" s="18"/>
      <c r="J502" s="18"/>
      <c r="K502" s="18"/>
      <c r="L502" s="18"/>
      <c r="M502" s="18"/>
      <c r="N502" s="165"/>
      <c r="O502" s="165"/>
      <c r="P502" s="18"/>
      <c r="Q502" s="18"/>
      <c r="R502" s="18"/>
      <c r="S502" s="18"/>
      <c r="T502" s="18"/>
      <c r="U502" s="18"/>
      <c r="V502" s="18"/>
      <c r="W502" s="18"/>
      <c r="X502" s="165"/>
      <c r="Y502" s="165"/>
      <c r="Z502" s="18"/>
      <c r="AA502" s="18"/>
      <c r="AB502" s="18"/>
      <c r="AC502" s="18"/>
      <c r="AD502" s="18"/>
      <c r="AE502" s="18"/>
    </row>
    <row r="503" spans="1:31" s="11" customFormat="1" ht="15" customHeight="1" x14ac:dyDescent="0.3">
      <c r="A503" s="59"/>
      <c r="B503" s="80"/>
      <c r="C503" s="174"/>
      <c r="D503" s="174"/>
      <c r="E503" s="17"/>
      <c r="F503" s="18"/>
      <c r="G503" s="18"/>
      <c r="H503" s="18"/>
      <c r="I503" s="18"/>
      <c r="J503" s="18"/>
      <c r="K503" s="18"/>
      <c r="L503" s="18"/>
      <c r="M503" s="18"/>
      <c r="N503" s="165"/>
      <c r="O503" s="165"/>
      <c r="P503" s="18"/>
      <c r="Q503" s="18"/>
      <c r="R503" s="18"/>
      <c r="S503" s="18"/>
      <c r="T503" s="18"/>
      <c r="U503" s="18"/>
      <c r="V503" s="18"/>
      <c r="W503" s="18"/>
      <c r="X503" s="165"/>
      <c r="Y503" s="165"/>
      <c r="Z503" s="18"/>
      <c r="AA503" s="18"/>
      <c r="AB503" s="18"/>
      <c r="AC503" s="18"/>
      <c r="AD503" s="18"/>
      <c r="AE503" s="18"/>
    </row>
    <row r="504" spans="1:31" s="11" customFormat="1" ht="15" customHeight="1" x14ac:dyDescent="0.3">
      <c r="A504" s="59"/>
      <c r="B504" s="80"/>
      <c r="C504" s="174"/>
      <c r="D504" s="174"/>
      <c r="E504" s="17"/>
      <c r="F504" s="18"/>
      <c r="G504" s="18"/>
      <c r="H504" s="18"/>
      <c r="I504" s="18"/>
      <c r="J504" s="18"/>
      <c r="K504" s="18"/>
      <c r="L504" s="18"/>
      <c r="M504" s="18"/>
      <c r="N504" s="165"/>
      <c r="O504" s="165"/>
      <c r="P504" s="18"/>
      <c r="Q504" s="18"/>
      <c r="R504" s="18"/>
      <c r="S504" s="18"/>
      <c r="T504" s="18"/>
      <c r="U504" s="18"/>
      <c r="V504" s="18"/>
      <c r="W504" s="18"/>
      <c r="X504" s="165"/>
      <c r="Y504" s="165"/>
      <c r="Z504" s="18"/>
      <c r="AA504" s="18"/>
      <c r="AB504" s="18"/>
      <c r="AC504" s="18"/>
      <c r="AD504" s="18"/>
      <c r="AE504" s="18"/>
    </row>
    <row r="505" spans="1:31" s="11" customFormat="1" ht="15" customHeight="1" x14ac:dyDescent="0.3">
      <c r="A505" s="59"/>
      <c r="B505" s="80"/>
      <c r="C505" s="174"/>
      <c r="D505" s="174"/>
      <c r="E505" s="17"/>
      <c r="F505" s="18"/>
      <c r="G505" s="18"/>
      <c r="H505" s="18"/>
      <c r="I505" s="18"/>
      <c r="J505" s="18"/>
      <c r="K505" s="18"/>
      <c r="L505" s="18"/>
      <c r="M505" s="18"/>
      <c r="N505" s="165"/>
      <c r="O505" s="165"/>
      <c r="P505" s="18"/>
      <c r="Q505" s="18"/>
      <c r="R505" s="18"/>
      <c r="S505" s="18"/>
      <c r="T505" s="18"/>
      <c r="U505" s="18"/>
      <c r="V505" s="18"/>
      <c r="W505" s="18"/>
      <c r="X505" s="165"/>
      <c r="Y505" s="165"/>
      <c r="Z505" s="18"/>
      <c r="AA505" s="18"/>
      <c r="AB505" s="18"/>
      <c r="AC505" s="18"/>
      <c r="AD505" s="18"/>
      <c r="AE505" s="18"/>
    </row>
    <row r="506" spans="1:31" s="11" customFormat="1" ht="15" customHeight="1" x14ac:dyDescent="0.3">
      <c r="A506" s="59"/>
      <c r="B506" s="80"/>
      <c r="C506" s="174"/>
      <c r="D506" s="174"/>
      <c r="E506" s="17"/>
      <c r="F506" s="18"/>
      <c r="G506" s="18"/>
      <c r="H506" s="18"/>
      <c r="I506" s="18"/>
      <c r="J506" s="18"/>
      <c r="K506" s="18"/>
      <c r="L506" s="18"/>
      <c r="M506" s="18"/>
      <c r="N506" s="165"/>
      <c r="O506" s="165"/>
      <c r="P506" s="18"/>
      <c r="Q506" s="18"/>
      <c r="R506" s="18"/>
      <c r="S506" s="18"/>
      <c r="T506" s="18"/>
      <c r="U506" s="18"/>
      <c r="V506" s="18"/>
      <c r="W506" s="18"/>
      <c r="X506" s="165"/>
      <c r="Y506" s="165"/>
      <c r="Z506" s="18"/>
      <c r="AA506" s="18"/>
      <c r="AB506" s="18"/>
      <c r="AC506" s="18"/>
      <c r="AD506" s="18"/>
      <c r="AE506" s="18"/>
    </row>
    <row r="507" spans="1:31" s="11" customFormat="1" ht="15" customHeight="1" x14ac:dyDescent="0.3">
      <c r="A507" s="59"/>
      <c r="B507" s="80"/>
      <c r="C507" s="174"/>
      <c r="D507" s="174"/>
      <c r="E507" s="17"/>
      <c r="F507" s="18"/>
      <c r="G507" s="18"/>
      <c r="H507" s="18"/>
      <c r="I507" s="18"/>
      <c r="J507" s="18"/>
      <c r="K507" s="18"/>
      <c r="L507" s="18"/>
      <c r="M507" s="18"/>
      <c r="N507" s="165"/>
      <c r="O507" s="165"/>
      <c r="P507" s="18"/>
      <c r="Q507" s="18"/>
      <c r="R507" s="18"/>
      <c r="S507" s="18"/>
      <c r="T507" s="18"/>
      <c r="U507" s="18"/>
      <c r="V507" s="18"/>
      <c r="W507" s="18"/>
      <c r="X507" s="165"/>
      <c r="Y507" s="165"/>
      <c r="Z507" s="18"/>
      <c r="AA507" s="18"/>
      <c r="AB507" s="18"/>
      <c r="AC507" s="18"/>
      <c r="AD507" s="18"/>
      <c r="AE507" s="18"/>
    </row>
    <row r="508" spans="1:31" s="11" customFormat="1" ht="15" customHeight="1" x14ac:dyDescent="0.3">
      <c r="A508" s="59"/>
      <c r="B508" s="80"/>
      <c r="C508" s="174"/>
      <c r="D508" s="174"/>
      <c r="E508" s="17"/>
      <c r="F508" s="18"/>
      <c r="G508" s="18"/>
      <c r="H508" s="18"/>
      <c r="I508" s="18"/>
      <c r="J508" s="18"/>
      <c r="K508" s="18"/>
      <c r="L508" s="18"/>
      <c r="M508" s="18"/>
      <c r="N508" s="165"/>
      <c r="O508" s="165"/>
      <c r="P508" s="18"/>
      <c r="Q508" s="18"/>
      <c r="R508" s="18"/>
      <c r="S508" s="18"/>
      <c r="T508" s="18"/>
      <c r="U508" s="18"/>
      <c r="V508" s="18"/>
      <c r="W508" s="18"/>
      <c r="X508" s="165"/>
      <c r="Y508" s="165"/>
      <c r="Z508" s="18"/>
      <c r="AA508" s="18"/>
      <c r="AB508" s="18"/>
      <c r="AC508" s="18"/>
      <c r="AD508" s="18"/>
      <c r="AE508" s="18"/>
    </row>
    <row r="509" spans="1:31" s="11" customFormat="1" ht="15" customHeight="1" x14ac:dyDescent="0.3">
      <c r="A509" s="59"/>
      <c r="B509" s="80"/>
      <c r="C509" s="174"/>
      <c r="D509" s="174"/>
      <c r="E509" s="17"/>
      <c r="F509" s="18"/>
      <c r="G509" s="18"/>
      <c r="H509" s="18"/>
      <c r="I509" s="18"/>
      <c r="J509" s="18"/>
      <c r="K509" s="18"/>
      <c r="L509" s="18"/>
      <c r="M509" s="18"/>
      <c r="N509" s="165"/>
      <c r="O509" s="165"/>
      <c r="P509" s="18"/>
      <c r="Q509" s="18"/>
      <c r="R509" s="18"/>
      <c r="S509" s="18"/>
      <c r="T509" s="18"/>
      <c r="U509" s="18"/>
      <c r="V509" s="18"/>
      <c r="W509" s="18"/>
      <c r="X509" s="165"/>
      <c r="Y509" s="165"/>
      <c r="Z509" s="18"/>
      <c r="AA509" s="18"/>
      <c r="AB509" s="18"/>
      <c r="AC509" s="18"/>
      <c r="AD509" s="18"/>
      <c r="AE509" s="18"/>
    </row>
    <row r="510" spans="1:31" s="11" customFormat="1" ht="15" customHeight="1" x14ac:dyDescent="0.3">
      <c r="A510" s="59"/>
      <c r="B510" s="80"/>
      <c r="C510" s="174"/>
      <c r="D510" s="174"/>
      <c r="E510" s="17"/>
      <c r="F510" s="18"/>
      <c r="G510" s="18"/>
      <c r="H510" s="18"/>
      <c r="I510" s="18"/>
      <c r="J510" s="18"/>
      <c r="K510" s="18"/>
      <c r="L510" s="18"/>
      <c r="M510" s="18"/>
      <c r="N510" s="165"/>
      <c r="O510" s="165"/>
      <c r="P510" s="18"/>
      <c r="Q510" s="18"/>
      <c r="R510" s="18"/>
      <c r="S510" s="18"/>
      <c r="T510" s="18"/>
      <c r="U510" s="18"/>
      <c r="V510" s="18"/>
      <c r="W510" s="18"/>
      <c r="X510" s="165"/>
      <c r="Y510" s="165"/>
      <c r="Z510" s="18"/>
      <c r="AA510" s="18"/>
      <c r="AB510" s="18"/>
      <c r="AC510" s="18"/>
      <c r="AD510" s="18"/>
      <c r="AE510" s="18"/>
    </row>
    <row r="511" spans="1:31" s="11" customFormat="1" ht="15" customHeight="1" x14ac:dyDescent="0.3">
      <c r="A511" s="59"/>
      <c r="B511" s="80"/>
      <c r="C511" s="174"/>
      <c r="D511" s="174"/>
      <c r="E511" s="17"/>
      <c r="F511" s="18"/>
      <c r="G511" s="18"/>
      <c r="H511" s="18"/>
      <c r="I511" s="18"/>
      <c r="J511" s="18"/>
      <c r="K511" s="18"/>
      <c r="L511" s="18"/>
      <c r="M511" s="18"/>
      <c r="N511" s="165"/>
      <c r="O511" s="165"/>
      <c r="P511" s="18"/>
      <c r="Q511" s="18"/>
      <c r="R511" s="18"/>
      <c r="S511" s="18"/>
      <c r="T511" s="18"/>
      <c r="U511" s="18"/>
      <c r="V511" s="18"/>
      <c r="W511" s="18"/>
      <c r="X511" s="165"/>
      <c r="Y511" s="165"/>
      <c r="Z511" s="18"/>
      <c r="AA511" s="18"/>
      <c r="AB511" s="18"/>
      <c r="AC511" s="18"/>
      <c r="AD511" s="18"/>
      <c r="AE511" s="18"/>
    </row>
    <row r="512" spans="1:31" s="11" customFormat="1" ht="15" customHeight="1" x14ac:dyDescent="0.3">
      <c r="A512" s="59"/>
      <c r="B512" s="80"/>
      <c r="C512" s="174"/>
      <c r="D512" s="174"/>
      <c r="E512" s="17"/>
      <c r="F512" s="18"/>
      <c r="G512" s="18"/>
      <c r="H512" s="18"/>
      <c r="I512" s="18"/>
      <c r="J512" s="18"/>
      <c r="K512" s="18"/>
      <c r="L512" s="18"/>
      <c r="M512" s="18"/>
      <c r="N512" s="165"/>
      <c r="O512" s="165"/>
      <c r="P512" s="18"/>
      <c r="Q512" s="18"/>
      <c r="R512" s="18"/>
      <c r="S512" s="18"/>
      <c r="T512" s="18"/>
      <c r="U512" s="18"/>
      <c r="V512" s="18"/>
      <c r="W512" s="18"/>
      <c r="X512" s="165"/>
      <c r="Y512" s="165"/>
      <c r="Z512" s="18"/>
      <c r="AA512" s="18"/>
      <c r="AB512" s="18"/>
      <c r="AC512" s="18"/>
      <c r="AD512" s="18"/>
      <c r="AE512" s="18"/>
    </row>
    <row r="513" spans="1:31" s="11" customFormat="1" ht="15" customHeight="1" x14ac:dyDescent="0.3">
      <c r="A513" s="59"/>
      <c r="B513" s="80"/>
      <c r="C513" s="174"/>
      <c r="D513" s="174"/>
      <c r="E513" s="17"/>
      <c r="F513" s="18"/>
      <c r="G513" s="18"/>
      <c r="H513" s="18"/>
      <c r="I513" s="18"/>
      <c r="J513" s="18"/>
      <c r="K513" s="18"/>
      <c r="L513" s="18"/>
      <c r="M513" s="18"/>
      <c r="N513" s="165"/>
      <c r="O513" s="165"/>
      <c r="P513" s="18"/>
      <c r="Q513" s="18"/>
      <c r="R513" s="18"/>
      <c r="S513" s="18"/>
      <c r="T513" s="18"/>
      <c r="U513" s="18"/>
      <c r="V513" s="18"/>
      <c r="W513" s="18"/>
      <c r="X513" s="165"/>
      <c r="Y513" s="165"/>
      <c r="Z513" s="18"/>
      <c r="AA513" s="18"/>
      <c r="AB513" s="18"/>
      <c r="AC513" s="18"/>
      <c r="AD513" s="18"/>
      <c r="AE513" s="18"/>
    </row>
    <row r="514" spans="1:31" s="11" customFormat="1" ht="15" customHeight="1" x14ac:dyDescent="0.3">
      <c r="A514" s="59"/>
      <c r="B514" s="80"/>
      <c r="C514" s="174"/>
      <c r="D514" s="174"/>
      <c r="E514" s="17"/>
      <c r="F514" s="18"/>
      <c r="G514" s="18"/>
      <c r="H514" s="18"/>
      <c r="I514" s="18"/>
      <c r="J514" s="18"/>
      <c r="K514" s="18"/>
      <c r="L514" s="18"/>
      <c r="M514" s="18"/>
      <c r="N514" s="165"/>
      <c r="O514" s="165"/>
      <c r="P514" s="18"/>
      <c r="Q514" s="18"/>
      <c r="R514" s="18"/>
      <c r="S514" s="18"/>
      <c r="T514" s="18"/>
      <c r="U514" s="18"/>
      <c r="V514" s="18"/>
      <c r="W514" s="18"/>
      <c r="X514" s="165"/>
      <c r="Y514" s="165"/>
      <c r="Z514" s="18"/>
      <c r="AA514" s="18"/>
      <c r="AB514" s="18"/>
      <c r="AC514" s="18"/>
      <c r="AD514" s="18"/>
      <c r="AE514" s="18"/>
    </row>
    <row r="515" spans="1:31" s="11" customFormat="1" ht="15" customHeight="1" x14ac:dyDescent="0.3">
      <c r="A515" s="59"/>
      <c r="B515" s="80"/>
      <c r="C515" s="174"/>
      <c r="D515" s="174"/>
      <c r="E515" s="17"/>
      <c r="F515" s="18"/>
      <c r="G515" s="18"/>
      <c r="H515" s="18"/>
      <c r="I515" s="18"/>
      <c r="J515" s="18"/>
      <c r="K515" s="18"/>
      <c r="L515" s="18"/>
      <c r="M515" s="18"/>
      <c r="N515" s="165"/>
      <c r="O515" s="165"/>
      <c r="P515" s="18"/>
      <c r="Q515" s="18"/>
      <c r="R515" s="18"/>
      <c r="S515" s="18"/>
      <c r="T515" s="18"/>
      <c r="U515" s="18"/>
      <c r="V515" s="18"/>
      <c r="W515" s="18"/>
      <c r="X515" s="165"/>
      <c r="Y515" s="165"/>
      <c r="Z515" s="18"/>
      <c r="AA515" s="18"/>
      <c r="AB515" s="18"/>
      <c r="AC515" s="18"/>
      <c r="AD515" s="18"/>
      <c r="AE515" s="18"/>
    </row>
    <row r="516" spans="1:31" s="11" customFormat="1" ht="15" customHeight="1" x14ac:dyDescent="0.3">
      <c r="A516" s="59"/>
      <c r="B516" s="80"/>
      <c r="C516" s="174"/>
      <c r="D516" s="174"/>
      <c r="E516" s="17"/>
      <c r="F516" s="18"/>
      <c r="G516" s="18"/>
      <c r="H516" s="18"/>
      <c r="I516" s="18"/>
      <c r="J516" s="18"/>
      <c r="K516" s="18"/>
      <c r="L516" s="18"/>
      <c r="M516" s="18"/>
      <c r="N516" s="165"/>
      <c r="O516" s="165"/>
      <c r="P516" s="18"/>
      <c r="Q516" s="18"/>
      <c r="R516" s="18"/>
      <c r="S516" s="18"/>
      <c r="T516" s="18"/>
      <c r="U516" s="18"/>
      <c r="V516" s="18"/>
      <c r="W516" s="18"/>
      <c r="X516" s="165"/>
      <c r="Y516" s="165"/>
      <c r="Z516" s="18"/>
      <c r="AA516" s="18"/>
      <c r="AB516" s="18"/>
      <c r="AC516" s="18"/>
      <c r="AD516" s="18"/>
      <c r="AE516" s="18"/>
    </row>
    <row r="517" spans="1:31" s="11" customFormat="1" ht="15" customHeight="1" x14ac:dyDescent="0.3">
      <c r="A517" s="59"/>
      <c r="B517" s="80"/>
      <c r="C517" s="174"/>
      <c r="D517" s="174"/>
      <c r="E517" s="17"/>
      <c r="F517" s="18"/>
      <c r="G517" s="18"/>
      <c r="H517" s="18"/>
      <c r="I517" s="18"/>
      <c r="J517" s="18"/>
      <c r="K517" s="18"/>
      <c r="L517" s="18"/>
      <c r="M517" s="18"/>
      <c r="N517" s="165"/>
      <c r="O517" s="165"/>
      <c r="P517" s="18"/>
      <c r="Q517" s="18"/>
      <c r="R517" s="18"/>
      <c r="S517" s="18"/>
      <c r="T517" s="18"/>
      <c r="U517" s="18"/>
      <c r="V517" s="18"/>
      <c r="W517" s="18"/>
      <c r="X517" s="165"/>
      <c r="Y517" s="165"/>
      <c r="Z517" s="18"/>
      <c r="AA517" s="18"/>
      <c r="AB517" s="18"/>
      <c r="AC517" s="18"/>
      <c r="AD517" s="18"/>
      <c r="AE517" s="18"/>
    </row>
    <row r="518" spans="1:31" s="11" customFormat="1" ht="15" customHeight="1" x14ac:dyDescent="0.3">
      <c r="A518" s="59"/>
      <c r="B518" s="80"/>
      <c r="C518" s="174"/>
      <c r="D518" s="174"/>
      <c r="E518" s="17"/>
      <c r="F518" s="18"/>
      <c r="G518" s="18"/>
      <c r="H518" s="18"/>
      <c r="I518" s="18"/>
      <c r="J518" s="18"/>
      <c r="K518" s="18"/>
      <c r="L518" s="18"/>
      <c r="M518" s="18"/>
      <c r="N518" s="165"/>
      <c r="O518" s="165"/>
      <c r="P518" s="18"/>
      <c r="Q518" s="18"/>
      <c r="R518" s="18"/>
      <c r="S518" s="18"/>
      <c r="T518" s="18"/>
      <c r="U518" s="18"/>
      <c r="V518" s="18"/>
      <c r="W518" s="18"/>
      <c r="X518" s="165"/>
      <c r="Y518" s="165"/>
      <c r="Z518" s="18"/>
      <c r="AA518" s="18"/>
      <c r="AB518" s="18"/>
      <c r="AC518" s="18"/>
      <c r="AD518" s="18"/>
      <c r="AE518" s="18"/>
    </row>
    <row r="519" spans="1:31" s="11" customFormat="1" ht="15" customHeight="1" x14ac:dyDescent="0.3">
      <c r="A519" s="59"/>
      <c r="B519" s="80"/>
      <c r="C519" s="174"/>
      <c r="D519" s="174"/>
      <c r="E519" s="17"/>
      <c r="F519" s="18"/>
      <c r="G519" s="18"/>
      <c r="H519" s="18"/>
      <c r="I519" s="18"/>
      <c r="J519" s="18"/>
      <c r="K519" s="18"/>
      <c r="L519" s="18"/>
      <c r="M519" s="18"/>
      <c r="N519" s="165"/>
      <c r="O519" s="165"/>
      <c r="P519" s="18"/>
      <c r="Q519" s="18"/>
      <c r="R519" s="18"/>
      <c r="S519" s="18"/>
      <c r="T519" s="18"/>
      <c r="U519" s="18"/>
      <c r="V519" s="18"/>
      <c r="W519" s="18"/>
      <c r="X519" s="165"/>
      <c r="Y519" s="165"/>
      <c r="Z519" s="18"/>
      <c r="AA519" s="18"/>
      <c r="AB519" s="18"/>
      <c r="AC519" s="18"/>
      <c r="AD519" s="18"/>
      <c r="AE519" s="18"/>
    </row>
    <row r="520" spans="1:31" s="11" customFormat="1" ht="15" customHeight="1" x14ac:dyDescent="0.3">
      <c r="A520" s="59"/>
      <c r="B520" s="80"/>
      <c r="C520" s="174"/>
      <c r="D520" s="174"/>
      <c r="E520" s="17"/>
      <c r="F520" s="18"/>
      <c r="G520" s="18"/>
      <c r="H520" s="18"/>
      <c r="I520" s="18"/>
      <c r="J520" s="18"/>
      <c r="K520" s="18"/>
      <c r="L520" s="18"/>
      <c r="M520" s="18"/>
      <c r="N520" s="165"/>
      <c r="O520" s="165"/>
      <c r="P520" s="18"/>
      <c r="Q520" s="18"/>
      <c r="R520" s="18"/>
      <c r="S520" s="18"/>
      <c r="T520" s="18"/>
      <c r="U520" s="18"/>
      <c r="V520" s="18"/>
      <c r="W520" s="18"/>
      <c r="X520" s="165"/>
      <c r="Y520" s="165"/>
      <c r="Z520" s="18"/>
      <c r="AA520" s="18"/>
      <c r="AB520" s="18"/>
      <c r="AC520" s="18"/>
      <c r="AD520" s="18"/>
      <c r="AE520" s="18"/>
    </row>
    <row r="521" spans="1:31" s="11" customFormat="1" ht="15" hidden="1" customHeight="1" x14ac:dyDescent="0.2">
      <c r="A521" s="59"/>
      <c r="B521" s="80"/>
      <c r="C521" s="226"/>
      <c r="D521" s="227"/>
      <c r="E521" s="227"/>
      <c r="F521" s="228"/>
      <c r="G521" s="229"/>
      <c r="H521" s="229"/>
      <c r="I521" s="230"/>
      <c r="J521" s="229"/>
      <c r="K521" s="229"/>
      <c r="L521" s="231"/>
      <c r="M521" s="232"/>
      <c r="N521" s="233"/>
      <c r="O521" s="167"/>
      <c r="P521" s="14"/>
      <c r="Q521" s="14"/>
      <c r="R521" s="14"/>
      <c r="S521" s="14"/>
      <c r="T521" s="14"/>
      <c r="U521" s="14"/>
      <c r="V521" s="14"/>
      <c r="W521" s="14"/>
      <c r="X521" s="167"/>
      <c r="Y521" s="167"/>
      <c r="Z521" s="14"/>
      <c r="AA521" s="74"/>
      <c r="AB521" s="14"/>
      <c r="AC521" s="14"/>
    </row>
    <row r="522" spans="1:31" s="11" customFormat="1" ht="15" hidden="1" customHeight="1" x14ac:dyDescent="0.2">
      <c r="A522" s="59"/>
      <c r="B522" s="80"/>
      <c r="C522" s="226"/>
      <c r="D522" s="227"/>
      <c r="E522" s="227"/>
      <c r="F522" s="228"/>
      <c r="G522" s="229"/>
      <c r="H522" s="229"/>
      <c r="I522" s="230"/>
      <c r="J522" s="229"/>
      <c r="K522" s="229"/>
      <c r="L522" s="231"/>
      <c r="M522" s="232"/>
      <c r="N522" s="233"/>
      <c r="O522" s="167"/>
      <c r="P522" s="14"/>
      <c r="Q522" s="14"/>
      <c r="R522" s="14"/>
      <c r="S522" s="14"/>
      <c r="T522" s="14"/>
      <c r="U522" s="14"/>
      <c r="V522" s="14"/>
      <c r="W522" s="14"/>
      <c r="X522" s="167"/>
      <c r="Y522" s="167"/>
      <c r="Z522" s="14"/>
      <c r="AA522" s="74"/>
      <c r="AB522" s="14"/>
      <c r="AC522" s="14"/>
    </row>
    <row r="523" spans="1:31" s="11" customFormat="1" ht="15" hidden="1" customHeight="1" x14ac:dyDescent="0.2">
      <c r="A523" s="59"/>
      <c r="B523" s="80"/>
      <c r="C523" s="226"/>
      <c r="D523" s="227"/>
      <c r="E523" s="227"/>
      <c r="F523" s="228"/>
      <c r="G523" s="229"/>
      <c r="H523" s="229"/>
      <c r="I523" s="230"/>
      <c r="J523" s="229"/>
      <c r="K523" s="229"/>
      <c r="L523" s="231"/>
      <c r="M523" s="232"/>
      <c r="N523" s="233"/>
      <c r="O523" s="167"/>
      <c r="P523" s="14"/>
      <c r="Q523" s="14"/>
      <c r="R523" s="14"/>
      <c r="S523" s="14"/>
      <c r="T523" s="14"/>
      <c r="U523" s="14"/>
      <c r="V523" s="14"/>
      <c r="W523" s="14"/>
      <c r="X523" s="167"/>
      <c r="Y523" s="167"/>
      <c r="Z523" s="14"/>
      <c r="AA523" s="74"/>
      <c r="AB523" s="14"/>
      <c r="AC523" s="14"/>
    </row>
    <row r="524" spans="1:31" s="11" customFormat="1" ht="15" hidden="1" customHeight="1" x14ac:dyDescent="0.2">
      <c r="A524" s="59"/>
      <c r="B524" s="80"/>
      <c r="C524" s="226"/>
      <c r="D524" s="227"/>
      <c r="E524" s="227"/>
      <c r="F524" s="228"/>
      <c r="G524" s="229"/>
      <c r="H524" s="229"/>
      <c r="I524" s="230"/>
      <c r="J524" s="229"/>
      <c r="K524" s="229"/>
      <c r="L524" s="231"/>
      <c r="M524" s="232"/>
      <c r="N524" s="233"/>
      <c r="O524" s="167"/>
      <c r="P524" s="14"/>
      <c r="Q524" s="14"/>
      <c r="R524" s="14"/>
      <c r="S524" s="14"/>
      <c r="T524" s="14"/>
      <c r="U524" s="14"/>
      <c r="V524" s="14"/>
      <c r="W524" s="14"/>
      <c r="X524" s="167"/>
      <c r="Y524" s="167"/>
      <c r="Z524" s="14"/>
      <c r="AA524" s="74"/>
      <c r="AB524" s="14"/>
      <c r="AC524" s="14"/>
    </row>
    <row r="525" spans="1:31" s="11" customFormat="1" ht="15" hidden="1" customHeight="1" x14ac:dyDescent="0.2">
      <c r="A525" s="59"/>
      <c r="B525" s="80"/>
      <c r="C525" s="226"/>
      <c r="D525" s="227"/>
      <c r="E525" s="227"/>
      <c r="F525" s="228"/>
      <c r="G525" s="229"/>
      <c r="H525" s="229"/>
      <c r="I525" s="230"/>
      <c r="J525" s="229"/>
      <c r="K525" s="229"/>
      <c r="L525" s="231"/>
      <c r="M525" s="232"/>
      <c r="N525" s="233"/>
      <c r="O525" s="167"/>
      <c r="P525" s="14"/>
      <c r="Q525" s="14"/>
      <c r="R525" s="14"/>
      <c r="S525" s="14"/>
      <c r="T525" s="14"/>
      <c r="U525" s="14"/>
      <c r="V525" s="14"/>
      <c r="W525" s="14"/>
      <c r="X525" s="167"/>
      <c r="Y525" s="167"/>
      <c r="Z525" s="14"/>
      <c r="AA525" s="74"/>
      <c r="AB525" s="14"/>
      <c r="AC525" s="14"/>
    </row>
    <row r="526" spans="1:31" s="11" customFormat="1" ht="15" hidden="1" customHeight="1" x14ac:dyDescent="0.2">
      <c r="A526" s="59"/>
      <c r="B526" s="80"/>
      <c r="C526" s="226"/>
      <c r="D526" s="227"/>
      <c r="E526" s="227"/>
      <c r="F526" s="228"/>
      <c r="G526" s="229"/>
      <c r="H526" s="229"/>
      <c r="I526" s="230"/>
      <c r="J526" s="229"/>
      <c r="K526" s="229"/>
      <c r="L526" s="231"/>
      <c r="M526" s="232"/>
      <c r="N526" s="233"/>
      <c r="O526" s="167"/>
      <c r="P526" s="14"/>
      <c r="Q526" s="14"/>
      <c r="R526" s="14"/>
      <c r="S526" s="14"/>
      <c r="T526" s="14"/>
      <c r="U526" s="14"/>
      <c r="V526" s="14"/>
      <c r="W526" s="14"/>
      <c r="X526" s="167"/>
      <c r="Y526" s="167"/>
      <c r="Z526" s="14"/>
      <c r="AA526" s="74"/>
      <c r="AB526" s="14"/>
      <c r="AC526" s="14"/>
    </row>
    <row r="527" spans="1:31" s="11" customFormat="1" ht="15" hidden="1" customHeight="1" x14ac:dyDescent="0.2">
      <c r="A527" s="59"/>
      <c r="B527" s="80"/>
      <c r="C527" s="226"/>
      <c r="D527" s="227"/>
      <c r="E527" s="227"/>
      <c r="F527" s="228"/>
      <c r="G527" s="229"/>
      <c r="H527" s="229"/>
      <c r="I527" s="230"/>
      <c r="J527" s="229"/>
      <c r="K527" s="229"/>
      <c r="L527" s="231"/>
      <c r="M527" s="232"/>
      <c r="N527" s="233"/>
      <c r="O527" s="167"/>
      <c r="P527" s="14"/>
      <c r="Q527" s="14"/>
      <c r="R527" s="14"/>
      <c r="S527" s="14"/>
      <c r="T527" s="14"/>
      <c r="U527" s="14"/>
      <c r="V527" s="14"/>
      <c r="W527" s="14"/>
      <c r="X527" s="167"/>
      <c r="Y527" s="167"/>
      <c r="Z527" s="14"/>
      <c r="AA527" s="74"/>
      <c r="AB527" s="14"/>
      <c r="AC527" s="14"/>
    </row>
    <row r="528" spans="1:31" s="11" customFormat="1" ht="15" hidden="1" customHeight="1" x14ac:dyDescent="0.2">
      <c r="A528" s="59"/>
      <c r="B528" s="80"/>
      <c r="C528" s="226"/>
      <c r="D528" s="227"/>
      <c r="E528" s="227"/>
      <c r="F528" s="228"/>
      <c r="G528" s="229"/>
      <c r="H528" s="229"/>
      <c r="I528" s="230"/>
      <c r="J528" s="229"/>
      <c r="K528" s="229"/>
      <c r="L528" s="231"/>
      <c r="M528" s="232"/>
      <c r="N528" s="233"/>
      <c r="O528" s="167"/>
      <c r="P528" s="14"/>
      <c r="Q528" s="14"/>
      <c r="R528" s="14"/>
      <c r="S528" s="14"/>
      <c r="T528" s="14"/>
      <c r="U528" s="14"/>
      <c r="V528" s="14"/>
      <c r="W528" s="14"/>
      <c r="X528" s="167"/>
      <c r="Y528" s="167"/>
      <c r="Z528" s="14"/>
      <c r="AA528" s="74"/>
      <c r="AB528" s="14"/>
      <c r="AC528" s="14"/>
    </row>
    <row r="529" spans="1:29" s="11" customFormat="1" ht="15" hidden="1" customHeight="1" x14ac:dyDescent="0.2">
      <c r="A529" s="59"/>
      <c r="B529" s="80"/>
      <c r="C529" s="226"/>
      <c r="D529" s="227"/>
      <c r="E529" s="227"/>
      <c r="F529" s="228"/>
      <c r="G529" s="229"/>
      <c r="H529" s="229"/>
      <c r="I529" s="230"/>
      <c r="J529" s="229"/>
      <c r="K529" s="229"/>
      <c r="L529" s="231"/>
      <c r="M529" s="232"/>
      <c r="N529" s="233"/>
      <c r="O529" s="167"/>
      <c r="P529" s="14"/>
      <c r="Q529" s="14"/>
      <c r="R529" s="14"/>
      <c r="S529" s="14"/>
      <c r="T529" s="14"/>
      <c r="U529" s="14"/>
      <c r="V529" s="14"/>
      <c r="W529" s="14"/>
      <c r="X529" s="167"/>
      <c r="Y529" s="167"/>
      <c r="Z529" s="14"/>
      <c r="AA529" s="74"/>
      <c r="AB529" s="14"/>
      <c r="AC529" s="14"/>
    </row>
    <row r="530" spans="1:29" s="11" customFormat="1" ht="15" hidden="1" customHeight="1" x14ac:dyDescent="0.2">
      <c r="A530" s="59"/>
      <c r="B530" s="80"/>
      <c r="C530" s="226"/>
      <c r="D530" s="227"/>
      <c r="E530" s="227"/>
      <c r="F530" s="228"/>
      <c r="G530" s="229"/>
      <c r="H530" s="229"/>
      <c r="I530" s="230"/>
      <c r="J530" s="229"/>
      <c r="K530" s="229"/>
      <c r="L530" s="231"/>
      <c r="M530" s="232"/>
      <c r="N530" s="233"/>
      <c r="O530" s="167"/>
      <c r="P530" s="14"/>
      <c r="Q530" s="14"/>
      <c r="R530" s="14"/>
      <c r="S530" s="14"/>
      <c r="T530" s="14"/>
      <c r="U530" s="14"/>
      <c r="V530" s="14"/>
      <c r="W530" s="14"/>
      <c r="X530" s="167"/>
      <c r="Y530" s="167"/>
      <c r="Z530" s="14"/>
      <c r="AA530" s="74"/>
      <c r="AB530" s="14"/>
      <c r="AC530" s="14"/>
    </row>
    <row r="531" spans="1:29" s="11" customFormat="1" ht="15" hidden="1" customHeight="1" x14ac:dyDescent="0.2">
      <c r="A531" s="59"/>
      <c r="B531" s="80"/>
      <c r="C531" s="226"/>
      <c r="D531" s="227"/>
      <c r="E531" s="227"/>
      <c r="F531" s="228"/>
      <c r="G531" s="229"/>
      <c r="H531" s="229"/>
      <c r="I531" s="230"/>
      <c r="J531" s="229"/>
      <c r="K531" s="229"/>
      <c r="L531" s="231"/>
      <c r="M531" s="232"/>
      <c r="N531" s="233"/>
      <c r="O531" s="167"/>
      <c r="P531" s="14"/>
      <c r="Q531" s="14"/>
      <c r="R531" s="14"/>
      <c r="S531" s="14"/>
      <c r="T531" s="14"/>
      <c r="U531" s="14"/>
      <c r="V531" s="14"/>
      <c r="W531" s="14"/>
      <c r="X531" s="167"/>
      <c r="Y531" s="167"/>
      <c r="Z531" s="14"/>
      <c r="AA531" s="74"/>
      <c r="AB531" s="14"/>
      <c r="AC531" s="14"/>
    </row>
    <row r="532" spans="1:29" s="11" customFormat="1" ht="15" hidden="1" customHeight="1" x14ac:dyDescent="0.2">
      <c r="A532" s="59"/>
      <c r="B532" s="80"/>
      <c r="C532" s="226"/>
      <c r="D532" s="227"/>
      <c r="E532" s="227"/>
      <c r="F532" s="228"/>
      <c r="G532" s="229"/>
      <c r="H532" s="229"/>
      <c r="I532" s="230"/>
      <c r="J532" s="229"/>
      <c r="K532" s="229"/>
      <c r="L532" s="231"/>
      <c r="M532" s="232"/>
      <c r="N532" s="233"/>
      <c r="O532" s="167"/>
      <c r="P532" s="14"/>
      <c r="Q532" s="14"/>
      <c r="R532" s="14"/>
      <c r="S532" s="14"/>
      <c r="T532" s="14"/>
      <c r="U532" s="14"/>
      <c r="V532" s="14"/>
      <c r="W532" s="14"/>
      <c r="X532" s="167"/>
      <c r="Y532" s="167"/>
      <c r="Z532" s="14"/>
      <c r="AA532" s="74"/>
      <c r="AB532" s="14"/>
      <c r="AC532" s="14"/>
    </row>
    <row r="533" spans="1:29" s="11" customFormat="1" ht="15" hidden="1" customHeight="1" x14ac:dyDescent="0.2">
      <c r="A533" s="59"/>
      <c r="B533" s="80"/>
      <c r="C533" s="226"/>
      <c r="D533" s="227"/>
      <c r="E533" s="227"/>
      <c r="F533" s="228"/>
      <c r="G533" s="229"/>
      <c r="H533" s="229"/>
      <c r="I533" s="230"/>
      <c r="J533" s="229"/>
      <c r="K533" s="229"/>
      <c r="L533" s="231"/>
      <c r="M533" s="232"/>
      <c r="N533" s="233"/>
      <c r="O533" s="167"/>
      <c r="P533" s="14"/>
      <c r="Q533" s="14"/>
      <c r="R533" s="14"/>
      <c r="S533" s="14"/>
      <c r="T533" s="14"/>
      <c r="U533" s="14"/>
      <c r="V533" s="14"/>
      <c r="W533" s="14"/>
      <c r="X533" s="167"/>
      <c r="Y533" s="167"/>
      <c r="Z533" s="14"/>
      <c r="AA533" s="74"/>
      <c r="AB533" s="14"/>
      <c r="AC533" s="14"/>
    </row>
    <row r="534" spans="1:29" s="11" customFormat="1" ht="15" hidden="1" customHeight="1" x14ac:dyDescent="0.2">
      <c r="A534" s="59"/>
      <c r="B534" s="80"/>
      <c r="C534" s="226"/>
      <c r="D534" s="227"/>
      <c r="E534" s="227"/>
      <c r="F534" s="228"/>
      <c r="G534" s="229"/>
      <c r="H534" s="229"/>
      <c r="I534" s="230"/>
      <c r="J534" s="229"/>
      <c r="K534" s="229"/>
      <c r="L534" s="231"/>
      <c r="M534" s="232"/>
      <c r="N534" s="233"/>
      <c r="O534" s="167"/>
      <c r="P534" s="14"/>
      <c r="Q534" s="14"/>
      <c r="R534" s="14"/>
      <c r="S534" s="14"/>
      <c r="T534" s="14"/>
      <c r="U534" s="14"/>
      <c r="V534" s="14"/>
      <c r="W534" s="14"/>
      <c r="X534" s="167"/>
      <c r="Y534" s="167"/>
      <c r="Z534" s="14"/>
      <c r="AA534" s="74"/>
      <c r="AB534" s="14"/>
      <c r="AC534" s="14"/>
    </row>
    <row r="535" spans="1:29" s="11" customFormat="1" ht="15" hidden="1" customHeight="1" x14ac:dyDescent="0.2">
      <c r="A535" s="59"/>
      <c r="B535" s="80"/>
      <c r="C535" s="226"/>
      <c r="D535" s="227"/>
      <c r="E535" s="227"/>
      <c r="F535" s="228"/>
      <c r="G535" s="229"/>
      <c r="H535" s="229"/>
      <c r="I535" s="230"/>
      <c r="J535" s="229"/>
      <c r="K535" s="229"/>
      <c r="L535" s="231"/>
      <c r="M535" s="232"/>
      <c r="N535" s="233"/>
      <c r="O535" s="167"/>
      <c r="P535" s="14"/>
      <c r="Q535" s="14"/>
      <c r="R535" s="14"/>
      <c r="S535" s="14"/>
      <c r="T535" s="14"/>
      <c r="U535" s="14"/>
      <c r="V535" s="14"/>
      <c r="W535" s="14"/>
      <c r="X535" s="167"/>
      <c r="Y535" s="167"/>
      <c r="Z535" s="14"/>
      <c r="AA535" s="74"/>
      <c r="AB535" s="14"/>
      <c r="AC535" s="14"/>
    </row>
    <row r="536" spans="1:29" s="11" customFormat="1" ht="15" hidden="1" customHeight="1" x14ac:dyDescent="0.2">
      <c r="A536" s="59"/>
      <c r="B536" s="80"/>
      <c r="C536" s="226"/>
      <c r="D536" s="227"/>
      <c r="E536" s="227"/>
      <c r="F536" s="228"/>
      <c r="G536" s="229"/>
      <c r="H536" s="229"/>
      <c r="I536" s="230"/>
      <c r="J536" s="229"/>
      <c r="K536" s="229"/>
      <c r="L536" s="231"/>
      <c r="M536" s="232"/>
      <c r="N536" s="233"/>
      <c r="O536" s="167"/>
      <c r="P536" s="14"/>
      <c r="Q536" s="14"/>
      <c r="R536" s="14"/>
      <c r="S536" s="14"/>
      <c r="T536" s="14"/>
      <c r="U536" s="14"/>
      <c r="V536" s="14"/>
      <c r="W536" s="14"/>
      <c r="X536" s="167"/>
      <c r="Y536" s="167"/>
      <c r="Z536" s="14"/>
      <c r="AA536" s="74"/>
      <c r="AB536" s="14"/>
      <c r="AC536" s="14"/>
    </row>
    <row r="537" spans="1:29" s="11" customFormat="1" ht="15" hidden="1" customHeight="1" x14ac:dyDescent="0.2">
      <c r="A537" s="59"/>
      <c r="B537" s="80"/>
      <c r="C537" s="226"/>
      <c r="D537" s="227"/>
      <c r="E537" s="227"/>
      <c r="F537" s="228"/>
      <c r="G537" s="229"/>
      <c r="H537" s="229"/>
      <c r="I537" s="230"/>
      <c r="J537" s="229"/>
      <c r="K537" s="229"/>
      <c r="L537" s="231"/>
      <c r="M537" s="232"/>
      <c r="N537" s="233"/>
      <c r="O537" s="167"/>
      <c r="P537" s="14"/>
      <c r="Q537" s="14"/>
      <c r="R537" s="14"/>
      <c r="S537" s="14"/>
      <c r="T537" s="14"/>
      <c r="U537" s="14"/>
      <c r="V537" s="14"/>
      <c r="W537" s="14"/>
      <c r="X537" s="167"/>
      <c r="Y537" s="167"/>
      <c r="Z537" s="14"/>
      <c r="AA537" s="74"/>
      <c r="AB537" s="14"/>
      <c r="AC537" s="14"/>
    </row>
    <row r="538" spans="1:29" s="11" customFormat="1" ht="15" hidden="1" customHeight="1" x14ac:dyDescent="0.2">
      <c r="A538" s="59"/>
      <c r="B538" s="80"/>
      <c r="C538" s="226"/>
      <c r="D538" s="227"/>
      <c r="E538" s="227"/>
      <c r="F538" s="228"/>
      <c r="G538" s="229"/>
      <c r="H538" s="229"/>
      <c r="I538" s="230"/>
      <c r="J538" s="229"/>
      <c r="K538" s="229"/>
      <c r="L538" s="231"/>
      <c r="M538" s="232"/>
      <c r="N538" s="233"/>
      <c r="O538" s="167"/>
      <c r="P538" s="14"/>
      <c r="Q538" s="14"/>
      <c r="R538" s="14"/>
      <c r="S538" s="14"/>
      <c r="T538" s="14"/>
      <c r="U538" s="14"/>
      <c r="V538" s="14"/>
      <c r="W538" s="14"/>
      <c r="X538" s="167"/>
      <c r="Y538" s="167"/>
      <c r="Z538" s="14"/>
      <c r="AA538" s="74"/>
      <c r="AB538" s="14"/>
      <c r="AC538" s="14"/>
    </row>
    <row r="539" spans="1:29" s="11" customFormat="1" ht="15" hidden="1" customHeight="1" x14ac:dyDescent="0.2">
      <c r="A539" s="59"/>
      <c r="B539" s="80"/>
      <c r="C539" s="226"/>
      <c r="D539" s="227"/>
      <c r="E539" s="227"/>
      <c r="F539" s="228"/>
      <c r="G539" s="229"/>
      <c r="H539" s="229"/>
      <c r="I539" s="230"/>
      <c r="J539" s="229"/>
      <c r="K539" s="229"/>
      <c r="L539" s="231"/>
      <c r="M539" s="232"/>
      <c r="N539" s="233"/>
      <c r="O539" s="167"/>
      <c r="P539" s="14"/>
      <c r="Q539" s="14"/>
      <c r="R539" s="14"/>
      <c r="S539" s="14"/>
      <c r="T539" s="14"/>
      <c r="U539" s="14"/>
      <c r="V539" s="14"/>
      <c r="W539" s="14"/>
      <c r="X539" s="167"/>
      <c r="Y539" s="167"/>
      <c r="Z539" s="14"/>
      <c r="AA539" s="74"/>
      <c r="AB539" s="14"/>
      <c r="AC539" s="14"/>
    </row>
    <row r="540" spans="1:29" s="11" customFormat="1" ht="15" hidden="1" customHeight="1" x14ac:dyDescent="0.2">
      <c r="A540" s="59"/>
      <c r="B540" s="80"/>
      <c r="C540" s="226"/>
      <c r="D540" s="227"/>
      <c r="E540" s="227"/>
      <c r="F540" s="228"/>
      <c r="G540" s="229"/>
      <c r="H540" s="229"/>
      <c r="I540" s="230"/>
      <c r="J540" s="229"/>
      <c r="K540" s="229"/>
      <c r="L540" s="231"/>
      <c r="M540" s="232"/>
      <c r="N540" s="233"/>
      <c r="O540" s="167"/>
      <c r="P540" s="14"/>
      <c r="Q540" s="14"/>
      <c r="R540" s="14"/>
      <c r="S540" s="14"/>
      <c r="T540" s="14"/>
      <c r="U540" s="14"/>
      <c r="V540" s="14"/>
      <c r="W540" s="14"/>
      <c r="X540" s="167"/>
      <c r="Y540" s="167"/>
      <c r="Z540" s="14"/>
      <c r="AA540" s="74"/>
      <c r="AB540" s="14"/>
      <c r="AC540" s="14"/>
    </row>
    <row r="541" spans="1:29" s="11" customFormat="1" ht="15" hidden="1" customHeight="1" x14ac:dyDescent="0.2">
      <c r="A541" s="59"/>
      <c r="B541" s="80"/>
      <c r="C541" s="226"/>
      <c r="D541" s="227"/>
      <c r="E541" s="227"/>
      <c r="F541" s="228"/>
      <c r="G541" s="229"/>
      <c r="H541" s="229"/>
      <c r="I541" s="230"/>
      <c r="J541" s="229"/>
      <c r="K541" s="229"/>
      <c r="L541" s="231"/>
      <c r="M541" s="232"/>
      <c r="N541" s="233"/>
      <c r="O541" s="167"/>
      <c r="P541" s="14"/>
      <c r="Q541" s="14"/>
      <c r="R541" s="14"/>
      <c r="S541" s="14"/>
      <c r="T541" s="14"/>
      <c r="U541" s="14"/>
      <c r="V541" s="14"/>
      <c r="W541" s="14"/>
      <c r="X541" s="167"/>
      <c r="Y541" s="167"/>
      <c r="Z541" s="14"/>
      <c r="AA541" s="74"/>
      <c r="AB541" s="14"/>
      <c r="AC541" s="14"/>
    </row>
    <row r="542" spans="1:29" s="11" customFormat="1" ht="15" hidden="1" customHeight="1" x14ac:dyDescent="0.2">
      <c r="A542" s="59"/>
      <c r="B542" s="80"/>
      <c r="C542" s="226"/>
      <c r="D542" s="227"/>
      <c r="E542" s="227"/>
      <c r="F542" s="228"/>
      <c r="G542" s="229"/>
      <c r="H542" s="229"/>
      <c r="I542" s="230"/>
      <c r="J542" s="229"/>
      <c r="K542" s="229"/>
      <c r="L542" s="231"/>
      <c r="M542" s="232"/>
      <c r="N542" s="233"/>
      <c r="O542" s="167"/>
      <c r="P542" s="14"/>
      <c r="Q542" s="14"/>
      <c r="R542" s="14"/>
      <c r="S542" s="14"/>
      <c r="T542" s="14"/>
      <c r="U542" s="14"/>
      <c r="V542" s="14"/>
      <c r="W542" s="14"/>
      <c r="X542" s="167"/>
      <c r="Y542" s="167"/>
      <c r="Z542" s="14"/>
      <c r="AA542" s="74"/>
      <c r="AB542" s="14"/>
      <c r="AC542" s="14"/>
    </row>
    <row r="543" spans="1:29" s="11" customFormat="1" ht="15" hidden="1" customHeight="1" x14ac:dyDescent="0.2">
      <c r="A543" s="59"/>
      <c r="B543" s="80"/>
      <c r="C543" s="226"/>
      <c r="D543" s="227"/>
      <c r="E543" s="227"/>
      <c r="F543" s="228"/>
      <c r="G543" s="229"/>
      <c r="H543" s="229"/>
      <c r="I543" s="230"/>
      <c r="J543" s="229"/>
      <c r="K543" s="229"/>
      <c r="L543" s="231"/>
      <c r="M543" s="232"/>
      <c r="N543" s="233"/>
      <c r="O543" s="167"/>
      <c r="P543" s="14"/>
      <c r="Q543" s="14"/>
      <c r="R543" s="14"/>
      <c r="S543" s="14"/>
      <c r="T543" s="14"/>
      <c r="U543" s="14"/>
      <c r="V543" s="14"/>
      <c r="W543" s="14"/>
      <c r="X543" s="167"/>
      <c r="Y543" s="167"/>
      <c r="Z543" s="14"/>
      <c r="AA543" s="74"/>
      <c r="AB543" s="14"/>
      <c r="AC543" s="14"/>
    </row>
    <row r="544" spans="1:29" s="11" customFormat="1" ht="15" hidden="1" customHeight="1" x14ac:dyDescent="0.2">
      <c r="A544" s="59"/>
      <c r="B544" s="80"/>
      <c r="C544" s="226"/>
      <c r="D544" s="227"/>
      <c r="E544" s="227"/>
      <c r="F544" s="228"/>
      <c r="G544" s="229"/>
      <c r="H544" s="229"/>
      <c r="I544" s="230"/>
      <c r="J544" s="229"/>
      <c r="K544" s="229"/>
      <c r="L544" s="231"/>
      <c r="M544" s="232"/>
      <c r="N544" s="233"/>
      <c r="O544" s="167"/>
      <c r="P544" s="14"/>
      <c r="Q544" s="14"/>
      <c r="R544" s="14"/>
      <c r="S544" s="14"/>
      <c r="T544" s="14"/>
      <c r="U544" s="14"/>
      <c r="V544" s="14"/>
      <c r="W544" s="14"/>
      <c r="X544" s="167"/>
      <c r="Y544" s="167"/>
      <c r="Z544" s="14"/>
      <c r="AA544" s="74"/>
      <c r="AB544" s="14"/>
      <c r="AC544" s="14"/>
    </row>
    <row r="545" spans="1:29" s="11" customFormat="1" ht="15" hidden="1" customHeight="1" x14ac:dyDescent="0.2">
      <c r="A545" s="59"/>
      <c r="B545" s="80"/>
      <c r="C545" s="226"/>
      <c r="D545" s="227"/>
      <c r="E545" s="227"/>
      <c r="F545" s="228"/>
      <c r="G545" s="229"/>
      <c r="H545" s="229"/>
      <c r="I545" s="230"/>
      <c r="J545" s="229"/>
      <c r="K545" s="229"/>
      <c r="L545" s="231"/>
      <c r="M545" s="232"/>
      <c r="N545" s="233"/>
      <c r="O545" s="167"/>
      <c r="P545" s="14"/>
      <c r="Q545" s="14"/>
      <c r="R545" s="14"/>
      <c r="S545" s="14"/>
      <c r="T545" s="14"/>
      <c r="U545" s="14"/>
      <c r="V545" s="14"/>
      <c r="W545" s="14"/>
      <c r="X545" s="167"/>
      <c r="Y545" s="167"/>
      <c r="Z545" s="14"/>
      <c r="AA545" s="74"/>
      <c r="AB545" s="14"/>
      <c r="AC545" s="14"/>
    </row>
    <row r="546" spans="1:29" s="11" customFormat="1" ht="15" hidden="1" customHeight="1" x14ac:dyDescent="0.2">
      <c r="A546" s="59"/>
      <c r="B546" s="80"/>
      <c r="C546" s="226"/>
      <c r="D546" s="227"/>
      <c r="E546" s="227"/>
      <c r="F546" s="228"/>
      <c r="G546" s="229"/>
      <c r="H546" s="229"/>
      <c r="I546" s="230"/>
      <c r="J546" s="229"/>
      <c r="K546" s="229"/>
      <c r="L546" s="231"/>
      <c r="M546" s="232"/>
      <c r="N546" s="233"/>
      <c r="O546" s="167"/>
      <c r="P546" s="14"/>
      <c r="Q546" s="14"/>
      <c r="R546" s="14"/>
      <c r="S546" s="14"/>
      <c r="T546" s="14"/>
      <c r="U546" s="14"/>
      <c r="V546" s="14"/>
      <c r="W546" s="14"/>
      <c r="X546" s="167"/>
      <c r="Y546" s="167"/>
      <c r="Z546" s="14"/>
      <c r="AA546" s="74"/>
      <c r="AB546" s="14"/>
      <c r="AC546" s="14"/>
    </row>
    <row r="547" spans="1:29" s="11" customFormat="1" ht="15" hidden="1" customHeight="1" x14ac:dyDescent="0.2">
      <c r="A547" s="59"/>
      <c r="B547" s="80"/>
      <c r="C547" s="226"/>
      <c r="D547" s="227"/>
      <c r="E547" s="227"/>
      <c r="F547" s="228"/>
      <c r="G547" s="229"/>
      <c r="H547" s="229"/>
      <c r="I547" s="230"/>
      <c r="J547" s="229"/>
      <c r="K547" s="229"/>
      <c r="L547" s="231"/>
      <c r="M547" s="232"/>
      <c r="N547" s="233"/>
      <c r="O547" s="167"/>
      <c r="P547" s="14"/>
      <c r="Q547" s="14"/>
      <c r="R547" s="14"/>
      <c r="S547" s="14"/>
      <c r="T547" s="14"/>
      <c r="U547" s="14"/>
      <c r="V547" s="14"/>
      <c r="W547" s="14"/>
      <c r="X547" s="167"/>
      <c r="Y547" s="167"/>
      <c r="Z547" s="14"/>
      <c r="AA547" s="74"/>
      <c r="AB547" s="14"/>
      <c r="AC547" s="14"/>
    </row>
    <row r="548" spans="1:29" s="11" customFormat="1" ht="15" hidden="1" customHeight="1" x14ac:dyDescent="0.2">
      <c r="A548" s="59"/>
      <c r="B548" s="80"/>
      <c r="C548" s="226"/>
      <c r="D548" s="227"/>
      <c r="E548" s="227"/>
      <c r="F548" s="228"/>
      <c r="G548" s="229"/>
      <c r="H548" s="229"/>
      <c r="I548" s="230"/>
      <c r="J548" s="229"/>
      <c r="K548" s="229"/>
      <c r="L548" s="231"/>
      <c r="M548" s="232"/>
      <c r="N548" s="233"/>
      <c r="O548" s="167"/>
      <c r="P548" s="14"/>
      <c r="Q548" s="14"/>
      <c r="R548" s="14"/>
      <c r="S548" s="14"/>
      <c r="T548" s="14"/>
      <c r="U548" s="14"/>
      <c r="V548" s="14"/>
      <c r="W548" s="14"/>
      <c r="X548" s="167"/>
      <c r="Y548" s="167"/>
      <c r="Z548" s="14"/>
      <c r="AA548" s="74"/>
      <c r="AB548" s="14"/>
      <c r="AC548" s="14"/>
    </row>
    <row r="549" spans="1:29" s="11" customFormat="1" ht="15" hidden="1" customHeight="1" x14ac:dyDescent="0.2">
      <c r="A549" s="59"/>
      <c r="B549" s="80"/>
      <c r="C549" s="226"/>
      <c r="D549" s="227"/>
      <c r="E549" s="227"/>
      <c r="F549" s="228"/>
      <c r="G549" s="229"/>
      <c r="H549" s="229"/>
      <c r="I549" s="230"/>
      <c r="J549" s="229"/>
      <c r="K549" s="229"/>
      <c r="L549" s="231"/>
      <c r="M549" s="232"/>
      <c r="N549" s="233"/>
      <c r="O549" s="167"/>
      <c r="P549" s="14"/>
      <c r="Q549" s="14"/>
      <c r="R549" s="14"/>
      <c r="S549" s="14"/>
      <c r="T549" s="14"/>
      <c r="U549" s="14"/>
      <c r="V549" s="14"/>
      <c r="W549" s="14"/>
      <c r="X549" s="167"/>
      <c r="Y549" s="167"/>
      <c r="Z549" s="14"/>
      <c r="AA549" s="74"/>
      <c r="AB549" s="14"/>
      <c r="AC549" s="14"/>
    </row>
    <row r="550" spans="1:29" s="11" customFormat="1" ht="15" hidden="1" customHeight="1" x14ac:dyDescent="0.2">
      <c r="A550" s="59"/>
      <c r="B550" s="80"/>
      <c r="C550" s="226"/>
      <c r="D550" s="227"/>
      <c r="E550" s="227"/>
      <c r="F550" s="228"/>
      <c r="G550" s="229"/>
      <c r="H550" s="229"/>
      <c r="I550" s="230"/>
      <c r="J550" s="229"/>
      <c r="K550" s="229"/>
      <c r="L550" s="231"/>
      <c r="M550" s="232"/>
      <c r="N550" s="233"/>
      <c r="O550" s="167"/>
      <c r="P550" s="14"/>
      <c r="Q550" s="14"/>
      <c r="R550" s="14"/>
      <c r="S550" s="14"/>
      <c r="T550" s="14"/>
      <c r="U550" s="14"/>
      <c r="V550" s="14"/>
      <c r="W550" s="14"/>
      <c r="X550" s="167"/>
      <c r="Y550" s="167"/>
      <c r="Z550" s="14"/>
      <c r="AA550" s="74"/>
      <c r="AB550" s="14"/>
      <c r="AC550" s="14"/>
    </row>
    <row r="551" spans="1:29" s="11" customFormat="1" ht="15" hidden="1" customHeight="1" x14ac:dyDescent="0.2">
      <c r="A551" s="59"/>
      <c r="B551" s="80"/>
      <c r="C551" s="226"/>
      <c r="D551" s="227"/>
      <c r="E551" s="227"/>
      <c r="F551" s="228"/>
      <c r="G551" s="229"/>
      <c r="H551" s="229"/>
      <c r="I551" s="230"/>
      <c r="J551" s="229"/>
      <c r="K551" s="229"/>
      <c r="L551" s="231"/>
      <c r="M551" s="232"/>
      <c r="N551" s="233"/>
      <c r="O551" s="167"/>
      <c r="P551" s="14"/>
      <c r="Q551" s="14"/>
      <c r="R551" s="14"/>
      <c r="S551" s="14"/>
      <c r="T551" s="14"/>
      <c r="U551" s="14"/>
      <c r="V551" s="14"/>
      <c r="W551" s="14"/>
      <c r="X551" s="167"/>
      <c r="Y551" s="167"/>
      <c r="Z551" s="14"/>
      <c r="AA551" s="74"/>
      <c r="AB551" s="14"/>
      <c r="AC551" s="14"/>
    </row>
    <row r="552" spans="1:29" s="11" customFormat="1" ht="15" hidden="1" customHeight="1" x14ac:dyDescent="0.2">
      <c r="A552" s="59"/>
      <c r="B552" s="80"/>
      <c r="C552" s="226"/>
      <c r="D552" s="227"/>
      <c r="E552" s="227"/>
      <c r="F552" s="228"/>
      <c r="G552" s="229"/>
      <c r="H552" s="229"/>
      <c r="I552" s="230"/>
      <c r="J552" s="229"/>
      <c r="K552" s="229"/>
      <c r="L552" s="231"/>
      <c r="M552" s="232"/>
      <c r="N552" s="233"/>
      <c r="O552" s="167"/>
      <c r="P552" s="14"/>
      <c r="Q552" s="14"/>
      <c r="R552" s="14"/>
      <c r="S552" s="14"/>
      <c r="T552" s="14"/>
      <c r="U552" s="14"/>
      <c r="V552" s="14"/>
      <c r="W552" s="14"/>
      <c r="X552" s="167"/>
      <c r="Y552" s="167"/>
      <c r="Z552" s="14"/>
      <c r="AA552" s="74"/>
      <c r="AB552" s="14"/>
      <c r="AC552" s="14"/>
    </row>
    <row r="553" spans="1:29" s="11" customFormat="1" ht="15" hidden="1" customHeight="1" x14ac:dyDescent="0.2">
      <c r="A553" s="59"/>
      <c r="B553" s="80"/>
      <c r="C553" s="226"/>
      <c r="D553" s="227"/>
      <c r="E553" s="227"/>
      <c r="F553" s="228"/>
      <c r="G553" s="229"/>
      <c r="H553" s="229"/>
      <c r="I553" s="230"/>
      <c r="J553" s="229"/>
      <c r="K553" s="229"/>
      <c r="L553" s="231"/>
      <c r="M553" s="232"/>
      <c r="N553" s="233"/>
      <c r="O553" s="167"/>
      <c r="P553" s="14"/>
      <c r="Q553" s="14"/>
      <c r="R553" s="14"/>
      <c r="S553" s="14"/>
      <c r="T553" s="14"/>
      <c r="U553" s="14"/>
      <c r="V553" s="14"/>
      <c r="W553" s="14"/>
      <c r="X553" s="167"/>
      <c r="Y553" s="167"/>
      <c r="Z553" s="14"/>
      <c r="AA553" s="74"/>
      <c r="AB553" s="14"/>
      <c r="AC553" s="14"/>
    </row>
    <row r="554" spans="1:29" s="11" customFormat="1" ht="15" hidden="1" customHeight="1" x14ac:dyDescent="0.2">
      <c r="A554" s="59"/>
      <c r="B554" s="80"/>
      <c r="C554" s="226"/>
      <c r="D554" s="227"/>
      <c r="E554" s="227"/>
      <c r="F554" s="228"/>
      <c r="G554" s="229"/>
      <c r="H554" s="229"/>
      <c r="I554" s="230"/>
      <c r="J554" s="229"/>
      <c r="K554" s="229"/>
      <c r="L554" s="231"/>
      <c r="M554" s="232"/>
      <c r="N554" s="233"/>
      <c r="O554" s="167"/>
      <c r="P554" s="14"/>
      <c r="Q554" s="14"/>
      <c r="R554" s="14"/>
      <c r="S554" s="14"/>
      <c r="T554" s="14"/>
      <c r="U554" s="14"/>
      <c r="V554" s="14"/>
      <c r="W554" s="14"/>
      <c r="X554" s="167"/>
      <c r="Y554" s="167"/>
      <c r="Z554" s="14"/>
      <c r="AA554" s="74"/>
      <c r="AB554" s="14"/>
      <c r="AC554" s="14"/>
    </row>
    <row r="555" spans="1:29" s="11" customFormat="1" ht="15" hidden="1" customHeight="1" x14ac:dyDescent="0.2">
      <c r="A555" s="59"/>
      <c r="B555" s="80"/>
      <c r="C555" s="226"/>
      <c r="D555" s="227"/>
      <c r="E555" s="227"/>
      <c r="F555" s="228"/>
      <c r="G555" s="229"/>
      <c r="H555" s="229"/>
      <c r="I555" s="230"/>
      <c r="J555" s="229"/>
      <c r="K555" s="229"/>
      <c r="L555" s="231"/>
      <c r="M555" s="232"/>
      <c r="N555" s="233"/>
      <c r="O555" s="167"/>
      <c r="P555" s="14"/>
      <c r="Q555" s="14"/>
      <c r="R555" s="14"/>
      <c r="S555" s="14"/>
      <c r="T555" s="14"/>
      <c r="U555" s="14"/>
      <c r="V555" s="14"/>
      <c r="W555" s="14"/>
      <c r="X555" s="167"/>
      <c r="Y555" s="167"/>
      <c r="Z555" s="14"/>
      <c r="AA555" s="74"/>
      <c r="AB555" s="14"/>
      <c r="AC555" s="14"/>
    </row>
    <row r="556" spans="1:29" s="11" customFormat="1" ht="15" hidden="1" customHeight="1" x14ac:dyDescent="0.2">
      <c r="A556" s="59"/>
      <c r="B556" s="80"/>
      <c r="C556" s="226"/>
      <c r="D556" s="227"/>
      <c r="E556" s="227"/>
      <c r="F556" s="228"/>
      <c r="G556" s="229"/>
      <c r="H556" s="229"/>
      <c r="I556" s="230"/>
      <c r="J556" s="229"/>
      <c r="K556" s="229"/>
      <c r="L556" s="231"/>
      <c r="M556" s="232"/>
      <c r="N556" s="233"/>
      <c r="O556" s="167"/>
      <c r="P556" s="14"/>
      <c r="Q556" s="14"/>
      <c r="R556" s="14"/>
      <c r="S556" s="14"/>
      <c r="T556" s="14"/>
      <c r="U556" s="14"/>
      <c r="V556" s="14"/>
      <c r="W556" s="14"/>
      <c r="X556" s="167"/>
      <c r="Y556" s="167"/>
      <c r="Z556" s="14"/>
      <c r="AA556" s="74"/>
      <c r="AB556" s="14"/>
      <c r="AC556" s="14"/>
    </row>
    <row r="557" spans="1:29" s="11" customFormat="1" ht="15" hidden="1" customHeight="1" x14ac:dyDescent="0.2">
      <c r="A557" s="59"/>
      <c r="B557" s="80"/>
      <c r="C557" s="226"/>
      <c r="D557" s="227"/>
      <c r="E557" s="227"/>
      <c r="F557" s="228"/>
      <c r="G557" s="229"/>
      <c r="H557" s="229"/>
      <c r="I557" s="230"/>
      <c r="J557" s="229"/>
      <c r="K557" s="229"/>
      <c r="L557" s="231"/>
      <c r="M557" s="232"/>
      <c r="N557" s="233"/>
      <c r="O557" s="167"/>
      <c r="P557" s="14"/>
      <c r="Q557" s="14"/>
      <c r="R557" s="14"/>
      <c r="S557" s="14"/>
      <c r="T557" s="14"/>
      <c r="U557" s="14"/>
      <c r="V557" s="14"/>
      <c r="W557" s="14"/>
      <c r="X557" s="167"/>
      <c r="Y557" s="167"/>
      <c r="Z557" s="14"/>
      <c r="AA557" s="74"/>
      <c r="AB557" s="14"/>
      <c r="AC557" s="14"/>
    </row>
    <row r="558" spans="1:29" s="11" customFormat="1" ht="15" hidden="1" customHeight="1" x14ac:dyDescent="0.2">
      <c r="A558" s="59"/>
      <c r="B558" s="80"/>
      <c r="C558" s="226"/>
      <c r="D558" s="227"/>
      <c r="E558" s="227"/>
      <c r="F558" s="228"/>
      <c r="G558" s="229"/>
      <c r="H558" s="229"/>
      <c r="I558" s="230"/>
      <c r="J558" s="229"/>
      <c r="K558" s="229"/>
      <c r="L558" s="231"/>
      <c r="M558" s="232"/>
      <c r="N558" s="233"/>
      <c r="O558" s="167"/>
      <c r="P558" s="14"/>
      <c r="Q558" s="14"/>
      <c r="R558" s="14"/>
      <c r="S558" s="14"/>
      <c r="T558" s="14"/>
      <c r="U558" s="14"/>
      <c r="V558" s="14"/>
      <c r="W558" s="14"/>
      <c r="X558" s="167"/>
      <c r="Y558" s="167"/>
      <c r="Z558" s="14"/>
      <c r="AA558" s="74"/>
      <c r="AB558" s="14"/>
      <c r="AC558" s="14"/>
    </row>
    <row r="559" spans="1:29" s="11" customFormat="1" ht="15" hidden="1" customHeight="1" x14ac:dyDescent="0.2">
      <c r="A559" s="59"/>
      <c r="B559" s="80"/>
      <c r="C559" s="226"/>
      <c r="D559" s="227"/>
      <c r="E559" s="227"/>
      <c r="F559" s="228"/>
      <c r="G559" s="229"/>
      <c r="H559" s="229"/>
      <c r="I559" s="230"/>
      <c r="J559" s="229"/>
      <c r="K559" s="229"/>
      <c r="L559" s="231"/>
      <c r="M559" s="232"/>
      <c r="N559" s="233"/>
      <c r="O559" s="167"/>
      <c r="P559" s="14"/>
      <c r="Q559" s="14"/>
      <c r="R559" s="14"/>
      <c r="S559" s="14"/>
      <c r="T559" s="14"/>
      <c r="U559" s="14"/>
      <c r="V559" s="14"/>
      <c r="W559" s="14"/>
      <c r="X559" s="167"/>
      <c r="Y559" s="167"/>
      <c r="Z559" s="14"/>
      <c r="AA559" s="74"/>
      <c r="AB559" s="14"/>
      <c r="AC559" s="14"/>
    </row>
    <row r="560" spans="1:29" s="11" customFormat="1" ht="15" hidden="1" customHeight="1" x14ac:dyDescent="0.2">
      <c r="A560" s="59"/>
      <c r="B560" s="80"/>
      <c r="C560" s="226"/>
      <c r="D560" s="227"/>
      <c r="E560" s="227"/>
      <c r="F560" s="228"/>
      <c r="G560" s="229"/>
      <c r="H560" s="229"/>
      <c r="I560" s="230"/>
      <c r="J560" s="229"/>
      <c r="K560" s="229"/>
      <c r="L560" s="231"/>
      <c r="M560" s="232"/>
      <c r="N560" s="233"/>
      <c r="O560" s="167"/>
      <c r="P560" s="14"/>
      <c r="Q560" s="14"/>
      <c r="R560" s="14"/>
      <c r="S560" s="14"/>
      <c r="T560" s="14"/>
      <c r="U560" s="14"/>
      <c r="V560" s="14"/>
      <c r="W560" s="14"/>
      <c r="X560" s="167"/>
      <c r="Y560" s="167"/>
      <c r="Z560" s="14"/>
      <c r="AA560" s="74"/>
      <c r="AB560" s="14"/>
      <c r="AC560" s="14"/>
    </row>
    <row r="561" spans="1:29" s="11" customFormat="1" ht="15" hidden="1" customHeight="1" x14ac:dyDescent="0.2">
      <c r="A561" s="59"/>
      <c r="B561" s="80"/>
      <c r="C561" s="226"/>
      <c r="D561" s="227"/>
      <c r="E561" s="227"/>
      <c r="F561" s="228"/>
      <c r="G561" s="229"/>
      <c r="H561" s="229"/>
      <c r="I561" s="230"/>
      <c r="J561" s="229"/>
      <c r="K561" s="229"/>
      <c r="L561" s="231"/>
      <c r="M561" s="232"/>
      <c r="N561" s="233"/>
      <c r="O561" s="167"/>
      <c r="P561" s="14"/>
      <c r="Q561" s="14"/>
      <c r="R561" s="14"/>
      <c r="S561" s="14"/>
      <c r="T561" s="14"/>
      <c r="U561" s="14"/>
      <c r="V561" s="14"/>
      <c r="W561" s="14"/>
      <c r="X561" s="167"/>
      <c r="Y561" s="167"/>
      <c r="Z561" s="14"/>
      <c r="AA561" s="74"/>
      <c r="AB561" s="14"/>
      <c r="AC561" s="14"/>
    </row>
    <row r="562" spans="1:29" s="11" customFormat="1" ht="15" hidden="1" customHeight="1" x14ac:dyDescent="0.2">
      <c r="A562" s="59"/>
      <c r="B562" s="80"/>
      <c r="C562" s="226"/>
      <c r="D562" s="227"/>
      <c r="E562" s="227"/>
      <c r="F562" s="228"/>
      <c r="G562" s="229"/>
      <c r="H562" s="229"/>
      <c r="I562" s="230"/>
      <c r="J562" s="229"/>
      <c r="K562" s="229"/>
      <c r="L562" s="231"/>
      <c r="M562" s="232"/>
      <c r="N562" s="233"/>
      <c r="O562" s="167"/>
      <c r="P562" s="14"/>
      <c r="Q562" s="14"/>
      <c r="R562" s="14"/>
      <c r="S562" s="14"/>
      <c r="T562" s="14"/>
      <c r="U562" s="14"/>
      <c r="V562" s="14"/>
      <c r="W562" s="14"/>
      <c r="X562" s="167"/>
      <c r="Y562" s="167"/>
      <c r="Z562" s="14"/>
      <c r="AA562" s="74"/>
      <c r="AB562" s="14"/>
      <c r="AC562" s="14"/>
    </row>
    <row r="563" spans="1:29" s="11" customFormat="1" ht="15" hidden="1" customHeight="1" x14ac:dyDescent="0.2">
      <c r="A563" s="59"/>
      <c r="B563" s="80"/>
      <c r="C563" s="226"/>
      <c r="D563" s="227"/>
      <c r="E563" s="227"/>
      <c r="F563" s="228"/>
      <c r="G563" s="229"/>
      <c r="H563" s="229"/>
      <c r="I563" s="230"/>
      <c r="J563" s="229"/>
      <c r="K563" s="229"/>
      <c r="L563" s="231"/>
      <c r="M563" s="232"/>
      <c r="N563" s="233"/>
      <c r="O563" s="167"/>
      <c r="P563" s="14"/>
      <c r="Q563" s="14"/>
      <c r="R563" s="14"/>
      <c r="S563" s="14"/>
      <c r="T563" s="14"/>
      <c r="U563" s="14"/>
      <c r="V563" s="14"/>
      <c r="W563" s="14"/>
      <c r="X563" s="167"/>
      <c r="Y563" s="167"/>
      <c r="Z563" s="14"/>
      <c r="AA563" s="74"/>
      <c r="AB563" s="14"/>
      <c r="AC563" s="14"/>
    </row>
    <row r="564" spans="1:29" s="11" customFormat="1" ht="15" hidden="1" customHeight="1" x14ac:dyDescent="0.2">
      <c r="A564" s="59"/>
      <c r="B564" s="80"/>
      <c r="C564" s="226"/>
      <c r="D564" s="227"/>
      <c r="E564" s="227"/>
      <c r="F564" s="228"/>
      <c r="G564" s="229"/>
      <c r="H564" s="229"/>
      <c r="I564" s="230"/>
      <c r="J564" s="229"/>
      <c r="K564" s="229"/>
      <c r="L564" s="231"/>
      <c r="M564" s="232"/>
      <c r="N564" s="233"/>
      <c r="O564" s="167"/>
      <c r="P564" s="14"/>
      <c r="Q564" s="14"/>
      <c r="R564" s="14"/>
      <c r="S564" s="14"/>
      <c r="T564" s="14"/>
      <c r="U564" s="14"/>
      <c r="V564" s="14"/>
      <c r="W564" s="14"/>
      <c r="X564" s="167"/>
      <c r="Y564" s="167"/>
      <c r="Z564" s="14"/>
      <c r="AA564" s="74"/>
      <c r="AB564" s="14"/>
      <c r="AC564" s="14"/>
    </row>
    <row r="565" spans="1:29" s="11" customFormat="1" ht="15" hidden="1" customHeight="1" x14ac:dyDescent="0.2">
      <c r="A565" s="59"/>
      <c r="B565" s="80"/>
      <c r="C565" s="226"/>
      <c r="D565" s="227"/>
      <c r="E565" s="227"/>
      <c r="F565" s="228"/>
      <c r="G565" s="229"/>
      <c r="H565" s="229"/>
      <c r="I565" s="230"/>
      <c r="J565" s="229"/>
      <c r="K565" s="229"/>
      <c r="L565" s="231"/>
      <c r="M565" s="232"/>
      <c r="N565" s="233"/>
      <c r="O565" s="167"/>
      <c r="P565" s="14"/>
      <c r="Q565" s="14"/>
      <c r="R565" s="14"/>
      <c r="S565" s="14"/>
      <c r="T565" s="14"/>
      <c r="U565" s="14"/>
      <c r="V565" s="14"/>
      <c r="W565" s="14"/>
      <c r="X565" s="167"/>
      <c r="Y565" s="167"/>
      <c r="Z565" s="14"/>
      <c r="AA565" s="74"/>
      <c r="AB565" s="14"/>
      <c r="AC565" s="14"/>
    </row>
    <row r="566" spans="1:29" s="11" customFormat="1" ht="15" hidden="1" customHeight="1" x14ac:dyDescent="0.2">
      <c r="A566" s="59"/>
      <c r="B566" s="80"/>
      <c r="C566" s="226"/>
      <c r="D566" s="227"/>
      <c r="E566" s="227"/>
      <c r="F566" s="228"/>
      <c r="G566" s="229"/>
      <c r="H566" s="229"/>
      <c r="I566" s="230"/>
      <c r="J566" s="229"/>
      <c r="K566" s="229"/>
      <c r="L566" s="231"/>
      <c r="M566" s="232"/>
      <c r="N566" s="233"/>
      <c r="O566" s="167"/>
      <c r="P566" s="14"/>
      <c r="Q566" s="14"/>
      <c r="R566" s="14"/>
      <c r="S566" s="14"/>
      <c r="T566" s="14"/>
      <c r="U566" s="14"/>
      <c r="V566" s="14"/>
      <c r="W566" s="14"/>
      <c r="X566" s="167"/>
      <c r="Y566" s="167"/>
      <c r="Z566" s="14"/>
      <c r="AA566" s="74"/>
      <c r="AB566" s="14"/>
      <c r="AC566" s="14"/>
    </row>
    <row r="567" spans="1:29" s="11" customFormat="1" ht="15" hidden="1" customHeight="1" x14ac:dyDescent="0.2">
      <c r="A567" s="59"/>
      <c r="B567" s="80"/>
      <c r="C567" s="226"/>
      <c r="D567" s="227"/>
      <c r="E567" s="227"/>
      <c r="F567" s="228"/>
      <c r="G567" s="229"/>
      <c r="H567" s="229"/>
      <c r="I567" s="230"/>
      <c r="J567" s="229"/>
      <c r="K567" s="229"/>
      <c r="L567" s="231"/>
      <c r="M567" s="232"/>
      <c r="N567" s="233"/>
      <c r="O567" s="167"/>
      <c r="P567" s="14"/>
      <c r="Q567" s="14"/>
      <c r="R567" s="14"/>
      <c r="S567" s="14"/>
      <c r="T567" s="14"/>
      <c r="U567" s="14"/>
      <c r="V567" s="14"/>
      <c r="W567" s="14"/>
      <c r="X567" s="167"/>
      <c r="Y567" s="167"/>
      <c r="Z567" s="14"/>
      <c r="AA567" s="74"/>
      <c r="AB567" s="14"/>
      <c r="AC567" s="14"/>
    </row>
    <row r="568" spans="1:29" s="11" customFormat="1" ht="15" hidden="1" customHeight="1" x14ac:dyDescent="0.2">
      <c r="A568" s="59"/>
      <c r="B568" s="80"/>
      <c r="C568" s="226"/>
      <c r="D568" s="227"/>
      <c r="E568" s="227"/>
      <c r="F568" s="228"/>
      <c r="G568" s="229"/>
      <c r="H568" s="229"/>
      <c r="I568" s="230"/>
      <c r="J568" s="229"/>
      <c r="K568" s="229"/>
      <c r="L568" s="231"/>
      <c r="M568" s="232"/>
      <c r="N568" s="233"/>
      <c r="O568" s="167"/>
      <c r="P568" s="14"/>
      <c r="Q568" s="14"/>
      <c r="R568" s="14"/>
      <c r="S568" s="14"/>
      <c r="T568" s="14"/>
      <c r="U568" s="14"/>
      <c r="V568" s="14"/>
      <c r="W568" s="14"/>
      <c r="X568" s="167"/>
      <c r="Y568" s="167"/>
      <c r="Z568" s="14"/>
      <c r="AA568" s="74"/>
      <c r="AB568" s="14"/>
      <c r="AC568" s="14"/>
    </row>
    <row r="569" spans="1:29" s="11" customFormat="1" ht="15" hidden="1" customHeight="1" x14ac:dyDescent="0.2">
      <c r="A569" s="59"/>
      <c r="B569" s="80"/>
      <c r="C569" s="226"/>
      <c r="D569" s="227"/>
      <c r="E569" s="227"/>
      <c r="F569" s="228"/>
      <c r="G569" s="229"/>
      <c r="H569" s="229"/>
      <c r="I569" s="230"/>
      <c r="J569" s="229"/>
      <c r="K569" s="229"/>
      <c r="L569" s="231"/>
      <c r="M569" s="232"/>
      <c r="N569" s="233"/>
      <c r="O569" s="167"/>
      <c r="P569" s="14"/>
      <c r="Q569" s="14"/>
      <c r="R569" s="14"/>
      <c r="S569" s="14"/>
      <c r="T569" s="14"/>
      <c r="U569" s="14"/>
      <c r="V569" s="14"/>
      <c r="W569" s="14"/>
      <c r="X569" s="167"/>
      <c r="Y569" s="167"/>
      <c r="Z569" s="14"/>
      <c r="AA569" s="74"/>
      <c r="AB569" s="14"/>
      <c r="AC569" s="14"/>
    </row>
    <row r="570" spans="1:29" s="11" customFormat="1" ht="15" hidden="1" customHeight="1" x14ac:dyDescent="0.2">
      <c r="A570" s="59"/>
      <c r="B570" s="80"/>
      <c r="C570" s="226"/>
      <c r="D570" s="227"/>
      <c r="E570" s="227"/>
      <c r="F570" s="228"/>
      <c r="G570" s="229"/>
      <c r="H570" s="229"/>
      <c r="I570" s="230"/>
      <c r="J570" s="229"/>
      <c r="K570" s="229"/>
      <c r="L570" s="231"/>
      <c r="M570" s="232"/>
      <c r="N570" s="233"/>
      <c r="O570" s="167"/>
      <c r="P570" s="14"/>
      <c r="Q570" s="14"/>
      <c r="R570" s="14"/>
      <c r="S570" s="14"/>
      <c r="T570" s="14"/>
      <c r="U570" s="14"/>
      <c r="V570" s="14"/>
      <c r="W570" s="14"/>
      <c r="X570" s="167"/>
      <c r="Y570" s="167"/>
      <c r="Z570" s="14"/>
      <c r="AA570" s="74"/>
      <c r="AB570" s="14"/>
      <c r="AC570" s="14"/>
    </row>
    <row r="571" spans="1:29" s="11" customFormat="1" ht="15" hidden="1" customHeight="1" x14ac:dyDescent="0.2">
      <c r="A571" s="59"/>
      <c r="B571" s="80"/>
      <c r="C571" s="226"/>
      <c r="D571" s="227"/>
      <c r="E571" s="227"/>
      <c r="F571" s="228"/>
      <c r="G571" s="229"/>
      <c r="H571" s="229"/>
      <c r="I571" s="230"/>
      <c r="J571" s="229"/>
      <c r="K571" s="229"/>
      <c r="L571" s="231"/>
      <c r="M571" s="232"/>
      <c r="N571" s="233"/>
      <c r="O571" s="167"/>
      <c r="P571" s="14"/>
      <c r="Q571" s="14"/>
      <c r="R571" s="14"/>
      <c r="S571" s="14"/>
      <c r="T571" s="14"/>
      <c r="U571" s="14"/>
      <c r="V571" s="14"/>
      <c r="W571" s="14"/>
      <c r="X571" s="167"/>
      <c r="Y571" s="167"/>
      <c r="Z571" s="14"/>
      <c r="AA571" s="74"/>
      <c r="AB571" s="14"/>
      <c r="AC571" s="14"/>
    </row>
    <row r="572" spans="1:29" s="11" customFormat="1" ht="15" hidden="1" customHeight="1" x14ac:dyDescent="0.2">
      <c r="A572" s="59"/>
      <c r="B572" s="80"/>
      <c r="C572" s="226"/>
      <c r="D572" s="227"/>
      <c r="E572" s="227"/>
      <c r="F572" s="228"/>
      <c r="G572" s="229"/>
      <c r="H572" s="229"/>
      <c r="I572" s="230"/>
      <c r="J572" s="229"/>
      <c r="K572" s="229"/>
      <c r="L572" s="231"/>
      <c r="M572" s="232"/>
      <c r="N572" s="233"/>
      <c r="O572" s="167"/>
      <c r="P572" s="14"/>
      <c r="Q572" s="14"/>
      <c r="R572" s="14"/>
      <c r="S572" s="14"/>
      <c r="T572" s="14"/>
      <c r="U572" s="14"/>
      <c r="V572" s="14"/>
      <c r="W572" s="14"/>
      <c r="X572" s="167"/>
      <c r="Y572" s="167"/>
      <c r="Z572" s="14"/>
      <c r="AA572" s="74"/>
      <c r="AB572" s="14"/>
      <c r="AC572" s="14"/>
    </row>
    <row r="573" spans="1:29" s="11" customFormat="1" ht="15" hidden="1" customHeight="1" x14ac:dyDescent="0.2">
      <c r="A573" s="59"/>
      <c r="B573" s="80"/>
      <c r="C573" s="226"/>
      <c r="D573" s="227"/>
      <c r="E573" s="227"/>
      <c r="F573" s="228"/>
      <c r="G573" s="229"/>
      <c r="H573" s="229"/>
      <c r="I573" s="230"/>
      <c r="J573" s="229"/>
      <c r="K573" s="229"/>
      <c r="L573" s="231"/>
      <c r="M573" s="232"/>
      <c r="N573" s="233"/>
      <c r="O573" s="167"/>
      <c r="P573" s="14"/>
      <c r="Q573" s="14"/>
      <c r="R573" s="14"/>
      <c r="S573" s="14"/>
      <c r="T573" s="14"/>
      <c r="U573" s="14"/>
      <c r="V573" s="14"/>
      <c r="W573" s="14"/>
      <c r="X573" s="167"/>
      <c r="Y573" s="167"/>
      <c r="Z573" s="14"/>
      <c r="AA573" s="74"/>
      <c r="AB573" s="14"/>
      <c r="AC573" s="14"/>
    </row>
    <row r="574" spans="1:29" s="11" customFormat="1" ht="15" hidden="1" customHeight="1" x14ac:dyDescent="0.2">
      <c r="A574" s="59"/>
      <c r="B574" s="80"/>
      <c r="C574" s="226"/>
      <c r="D574" s="227"/>
      <c r="E574" s="227"/>
      <c r="F574" s="228"/>
      <c r="G574" s="229"/>
      <c r="H574" s="229"/>
      <c r="I574" s="230"/>
      <c r="J574" s="229"/>
      <c r="K574" s="229"/>
      <c r="L574" s="231"/>
      <c r="M574" s="232"/>
      <c r="N574" s="233"/>
      <c r="O574" s="167"/>
      <c r="P574" s="14"/>
      <c r="Q574" s="14"/>
      <c r="R574" s="14"/>
      <c r="S574" s="14"/>
      <c r="T574" s="14"/>
      <c r="U574" s="14"/>
      <c r="V574" s="14"/>
      <c r="W574" s="14"/>
      <c r="X574" s="167"/>
      <c r="Y574" s="167"/>
      <c r="Z574" s="14"/>
      <c r="AA574" s="74"/>
      <c r="AB574" s="14"/>
      <c r="AC574" s="14"/>
    </row>
    <row r="575" spans="1:29" s="11" customFormat="1" ht="15" hidden="1" customHeight="1" x14ac:dyDescent="0.2">
      <c r="A575" s="59"/>
      <c r="B575" s="80"/>
      <c r="C575" s="226"/>
      <c r="D575" s="227"/>
      <c r="E575" s="227"/>
      <c r="F575" s="228"/>
      <c r="G575" s="229"/>
      <c r="H575" s="229"/>
      <c r="I575" s="230"/>
      <c r="J575" s="229"/>
      <c r="K575" s="229"/>
      <c r="L575" s="231"/>
      <c r="M575" s="232"/>
      <c r="N575" s="233"/>
      <c r="O575" s="167"/>
      <c r="P575" s="14"/>
      <c r="Q575" s="14"/>
      <c r="R575" s="14"/>
      <c r="S575" s="14"/>
      <c r="T575" s="14"/>
      <c r="U575" s="14"/>
      <c r="V575" s="14"/>
      <c r="W575" s="14"/>
      <c r="X575" s="167"/>
      <c r="Y575" s="167"/>
      <c r="Z575" s="14"/>
      <c r="AA575" s="74"/>
      <c r="AB575" s="14"/>
      <c r="AC575" s="14"/>
    </row>
    <row r="576" spans="1:29" s="11" customFormat="1" ht="15" hidden="1" customHeight="1" x14ac:dyDescent="0.2">
      <c r="A576" s="59"/>
      <c r="B576" s="80"/>
      <c r="C576" s="226"/>
      <c r="D576" s="227"/>
      <c r="E576" s="227"/>
      <c r="F576" s="228"/>
      <c r="G576" s="229"/>
      <c r="H576" s="229"/>
      <c r="I576" s="230"/>
      <c r="J576" s="229"/>
      <c r="K576" s="229"/>
      <c r="L576" s="231"/>
      <c r="M576" s="232"/>
      <c r="N576" s="233"/>
      <c r="O576" s="167"/>
      <c r="P576" s="14"/>
      <c r="Q576" s="14"/>
      <c r="R576" s="14"/>
      <c r="S576" s="14"/>
      <c r="T576" s="14"/>
      <c r="U576" s="14"/>
      <c r="V576" s="14"/>
      <c r="W576" s="14"/>
      <c r="X576" s="167"/>
      <c r="Y576" s="167"/>
      <c r="Z576" s="14"/>
      <c r="AA576" s="74"/>
      <c r="AB576" s="14"/>
      <c r="AC576" s="14"/>
    </row>
    <row r="577" spans="1:29" s="11" customFormat="1" ht="15" hidden="1" customHeight="1" x14ac:dyDescent="0.2">
      <c r="A577" s="59"/>
      <c r="B577" s="80"/>
      <c r="C577" s="226"/>
      <c r="D577" s="227"/>
      <c r="E577" s="227"/>
      <c r="F577" s="228"/>
      <c r="G577" s="229"/>
      <c r="H577" s="229"/>
      <c r="I577" s="230"/>
      <c r="J577" s="229"/>
      <c r="K577" s="229"/>
      <c r="L577" s="231"/>
      <c r="M577" s="232"/>
      <c r="N577" s="233"/>
      <c r="O577" s="167"/>
      <c r="P577" s="14"/>
      <c r="Q577" s="14"/>
      <c r="R577" s="14"/>
      <c r="S577" s="14"/>
      <c r="T577" s="14"/>
      <c r="U577" s="14"/>
      <c r="V577" s="14"/>
      <c r="W577" s="14"/>
      <c r="X577" s="167"/>
      <c r="Y577" s="167"/>
      <c r="Z577" s="14"/>
      <c r="AA577" s="74"/>
      <c r="AB577" s="14"/>
      <c r="AC577" s="14"/>
    </row>
    <row r="578" spans="1:29" s="11" customFormat="1" ht="15" hidden="1" customHeight="1" x14ac:dyDescent="0.2">
      <c r="A578" s="59"/>
      <c r="B578" s="80"/>
      <c r="C578" s="226"/>
      <c r="D578" s="227"/>
      <c r="E578" s="227"/>
      <c r="F578" s="228"/>
      <c r="G578" s="229"/>
      <c r="H578" s="229"/>
      <c r="I578" s="230"/>
      <c r="J578" s="229"/>
      <c r="K578" s="229"/>
      <c r="L578" s="231"/>
      <c r="M578" s="232"/>
      <c r="N578" s="233"/>
      <c r="O578" s="167"/>
      <c r="P578" s="14"/>
      <c r="Q578" s="14"/>
      <c r="R578" s="14"/>
      <c r="S578" s="14"/>
      <c r="T578" s="14"/>
      <c r="U578" s="14"/>
      <c r="V578" s="14"/>
      <c r="W578" s="14"/>
      <c r="X578" s="167"/>
      <c r="Y578" s="167"/>
      <c r="Z578" s="14"/>
      <c r="AA578" s="74"/>
      <c r="AB578" s="14"/>
      <c r="AC578" s="14"/>
    </row>
    <row r="579" spans="1:29" s="11" customFormat="1" ht="15" hidden="1" customHeight="1" x14ac:dyDescent="0.2">
      <c r="A579" s="59"/>
      <c r="B579" s="80"/>
      <c r="C579" s="226"/>
      <c r="D579" s="227"/>
      <c r="E579" s="227"/>
      <c r="F579" s="228"/>
      <c r="G579" s="229"/>
      <c r="H579" s="229"/>
      <c r="I579" s="230"/>
      <c r="J579" s="229"/>
      <c r="K579" s="229"/>
      <c r="L579" s="231"/>
      <c r="M579" s="232"/>
      <c r="N579" s="233"/>
      <c r="O579" s="167"/>
      <c r="P579" s="14"/>
      <c r="Q579" s="14"/>
      <c r="R579" s="14"/>
      <c r="S579" s="14"/>
      <c r="T579" s="14"/>
      <c r="U579" s="14"/>
      <c r="V579" s="14"/>
      <c r="W579" s="14"/>
      <c r="X579" s="167"/>
      <c r="Y579" s="167"/>
      <c r="Z579" s="14"/>
      <c r="AA579" s="74"/>
      <c r="AB579" s="14"/>
      <c r="AC579" s="14"/>
    </row>
    <row r="580" spans="1:29" s="11" customFormat="1" ht="15" hidden="1" customHeight="1" x14ac:dyDescent="0.2">
      <c r="A580" s="59"/>
      <c r="B580" s="80"/>
      <c r="C580" s="226"/>
      <c r="D580" s="227"/>
      <c r="E580" s="227"/>
      <c r="F580" s="228"/>
      <c r="G580" s="229"/>
      <c r="H580" s="229"/>
      <c r="I580" s="230"/>
      <c r="J580" s="229"/>
      <c r="K580" s="229"/>
      <c r="L580" s="231"/>
      <c r="M580" s="232"/>
      <c r="N580" s="233"/>
      <c r="O580" s="167"/>
      <c r="P580" s="14"/>
      <c r="Q580" s="14"/>
      <c r="R580" s="14"/>
      <c r="S580" s="14"/>
      <c r="T580" s="14"/>
      <c r="U580" s="14"/>
      <c r="V580" s="14"/>
      <c r="W580" s="14"/>
      <c r="X580" s="167"/>
      <c r="Y580" s="167"/>
      <c r="Z580" s="14"/>
      <c r="AA580" s="74"/>
      <c r="AB580" s="14"/>
      <c r="AC580" s="14"/>
    </row>
    <row r="581" spans="1:29" s="11" customFormat="1" ht="15" hidden="1" customHeight="1" x14ac:dyDescent="0.2">
      <c r="A581" s="59"/>
      <c r="B581" s="80"/>
      <c r="C581" s="226"/>
      <c r="D581" s="227"/>
      <c r="E581" s="227"/>
      <c r="F581" s="228"/>
      <c r="G581" s="229"/>
      <c r="H581" s="229"/>
      <c r="I581" s="230"/>
      <c r="J581" s="229"/>
      <c r="K581" s="229"/>
      <c r="L581" s="231"/>
      <c r="M581" s="232"/>
      <c r="N581" s="233"/>
      <c r="O581" s="167"/>
      <c r="P581" s="14"/>
      <c r="Q581" s="14"/>
      <c r="R581" s="14"/>
      <c r="S581" s="14"/>
      <c r="T581" s="14"/>
      <c r="U581" s="14"/>
      <c r="V581" s="14"/>
      <c r="W581" s="14"/>
      <c r="X581" s="167"/>
      <c r="Y581" s="167"/>
      <c r="Z581" s="14"/>
      <c r="AA581" s="74"/>
      <c r="AB581" s="14"/>
      <c r="AC581" s="14"/>
    </row>
    <row r="582" spans="1:29" s="11" customFormat="1" ht="15" hidden="1" customHeight="1" x14ac:dyDescent="0.2">
      <c r="A582" s="59"/>
      <c r="B582" s="80"/>
      <c r="C582" s="226"/>
      <c r="D582" s="227"/>
      <c r="E582" s="227"/>
      <c r="F582" s="228"/>
      <c r="G582" s="229"/>
      <c r="H582" s="229"/>
      <c r="I582" s="230"/>
      <c r="J582" s="229"/>
      <c r="K582" s="229"/>
      <c r="L582" s="231"/>
      <c r="M582" s="232"/>
      <c r="N582" s="233"/>
      <c r="O582" s="167"/>
      <c r="P582" s="14"/>
      <c r="Q582" s="14"/>
      <c r="R582" s="14"/>
      <c r="S582" s="14"/>
      <c r="T582" s="14"/>
      <c r="U582" s="14"/>
      <c r="V582" s="14"/>
      <c r="W582" s="14"/>
      <c r="X582" s="167"/>
      <c r="Y582" s="167"/>
      <c r="Z582" s="14"/>
      <c r="AA582" s="74"/>
      <c r="AB582" s="14"/>
      <c r="AC582" s="14"/>
    </row>
    <row r="583" spans="1:29" s="11" customFormat="1" ht="15" hidden="1" customHeight="1" x14ac:dyDescent="0.2">
      <c r="A583" s="59"/>
      <c r="B583" s="80"/>
      <c r="C583" s="226"/>
      <c r="D583" s="227"/>
      <c r="E583" s="227"/>
      <c r="F583" s="228"/>
      <c r="G583" s="229"/>
      <c r="H583" s="229"/>
      <c r="I583" s="230"/>
      <c r="J583" s="229"/>
      <c r="K583" s="229"/>
      <c r="L583" s="231"/>
      <c r="M583" s="232"/>
      <c r="N583" s="233"/>
      <c r="O583" s="167"/>
      <c r="P583" s="14"/>
      <c r="Q583" s="14"/>
      <c r="R583" s="14"/>
      <c r="S583" s="14"/>
      <c r="T583" s="14"/>
      <c r="U583" s="14"/>
      <c r="V583" s="14"/>
      <c r="W583" s="14"/>
      <c r="X583" s="167"/>
      <c r="Y583" s="167"/>
      <c r="Z583" s="14"/>
      <c r="AA583" s="74"/>
      <c r="AB583" s="14"/>
      <c r="AC583" s="14"/>
    </row>
    <row r="584" spans="1:29" s="11" customFormat="1" ht="15" hidden="1" customHeight="1" x14ac:dyDescent="0.2">
      <c r="A584" s="59"/>
      <c r="B584" s="80"/>
      <c r="C584" s="226"/>
      <c r="D584" s="227"/>
      <c r="E584" s="227"/>
      <c r="F584" s="228"/>
      <c r="G584" s="229"/>
      <c r="H584" s="229"/>
      <c r="I584" s="230"/>
      <c r="J584" s="229"/>
      <c r="K584" s="229"/>
      <c r="L584" s="231"/>
      <c r="M584" s="232"/>
      <c r="N584" s="233"/>
      <c r="O584" s="167"/>
      <c r="P584" s="14"/>
      <c r="Q584" s="14"/>
      <c r="R584" s="14"/>
      <c r="S584" s="14"/>
      <c r="T584" s="14"/>
      <c r="U584" s="14"/>
      <c r="V584" s="14"/>
      <c r="W584" s="14"/>
      <c r="X584" s="167"/>
      <c r="Y584" s="167"/>
      <c r="Z584" s="14"/>
      <c r="AA584" s="74"/>
      <c r="AB584" s="14"/>
      <c r="AC584" s="14"/>
    </row>
    <row r="585" spans="1:29" s="11" customFormat="1" ht="15" hidden="1" customHeight="1" x14ac:dyDescent="0.2">
      <c r="A585" s="59"/>
      <c r="B585" s="80"/>
      <c r="C585" s="226"/>
      <c r="D585" s="227"/>
      <c r="E585" s="227"/>
      <c r="F585" s="228"/>
      <c r="G585" s="229"/>
      <c r="H585" s="229"/>
      <c r="I585" s="230"/>
      <c r="J585" s="229"/>
      <c r="K585" s="229"/>
      <c r="L585" s="231"/>
      <c r="M585" s="232"/>
      <c r="N585" s="233"/>
      <c r="O585" s="167"/>
      <c r="P585" s="14"/>
      <c r="Q585" s="14"/>
      <c r="R585" s="14"/>
      <c r="S585" s="14"/>
      <c r="T585" s="14"/>
      <c r="U585" s="14"/>
      <c r="V585" s="14"/>
      <c r="W585" s="14"/>
      <c r="X585" s="167"/>
      <c r="Y585" s="167"/>
      <c r="Z585" s="14"/>
      <c r="AA585" s="74"/>
      <c r="AB585" s="14"/>
      <c r="AC585" s="14"/>
    </row>
    <row r="586" spans="1:29" s="11" customFormat="1" ht="15" hidden="1" customHeight="1" x14ac:dyDescent="0.2">
      <c r="A586" s="59"/>
      <c r="B586" s="80"/>
      <c r="C586" s="226"/>
      <c r="D586" s="227"/>
      <c r="E586" s="227"/>
      <c r="F586" s="228"/>
      <c r="G586" s="229"/>
      <c r="H586" s="229"/>
      <c r="I586" s="230"/>
      <c r="J586" s="229"/>
      <c r="K586" s="229"/>
      <c r="L586" s="231"/>
      <c r="M586" s="232"/>
      <c r="N586" s="233"/>
      <c r="O586" s="167"/>
      <c r="P586" s="14"/>
      <c r="Q586" s="14"/>
      <c r="R586" s="14"/>
      <c r="S586" s="14"/>
      <c r="T586" s="14"/>
      <c r="U586" s="14"/>
      <c r="V586" s="14"/>
      <c r="W586" s="14"/>
      <c r="X586" s="167"/>
      <c r="Y586" s="167"/>
      <c r="Z586" s="14"/>
      <c r="AA586" s="74"/>
      <c r="AB586" s="14"/>
      <c r="AC586" s="14"/>
    </row>
    <row r="587" spans="1:29" s="11" customFormat="1" ht="15" hidden="1" customHeight="1" x14ac:dyDescent="0.2">
      <c r="A587" s="59"/>
      <c r="B587" s="80"/>
      <c r="C587" s="226"/>
      <c r="D587" s="227"/>
      <c r="E587" s="227"/>
      <c r="F587" s="228"/>
      <c r="G587" s="229"/>
      <c r="H587" s="229"/>
      <c r="I587" s="230"/>
      <c r="J587" s="229"/>
      <c r="K587" s="229"/>
      <c r="L587" s="231"/>
      <c r="M587" s="232"/>
      <c r="N587" s="233"/>
      <c r="O587" s="167"/>
      <c r="P587" s="14"/>
      <c r="Q587" s="14"/>
      <c r="R587" s="14"/>
      <c r="S587" s="14"/>
      <c r="T587" s="14"/>
      <c r="U587" s="14"/>
      <c r="V587" s="14"/>
      <c r="W587" s="14"/>
      <c r="X587" s="167"/>
      <c r="Y587" s="167"/>
      <c r="Z587" s="14"/>
      <c r="AA587" s="74"/>
      <c r="AB587" s="14"/>
      <c r="AC587" s="14"/>
    </row>
    <row r="588" spans="1:29" s="11" customFormat="1" ht="15" hidden="1" customHeight="1" x14ac:dyDescent="0.2">
      <c r="A588" s="59"/>
      <c r="B588" s="80"/>
      <c r="C588" s="226"/>
      <c r="D588" s="227"/>
      <c r="E588" s="227"/>
      <c r="F588" s="228"/>
      <c r="G588" s="229"/>
      <c r="H588" s="229"/>
      <c r="I588" s="230"/>
      <c r="J588" s="229"/>
      <c r="K588" s="229"/>
      <c r="L588" s="231"/>
      <c r="M588" s="232"/>
      <c r="N588" s="233"/>
      <c r="O588" s="167"/>
      <c r="P588" s="14"/>
      <c r="Q588" s="14"/>
      <c r="R588" s="14"/>
      <c r="S588" s="14"/>
      <c r="T588" s="14"/>
      <c r="U588" s="14"/>
      <c r="V588" s="14"/>
      <c r="W588" s="14"/>
      <c r="X588" s="167"/>
      <c r="Y588" s="167"/>
      <c r="Z588" s="14"/>
      <c r="AA588" s="74"/>
      <c r="AB588" s="14"/>
      <c r="AC588" s="14"/>
    </row>
    <row r="589" spans="1:29" s="11" customFormat="1" ht="15" hidden="1" customHeight="1" x14ac:dyDescent="0.2">
      <c r="A589" s="59"/>
      <c r="B589" s="80"/>
      <c r="C589" s="226"/>
      <c r="D589" s="227"/>
      <c r="E589" s="227"/>
      <c r="F589" s="228"/>
      <c r="G589" s="229"/>
      <c r="H589" s="229"/>
      <c r="I589" s="230"/>
      <c r="J589" s="229"/>
      <c r="K589" s="229"/>
      <c r="L589" s="231"/>
      <c r="M589" s="232"/>
      <c r="N589" s="233"/>
      <c r="O589" s="167"/>
      <c r="P589" s="14"/>
      <c r="Q589" s="14"/>
      <c r="R589" s="14"/>
      <c r="S589" s="14"/>
      <c r="T589" s="14"/>
      <c r="U589" s="14"/>
      <c r="V589" s="14"/>
      <c r="W589" s="14"/>
      <c r="X589" s="167"/>
      <c r="Y589" s="167"/>
      <c r="Z589" s="14"/>
      <c r="AA589" s="74"/>
      <c r="AB589" s="14"/>
      <c r="AC589" s="14"/>
    </row>
    <row r="590" spans="1:29" s="11" customFormat="1" ht="15" hidden="1" customHeight="1" x14ac:dyDescent="0.2">
      <c r="A590" s="59"/>
      <c r="B590" s="80"/>
      <c r="C590" s="226"/>
      <c r="D590" s="227"/>
      <c r="E590" s="227"/>
      <c r="F590" s="228"/>
      <c r="G590" s="229"/>
      <c r="H590" s="229"/>
      <c r="I590" s="230"/>
      <c r="J590" s="229"/>
      <c r="K590" s="229"/>
      <c r="L590" s="231"/>
      <c r="M590" s="232"/>
      <c r="N590" s="233"/>
      <c r="O590" s="167"/>
      <c r="P590" s="14"/>
      <c r="Q590" s="14"/>
      <c r="R590" s="14"/>
      <c r="S590" s="14"/>
      <c r="T590" s="14"/>
      <c r="U590" s="14"/>
      <c r="V590" s="14"/>
      <c r="W590" s="14"/>
      <c r="X590" s="167"/>
      <c r="Y590" s="167"/>
      <c r="Z590" s="14"/>
      <c r="AA590" s="74"/>
      <c r="AB590" s="14"/>
      <c r="AC590" s="14"/>
    </row>
    <row r="591" spans="1:29" s="11" customFormat="1" ht="15" hidden="1" customHeight="1" x14ac:dyDescent="0.2">
      <c r="A591" s="59"/>
      <c r="B591" s="80"/>
      <c r="C591" s="226"/>
      <c r="D591" s="227"/>
      <c r="E591" s="227"/>
      <c r="F591" s="228"/>
      <c r="G591" s="229"/>
      <c r="H591" s="229"/>
      <c r="I591" s="230"/>
      <c r="J591" s="229"/>
      <c r="K591" s="229"/>
      <c r="L591" s="231"/>
      <c r="M591" s="232"/>
      <c r="N591" s="233"/>
      <c r="O591" s="167"/>
      <c r="P591" s="14"/>
      <c r="Q591" s="14"/>
      <c r="R591" s="14"/>
      <c r="S591" s="14"/>
      <c r="T591" s="14"/>
      <c r="U591" s="14"/>
      <c r="V591" s="14"/>
      <c r="W591" s="14"/>
      <c r="X591" s="167"/>
      <c r="Y591" s="167"/>
      <c r="Z591" s="14"/>
      <c r="AA591" s="74"/>
      <c r="AB591" s="14"/>
      <c r="AC591" s="14"/>
    </row>
    <row r="592" spans="1:29" s="11" customFormat="1" ht="15" hidden="1" customHeight="1" x14ac:dyDescent="0.2">
      <c r="A592" s="59"/>
      <c r="B592" s="80"/>
      <c r="C592" s="226"/>
      <c r="D592" s="227"/>
      <c r="E592" s="227"/>
      <c r="F592" s="228"/>
      <c r="G592" s="229"/>
      <c r="H592" s="229"/>
      <c r="I592" s="230"/>
      <c r="J592" s="229"/>
      <c r="K592" s="229"/>
      <c r="L592" s="231"/>
      <c r="M592" s="232"/>
      <c r="N592" s="233"/>
      <c r="O592" s="167"/>
      <c r="P592" s="14"/>
      <c r="Q592" s="14"/>
      <c r="R592" s="14"/>
      <c r="S592" s="14"/>
      <c r="T592" s="14"/>
      <c r="U592" s="14"/>
      <c r="V592" s="14"/>
      <c r="W592" s="14"/>
      <c r="X592" s="167"/>
      <c r="Y592" s="167"/>
      <c r="Z592" s="14"/>
      <c r="AA592" s="74"/>
      <c r="AB592" s="14"/>
      <c r="AC592" s="14"/>
    </row>
    <row r="593" spans="1:29" s="11" customFormat="1" ht="15" hidden="1" customHeight="1" x14ac:dyDescent="0.2">
      <c r="A593" s="59"/>
      <c r="B593" s="80"/>
      <c r="C593" s="226"/>
      <c r="D593" s="227"/>
      <c r="E593" s="227"/>
      <c r="F593" s="228"/>
      <c r="G593" s="229"/>
      <c r="H593" s="229"/>
      <c r="I593" s="230"/>
      <c r="J593" s="229"/>
      <c r="K593" s="229"/>
      <c r="L593" s="231"/>
      <c r="M593" s="232"/>
      <c r="N593" s="233"/>
      <c r="O593" s="167"/>
      <c r="P593" s="14"/>
      <c r="Q593" s="14"/>
      <c r="R593" s="14"/>
      <c r="S593" s="14"/>
      <c r="T593" s="14"/>
      <c r="U593" s="14"/>
      <c r="V593" s="14"/>
      <c r="W593" s="14"/>
      <c r="X593" s="167"/>
      <c r="Y593" s="167"/>
      <c r="Z593" s="14"/>
      <c r="AA593" s="74"/>
      <c r="AB593" s="14"/>
      <c r="AC593" s="14"/>
    </row>
    <row r="594" spans="1:29" s="11" customFormat="1" ht="15" hidden="1" customHeight="1" x14ac:dyDescent="0.2">
      <c r="A594" s="59"/>
      <c r="B594" s="80"/>
      <c r="C594" s="226"/>
      <c r="D594" s="227"/>
      <c r="E594" s="227"/>
      <c r="F594" s="228"/>
      <c r="G594" s="229"/>
      <c r="H594" s="229"/>
      <c r="I594" s="230"/>
      <c r="J594" s="229"/>
      <c r="K594" s="229"/>
      <c r="L594" s="231"/>
      <c r="M594" s="232"/>
      <c r="N594" s="233"/>
      <c r="O594" s="167"/>
      <c r="P594" s="14"/>
      <c r="Q594" s="14"/>
      <c r="R594" s="14"/>
      <c r="S594" s="14"/>
      <c r="T594" s="14"/>
      <c r="U594" s="14"/>
      <c r="V594" s="14"/>
      <c r="W594" s="14"/>
      <c r="X594" s="167"/>
      <c r="Y594" s="167"/>
      <c r="Z594" s="14"/>
      <c r="AA594" s="74"/>
      <c r="AB594" s="14"/>
      <c r="AC594" s="14"/>
    </row>
    <row r="595" spans="1:29" s="11" customFormat="1" ht="15" hidden="1" customHeight="1" x14ac:dyDescent="0.2">
      <c r="A595" s="59"/>
      <c r="B595" s="80"/>
      <c r="C595" s="226"/>
      <c r="D595" s="227"/>
      <c r="E595" s="227"/>
      <c r="F595" s="228"/>
      <c r="G595" s="229"/>
      <c r="H595" s="229"/>
      <c r="I595" s="230"/>
      <c r="J595" s="229"/>
      <c r="K595" s="229"/>
      <c r="L595" s="231"/>
      <c r="M595" s="232"/>
      <c r="N595" s="233"/>
      <c r="O595" s="167"/>
      <c r="P595" s="14"/>
      <c r="Q595" s="14"/>
      <c r="R595" s="14"/>
      <c r="S595" s="14"/>
      <c r="T595" s="14"/>
      <c r="U595" s="14"/>
      <c r="V595" s="14"/>
      <c r="W595" s="14"/>
      <c r="X595" s="167"/>
      <c r="Y595" s="167"/>
      <c r="Z595" s="14"/>
      <c r="AA595" s="74"/>
      <c r="AB595" s="14"/>
      <c r="AC595" s="14"/>
    </row>
    <row r="596" spans="1:29" s="11" customFormat="1" ht="15" hidden="1" customHeight="1" x14ac:dyDescent="0.2">
      <c r="A596" s="59"/>
      <c r="B596" s="80"/>
      <c r="C596" s="226"/>
      <c r="D596" s="227"/>
      <c r="E596" s="227"/>
      <c r="F596" s="228"/>
      <c r="G596" s="229"/>
      <c r="H596" s="229"/>
      <c r="I596" s="230"/>
      <c r="J596" s="229"/>
      <c r="K596" s="229"/>
      <c r="L596" s="231"/>
      <c r="M596" s="232"/>
      <c r="N596" s="233"/>
      <c r="O596" s="167"/>
      <c r="P596" s="14"/>
      <c r="Q596" s="14"/>
      <c r="R596" s="14"/>
      <c r="S596" s="14"/>
      <c r="T596" s="14"/>
      <c r="U596" s="14"/>
      <c r="V596" s="14"/>
      <c r="W596" s="14"/>
      <c r="X596" s="167"/>
      <c r="Y596" s="167"/>
      <c r="Z596" s="14"/>
      <c r="AA596" s="74"/>
      <c r="AB596" s="14"/>
      <c r="AC596" s="14"/>
    </row>
    <row r="597" spans="1:29" s="11" customFormat="1" ht="15" hidden="1" customHeight="1" x14ac:dyDescent="0.2">
      <c r="A597" s="59"/>
      <c r="B597" s="80"/>
      <c r="C597" s="226"/>
      <c r="D597" s="227"/>
      <c r="E597" s="227"/>
      <c r="F597" s="228"/>
      <c r="G597" s="229"/>
      <c r="H597" s="229"/>
      <c r="I597" s="230"/>
      <c r="J597" s="229"/>
      <c r="K597" s="229"/>
      <c r="L597" s="231"/>
      <c r="M597" s="232"/>
      <c r="N597" s="233"/>
      <c r="O597" s="167"/>
      <c r="P597" s="14"/>
      <c r="Q597" s="14"/>
      <c r="R597" s="14"/>
      <c r="S597" s="14"/>
      <c r="T597" s="14"/>
      <c r="U597" s="14"/>
      <c r="V597" s="14"/>
      <c r="W597" s="14"/>
      <c r="X597" s="167"/>
      <c r="Y597" s="167"/>
      <c r="Z597" s="14"/>
      <c r="AA597" s="74"/>
      <c r="AB597" s="14"/>
      <c r="AC597" s="14"/>
    </row>
    <row r="598" spans="1:29" s="11" customFormat="1" ht="15" hidden="1" customHeight="1" x14ac:dyDescent="0.2">
      <c r="A598" s="59"/>
      <c r="B598" s="80"/>
      <c r="C598" s="226"/>
      <c r="D598" s="227"/>
      <c r="E598" s="227"/>
      <c r="F598" s="228"/>
      <c r="G598" s="229"/>
      <c r="H598" s="229"/>
      <c r="I598" s="230"/>
      <c r="J598" s="229"/>
      <c r="K598" s="229"/>
      <c r="L598" s="231"/>
      <c r="M598" s="232"/>
      <c r="N598" s="233"/>
      <c r="O598" s="167"/>
      <c r="P598" s="14"/>
      <c r="Q598" s="14"/>
      <c r="R598" s="14"/>
      <c r="S598" s="14"/>
      <c r="T598" s="14"/>
      <c r="U598" s="14"/>
      <c r="V598" s="14"/>
      <c r="W598" s="14"/>
      <c r="X598" s="167"/>
      <c r="Y598" s="167"/>
      <c r="Z598" s="14"/>
      <c r="AA598" s="74"/>
      <c r="AB598" s="14"/>
      <c r="AC598" s="14"/>
    </row>
    <row r="599" spans="1:29" s="11" customFormat="1" ht="15" hidden="1" customHeight="1" x14ac:dyDescent="0.2">
      <c r="A599" s="59"/>
      <c r="B599" s="80"/>
      <c r="C599" s="226"/>
      <c r="D599" s="227"/>
      <c r="E599" s="227"/>
      <c r="F599" s="228"/>
      <c r="G599" s="229"/>
      <c r="H599" s="229"/>
      <c r="I599" s="230"/>
      <c r="J599" s="229"/>
      <c r="K599" s="229"/>
      <c r="L599" s="231"/>
      <c r="M599" s="232"/>
      <c r="N599" s="233"/>
      <c r="O599" s="167"/>
      <c r="P599" s="14"/>
      <c r="Q599" s="14"/>
      <c r="R599" s="14"/>
      <c r="S599" s="14"/>
      <c r="T599" s="14"/>
      <c r="U599" s="14"/>
      <c r="V599" s="14"/>
      <c r="W599" s="14"/>
      <c r="X599" s="167"/>
      <c r="Y599" s="167"/>
      <c r="Z599" s="14"/>
      <c r="AA599" s="74"/>
      <c r="AB599" s="14"/>
      <c r="AC599" s="14"/>
    </row>
    <row r="600" spans="1:29" s="11" customFormat="1" ht="15" hidden="1" customHeight="1" x14ac:dyDescent="0.2">
      <c r="A600" s="59"/>
      <c r="B600" s="80"/>
      <c r="C600" s="226"/>
      <c r="D600" s="227"/>
      <c r="E600" s="227"/>
      <c r="F600" s="228"/>
      <c r="G600" s="229"/>
      <c r="H600" s="229"/>
      <c r="I600" s="230"/>
      <c r="J600" s="229"/>
      <c r="K600" s="229"/>
      <c r="L600" s="231"/>
      <c r="M600" s="232"/>
      <c r="N600" s="233"/>
      <c r="O600" s="167"/>
      <c r="P600" s="14"/>
      <c r="Q600" s="14"/>
      <c r="R600" s="14"/>
      <c r="S600" s="14"/>
      <c r="T600" s="14"/>
      <c r="U600" s="14"/>
      <c r="V600" s="14"/>
      <c r="W600" s="14"/>
      <c r="X600" s="167"/>
      <c r="Y600" s="167"/>
      <c r="Z600" s="14"/>
      <c r="AA600" s="74"/>
      <c r="AB600" s="14"/>
      <c r="AC600" s="14"/>
    </row>
    <row r="601" spans="1:29" s="11" customFormat="1" ht="15" hidden="1" customHeight="1" x14ac:dyDescent="0.2">
      <c r="A601" s="59"/>
      <c r="B601" s="80"/>
      <c r="C601" s="226"/>
      <c r="D601" s="227"/>
      <c r="E601" s="227"/>
      <c r="F601" s="228"/>
      <c r="G601" s="229"/>
      <c r="H601" s="229"/>
      <c r="I601" s="230"/>
      <c r="J601" s="229"/>
      <c r="K601" s="229"/>
      <c r="L601" s="231"/>
      <c r="M601" s="232"/>
      <c r="N601" s="233"/>
      <c r="O601" s="167"/>
      <c r="P601" s="14"/>
      <c r="Q601" s="14"/>
      <c r="R601" s="14"/>
      <c r="S601" s="14"/>
      <c r="T601" s="14"/>
      <c r="U601" s="14"/>
      <c r="V601" s="14"/>
      <c r="W601" s="14"/>
      <c r="X601" s="167"/>
      <c r="Y601" s="167"/>
      <c r="Z601" s="14"/>
      <c r="AA601" s="74"/>
      <c r="AB601" s="14"/>
      <c r="AC601" s="14"/>
    </row>
    <row r="602" spans="1:29" s="11" customFormat="1" ht="15" hidden="1" customHeight="1" x14ac:dyDescent="0.2">
      <c r="A602" s="59"/>
      <c r="B602" s="80"/>
      <c r="C602" s="226"/>
      <c r="D602" s="227"/>
      <c r="E602" s="227"/>
      <c r="F602" s="228"/>
      <c r="G602" s="229"/>
      <c r="H602" s="229"/>
      <c r="I602" s="230"/>
      <c r="J602" s="229"/>
      <c r="K602" s="229"/>
      <c r="L602" s="231"/>
      <c r="M602" s="232"/>
      <c r="N602" s="233"/>
      <c r="O602" s="167"/>
      <c r="P602" s="14"/>
      <c r="Q602" s="14"/>
      <c r="R602" s="14"/>
      <c r="S602" s="14"/>
      <c r="T602" s="14"/>
      <c r="U602" s="14"/>
      <c r="V602" s="14"/>
      <c r="W602" s="14"/>
      <c r="X602" s="167"/>
      <c r="Y602" s="167"/>
      <c r="Z602" s="14"/>
      <c r="AA602" s="74"/>
      <c r="AB602" s="14"/>
      <c r="AC602" s="14"/>
    </row>
    <row r="603" spans="1:29" s="11" customFormat="1" ht="15" hidden="1" customHeight="1" x14ac:dyDescent="0.2">
      <c r="A603" s="59"/>
      <c r="B603" s="80"/>
      <c r="C603" s="226"/>
      <c r="D603" s="227"/>
      <c r="E603" s="227"/>
      <c r="F603" s="228"/>
      <c r="G603" s="229"/>
      <c r="H603" s="229"/>
      <c r="I603" s="230"/>
      <c r="J603" s="229"/>
      <c r="K603" s="229"/>
      <c r="L603" s="231"/>
      <c r="M603" s="232"/>
      <c r="N603" s="233"/>
      <c r="O603" s="167"/>
      <c r="P603" s="14"/>
      <c r="Q603" s="14"/>
      <c r="R603" s="14"/>
      <c r="S603" s="14"/>
      <c r="T603" s="14"/>
      <c r="U603" s="14"/>
      <c r="V603" s="14"/>
      <c r="W603" s="14"/>
      <c r="X603" s="167"/>
      <c r="Y603" s="167"/>
      <c r="Z603" s="14"/>
      <c r="AA603" s="74"/>
      <c r="AB603" s="14"/>
      <c r="AC603" s="14"/>
    </row>
    <row r="604" spans="1:29" s="11" customFormat="1" ht="15" hidden="1" customHeight="1" x14ac:dyDescent="0.2">
      <c r="A604" s="59"/>
      <c r="B604" s="80"/>
      <c r="C604" s="226"/>
      <c r="D604" s="227"/>
      <c r="E604" s="227"/>
      <c r="F604" s="228"/>
      <c r="G604" s="229"/>
      <c r="H604" s="229"/>
      <c r="I604" s="230"/>
      <c r="J604" s="229"/>
      <c r="K604" s="229"/>
      <c r="L604" s="231"/>
      <c r="M604" s="232"/>
      <c r="N604" s="233"/>
      <c r="O604" s="167"/>
      <c r="P604" s="14"/>
      <c r="Q604" s="14"/>
      <c r="R604" s="14"/>
      <c r="S604" s="14"/>
      <c r="T604" s="14"/>
      <c r="U604" s="14"/>
      <c r="V604" s="14"/>
      <c r="W604" s="14"/>
      <c r="X604" s="167"/>
      <c r="Y604" s="167"/>
      <c r="Z604" s="14"/>
      <c r="AA604" s="74"/>
      <c r="AB604" s="14"/>
      <c r="AC604" s="14"/>
    </row>
    <row r="605" spans="1:29" s="11" customFormat="1" ht="15" hidden="1" customHeight="1" x14ac:dyDescent="0.2">
      <c r="A605" s="59"/>
      <c r="B605" s="80"/>
      <c r="C605" s="226"/>
      <c r="D605" s="227"/>
      <c r="E605" s="227"/>
      <c r="F605" s="228"/>
      <c r="G605" s="229"/>
      <c r="H605" s="229"/>
      <c r="I605" s="230"/>
      <c r="J605" s="229"/>
      <c r="K605" s="229"/>
      <c r="L605" s="231"/>
      <c r="M605" s="232"/>
      <c r="N605" s="233"/>
      <c r="O605" s="167"/>
      <c r="P605" s="14"/>
      <c r="Q605" s="14"/>
      <c r="R605" s="14"/>
      <c r="S605" s="14"/>
      <c r="T605" s="14"/>
      <c r="U605" s="14"/>
      <c r="V605" s="14"/>
      <c r="W605" s="14"/>
      <c r="X605" s="167"/>
      <c r="Y605" s="167"/>
      <c r="Z605" s="14"/>
      <c r="AA605" s="74"/>
      <c r="AB605" s="14"/>
      <c r="AC605" s="14"/>
    </row>
    <row r="606" spans="1:29" s="11" customFormat="1" ht="15" hidden="1" customHeight="1" x14ac:dyDescent="0.2">
      <c r="A606" s="59"/>
      <c r="B606" s="80"/>
      <c r="C606" s="226"/>
      <c r="D606" s="227"/>
      <c r="E606" s="227"/>
      <c r="F606" s="228"/>
      <c r="G606" s="229"/>
      <c r="H606" s="229"/>
      <c r="I606" s="230"/>
      <c r="J606" s="229"/>
      <c r="K606" s="229"/>
      <c r="L606" s="231"/>
      <c r="M606" s="232"/>
      <c r="N606" s="233"/>
      <c r="O606" s="167"/>
      <c r="P606" s="14"/>
      <c r="Q606" s="14"/>
      <c r="R606" s="14"/>
      <c r="S606" s="14"/>
      <c r="T606" s="14"/>
      <c r="U606" s="14"/>
      <c r="V606" s="14"/>
      <c r="W606" s="14"/>
      <c r="X606" s="167"/>
      <c r="Y606" s="167"/>
      <c r="Z606" s="14"/>
      <c r="AA606" s="74"/>
      <c r="AB606" s="14"/>
      <c r="AC606" s="14"/>
    </row>
    <row r="607" spans="1:29" s="11" customFormat="1" ht="15" hidden="1" customHeight="1" x14ac:dyDescent="0.2">
      <c r="A607" s="59"/>
      <c r="B607" s="80"/>
      <c r="C607" s="226"/>
      <c r="D607" s="227"/>
      <c r="E607" s="227"/>
      <c r="F607" s="228"/>
      <c r="G607" s="229"/>
      <c r="H607" s="229"/>
      <c r="I607" s="230"/>
      <c r="J607" s="229"/>
      <c r="K607" s="229"/>
      <c r="L607" s="231"/>
      <c r="M607" s="232"/>
      <c r="N607" s="233"/>
      <c r="O607" s="167"/>
      <c r="P607" s="14"/>
      <c r="Q607" s="14"/>
      <c r="R607" s="14"/>
      <c r="S607" s="14"/>
      <c r="T607" s="14"/>
      <c r="U607" s="14"/>
      <c r="V607" s="14"/>
      <c r="W607" s="14"/>
      <c r="X607" s="167"/>
      <c r="Y607" s="167"/>
      <c r="Z607" s="14"/>
      <c r="AA607" s="74"/>
      <c r="AB607" s="14"/>
      <c r="AC607" s="14"/>
    </row>
    <row r="608" spans="1:29" s="11" customFormat="1" ht="15" hidden="1" customHeight="1" x14ac:dyDescent="0.2">
      <c r="A608" s="59"/>
      <c r="B608" s="80"/>
      <c r="C608" s="226"/>
      <c r="D608" s="227"/>
      <c r="E608" s="227"/>
      <c r="F608" s="228"/>
      <c r="G608" s="229"/>
      <c r="H608" s="229"/>
      <c r="I608" s="230"/>
      <c r="J608" s="229"/>
      <c r="K608" s="229"/>
      <c r="L608" s="231"/>
      <c r="M608" s="232"/>
      <c r="N608" s="233"/>
      <c r="O608" s="167"/>
      <c r="P608" s="14"/>
      <c r="Q608" s="14"/>
      <c r="R608" s="14"/>
      <c r="S608" s="14"/>
      <c r="T608" s="14"/>
      <c r="U608" s="14"/>
      <c r="V608" s="14"/>
      <c r="W608" s="14"/>
      <c r="X608" s="167"/>
      <c r="Y608" s="167"/>
      <c r="Z608" s="14"/>
      <c r="AA608" s="74"/>
      <c r="AB608" s="14"/>
      <c r="AC608" s="14"/>
    </row>
    <row r="609" spans="1:29" s="11" customFormat="1" ht="15" hidden="1" customHeight="1" x14ac:dyDescent="0.2">
      <c r="A609" s="59"/>
      <c r="B609" s="80"/>
      <c r="C609" s="226"/>
      <c r="D609" s="227"/>
      <c r="E609" s="227"/>
      <c r="F609" s="228"/>
      <c r="G609" s="229"/>
      <c r="H609" s="229"/>
      <c r="I609" s="230"/>
      <c r="J609" s="229"/>
      <c r="K609" s="229"/>
      <c r="L609" s="231"/>
      <c r="M609" s="232"/>
      <c r="N609" s="233"/>
      <c r="O609" s="167"/>
      <c r="P609" s="14"/>
      <c r="Q609" s="14"/>
      <c r="R609" s="14"/>
      <c r="S609" s="14"/>
      <c r="T609" s="14"/>
      <c r="U609" s="14"/>
      <c r="V609" s="14"/>
      <c r="W609" s="14"/>
      <c r="X609" s="167"/>
      <c r="Y609" s="167"/>
      <c r="Z609" s="14"/>
      <c r="AA609" s="74"/>
      <c r="AB609" s="14"/>
      <c r="AC609" s="14"/>
    </row>
    <row r="610" spans="1:29" s="11" customFormat="1" ht="15" hidden="1" customHeight="1" x14ac:dyDescent="0.2">
      <c r="A610" s="59"/>
      <c r="B610" s="80"/>
      <c r="C610" s="226"/>
      <c r="D610" s="227"/>
      <c r="E610" s="227"/>
      <c r="F610" s="228"/>
      <c r="G610" s="229"/>
      <c r="H610" s="229"/>
      <c r="I610" s="230"/>
      <c r="J610" s="229"/>
      <c r="K610" s="229"/>
      <c r="L610" s="231"/>
      <c r="M610" s="232"/>
      <c r="N610" s="233"/>
      <c r="O610" s="167"/>
      <c r="P610" s="14"/>
      <c r="Q610" s="14"/>
      <c r="R610" s="14"/>
      <c r="S610" s="14"/>
      <c r="T610" s="14"/>
      <c r="U610" s="14"/>
      <c r="V610" s="14"/>
      <c r="W610" s="14"/>
      <c r="X610" s="167"/>
      <c r="Y610" s="167"/>
      <c r="Z610" s="14"/>
      <c r="AA610" s="74"/>
      <c r="AB610" s="14"/>
      <c r="AC610" s="14"/>
    </row>
    <row r="611" spans="1:29" s="11" customFormat="1" ht="15" hidden="1" customHeight="1" x14ac:dyDescent="0.2">
      <c r="A611" s="59"/>
      <c r="B611" s="80"/>
      <c r="C611" s="226"/>
      <c r="D611" s="227"/>
      <c r="E611" s="227"/>
      <c r="F611" s="228"/>
      <c r="G611" s="229"/>
      <c r="H611" s="229"/>
      <c r="I611" s="230"/>
      <c r="J611" s="229"/>
      <c r="K611" s="229"/>
      <c r="L611" s="231"/>
      <c r="M611" s="232"/>
      <c r="N611" s="233"/>
      <c r="O611" s="167"/>
      <c r="P611" s="14"/>
      <c r="Q611" s="14"/>
      <c r="R611" s="14"/>
      <c r="S611" s="14"/>
      <c r="T611" s="14"/>
      <c r="U611" s="14"/>
      <c r="V611" s="14"/>
      <c r="W611" s="14"/>
      <c r="X611" s="167"/>
      <c r="Y611" s="167"/>
      <c r="Z611" s="14"/>
      <c r="AA611" s="74"/>
      <c r="AB611" s="14"/>
      <c r="AC611" s="14"/>
    </row>
    <row r="612" spans="1:29" s="11" customFormat="1" ht="15" hidden="1" customHeight="1" x14ac:dyDescent="0.2">
      <c r="A612" s="59"/>
      <c r="B612" s="80"/>
      <c r="C612" s="226"/>
      <c r="D612" s="227"/>
      <c r="E612" s="227"/>
      <c r="F612" s="228"/>
      <c r="G612" s="229"/>
      <c r="H612" s="229"/>
      <c r="I612" s="230"/>
      <c r="J612" s="229"/>
      <c r="K612" s="229"/>
      <c r="L612" s="231"/>
      <c r="M612" s="232"/>
      <c r="N612" s="233"/>
      <c r="O612" s="167"/>
      <c r="P612" s="14"/>
      <c r="Q612" s="14"/>
      <c r="R612" s="14"/>
      <c r="S612" s="14"/>
      <c r="T612" s="14"/>
      <c r="U612" s="14"/>
      <c r="V612" s="14"/>
      <c r="W612" s="14"/>
      <c r="X612" s="167"/>
      <c r="Y612" s="167"/>
      <c r="Z612" s="14"/>
      <c r="AA612" s="74"/>
      <c r="AB612" s="14"/>
      <c r="AC612" s="14"/>
    </row>
    <row r="613" spans="1:29" s="11" customFormat="1" ht="15" hidden="1" customHeight="1" x14ac:dyDescent="0.2">
      <c r="A613" s="59"/>
      <c r="B613" s="80"/>
      <c r="C613" s="226"/>
      <c r="D613" s="227"/>
      <c r="E613" s="227"/>
      <c r="F613" s="228"/>
      <c r="G613" s="229"/>
      <c r="H613" s="229"/>
      <c r="I613" s="230"/>
      <c r="J613" s="229"/>
      <c r="K613" s="229"/>
      <c r="L613" s="231"/>
      <c r="M613" s="232"/>
      <c r="N613" s="233"/>
      <c r="O613" s="167"/>
      <c r="P613" s="14"/>
      <c r="Q613" s="14"/>
      <c r="R613" s="14"/>
      <c r="S613" s="14"/>
      <c r="T613" s="14"/>
      <c r="U613" s="14"/>
      <c r="V613" s="14"/>
      <c r="W613" s="14"/>
      <c r="X613" s="167"/>
      <c r="Y613" s="167"/>
      <c r="Z613" s="14"/>
      <c r="AA613" s="74"/>
      <c r="AB613" s="14"/>
      <c r="AC613" s="14"/>
    </row>
    <row r="614" spans="1:29" s="11" customFormat="1" ht="15" hidden="1" customHeight="1" x14ac:dyDescent="0.2">
      <c r="A614" s="59"/>
      <c r="B614" s="80"/>
      <c r="C614" s="226"/>
      <c r="D614" s="227"/>
      <c r="E614" s="227"/>
      <c r="F614" s="228"/>
      <c r="G614" s="229"/>
      <c r="H614" s="229"/>
      <c r="I614" s="230"/>
      <c r="J614" s="229"/>
      <c r="K614" s="229"/>
      <c r="L614" s="231"/>
      <c r="M614" s="232"/>
      <c r="N614" s="233"/>
      <c r="O614" s="167"/>
      <c r="P614" s="14"/>
      <c r="Q614" s="14"/>
      <c r="R614" s="14"/>
      <c r="S614" s="14"/>
      <c r="T614" s="14"/>
      <c r="U614" s="14"/>
      <c r="V614" s="14"/>
      <c r="W614" s="14"/>
      <c r="X614" s="167"/>
      <c r="Y614" s="167"/>
      <c r="Z614" s="14"/>
      <c r="AA614" s="74"/>
      <c r="AB614" s="14"/>
      <c r="AC614" s="14"/>
    </row>
    <row r="615" spans="1:29" s="11" customFormat="1" ht="15" hidden="1" customHeight="1" x14ac:dyDescent="0.2">
      <c r="A615" s="59"/>
      <c r="B615" s="80"/>
      <c r="C615" s="226"/>
      <c r="D615" s="227"/>
      <c r="E615" s="227"/>
      <c r="F615" s="228"/>
      <c r="G615" s="229"/>
      <c r="H615" s="229"/>
      <c r="I615" s="230"/>
      <c r="J615" s="229"/>
      <c r="K615" s="229"/>
      <c r="L615" s="231"/>
      <c r="M615" s="232"/>
      <c r="N615" s="233"/>
      <c r="O615" s="167"/>
      <c r="P615" s="14"/>
      <c r="Q615" s="14"/>
      <c r="R615" s="14"/>
      <c r="S615" s="14"/>
      <c r="T615" s="14"/>
      <c r="U615" s="14"/>
      <c r="V615" s="14"/>
      <c r="W615" s="14"/>
      <c r="X615" s="167"/>
      <c r="Y615" s="167"/>
      <c r="Z615" s="14"/>
      <c r="AA615" s="74"/>
      <c r="AB615" s="14"/>
      <c r="AC615" s="14"/>
    </row>
    <row r="616" spans="1:29" s="11" customFormat="1" ht="15" hidden="1" customHeight="1" x14ac:dyDescent="0.2">
      <c r="A616" s="59"/>
      <c r="B616" s="80"/>
      <c r="C616" s="226"/>
      <c r="D616" s="227"/>
      <c r="E616" s="227"/>
      <c r="F616" s="228"/>
      <c r="G616" s="229"/>
      <c r="H616" s="229"/>
      <c r="I616" s="230"/>
      <c r="J616" s="229"/>
      <c r="K616" s="229"/>
      <c r="L616" s="231"/>
      <c r="M616" s="232"/>
      <c r="N616" s="233"/>
      <c r="O616" s="167"/>
      <c r="P616" s="14"/>
      <c r="Q616" s="14"/>
      <c r="R616" s="14"/>
      <c r="S616" s="14"/>
      <c r="T616" s="14"/>
      <c r="U616" s="14"/>
      <c r="V616" s="14"/>
      <c r="W616" s="14"/>
      <c r="X616" s="167"/>
      <c r="Y616" s="167"/>
      <c r="Z616" s="14"/>
      <c r="AA616" s="74"/>
      <c r="AB616" s="14"/>
      <c r="AC616" s="14"/>
    </row>
    <row r="617" spans="1:29" s="11" customFormat="1" ht="15" hidden="1" customHeight="1" x14ac:dyDescent="0.2">
      <c r="A617" s="59"/>
      <c r="B617" s="80"/>
      <c r="C617" s="226"/>
      <c r="D617" s="227"/>
      <c r="E617" s="227"/>
      <c r="F617" s="228"/>
      <c r="G617" s="229"/>
      <c r="H617" s="229"/>
      <c r="I617" s="230"/>
      <c r="J617" s="229"/>
      <c r="K617" s="229"/>
      <c r="L617" s="231"/>
      <c r="M617" s="232"/>
      <c r="N617" s="233"/>
      <c r="O617" s="167"/>
      <c r="P617" s="14"/>
      <c r="Q617" s="14"/>
      <c r="R617" s="14"/>
      <c r="S617" s="14"/>
      <c r="T617" s="14"/>
      <c r="U617" s="14"/>
      <c r="V617" s="14"/>
      <c r="W617" s="14"/>
      <c r="X617" s="167"/>
      <c r="Y617" s="167"/>
      <c r="Z617" s="14"/>
      <c r="AA617" s="74"/>
      <c r="AB617" s="14"/>
      <c r="AC617" s="14"/>
    </row>
    <row r="618" spans="1:29" s="11" customFormat="1" ht="15" hidden="1" customHeight="1" x14ac:dyDescent="0.2">
      <c r="A618" s="59"/>
      <c r="B618" s="80"/>
      <c r="C618" s="226"/>
      <c r="D618" s="227"/>
      <c r="E618" s="227"/>
      <c r="F618" s="228"/>
      <c r="G618" s="229"/>
      <c r="H618" s="229"/>
      <c r="I618" s="230"/>
      <c r="J618" s="229"/>
      <c r="K618" s="229"/>
      <c r="L618" s="231"/>
      <c r="M618" s="232"/>
      <c r="N618" s="233"/>
      <c r="O618" s="167"/>
      <c r="P618" s="14"/>
      <c r="Q618" s="14"/>
      <c r="R618" s="14"/>
      <c r="S618" s="14"/>
      <c r="T618" s="14"/>
      <c r="U618" s="14"/>
      <c r="V618" s="14"/>
      <c r="W618" s="14"/>
      <c r="X618" s="167"/>
      <c r="Y618" s="167"/>
      <c r="Z618" s="14"/>
      <c r="AA618" s="74"/>
      <c r="AB618" s="14"/>
      <c r="AC618" s="14"/>
    </row>
    <row r="619" spans="1:29" s="11" customFormat="1" ht="15" hidden="1" customHeight="1" x14ac:dyDescent="0.2">
      <c r="A619" s="59"/>
      <c r="B619" s="80"/>
      <c r="C619" s="226"/>
      <c r="D619" s="227"/>
      <c r="E619" s="227"/>
      <c r="F619" s="228"/>
      <c r="G619" s="229"/>
      <c r="H619" s="229"/>
      <c r="I619" s="230"/>
      <c r="J619" s="229"/>
      <c r="K619" s="229"/>
      <c r="L619" s="231"/>
      <c r="M619" s="232"/>
      <c r="N619" s="233"/>
      <c r="O619" s="167"/>
      <c r="P619" s="14"/>
      <c r="Q619" s="14"/>
      <c r="R619" s="14"/>
      <c r="S619" s="14"/>
      <c r="T619" s="14"/>
      <c r="U619" s="14"/>
      <c r="V619" s="14"/>
      <c r="W619" s="14"/>
      <c r="X619" s="167"/>
      <c r="Y619" s="167"/>
      <c r="Z619" s="14"/>
      <c r="AA619" s="74"/>
      <c r="AB619" s="14"/>
      <c r="AC619" s="14"/>
    </row>
    <row r="620" spans="1:29" s="11" customFormat="1" ht="15" hidden="1" customHeight="1" x14ac:dyDescent="0.2">
      <c r="A620" s="59"/>
      <c r="B620" s="80"/>
      <c r="C620" s="226"/>
      <c r="D620" s="227"/>
      <c r="E620" s="227"/>
      <c r="F620" s="228"/>
      <c r="G620" s="229"/>
      <c r="H620" s="229"/>
      <c r="I620" s="230"/>
      <c r="J620" s="229"/>
      <c r="K620" s="229"/>
      <c r="L620" s="231"/>
      <c r="M620" s="232"/>
      <c r="N620" s="233"/>
      <c r="O620" s="167"/>
      <c r="P620" s="14"/>
      <c r="Q620" s="14"/>
      <c r="R620" s="14"/>
      <c r="S620" s="14"/>
      <c r="T620" s="14"/>
      <c r="U620" s="14"/>
      <c r="V620" s="14"/>
      <c r="W620" s="14"/>
      <c r="X620" s="167"/>
      <c r="Y620" s="167"/>
      <c r="Z620" s="14"/>
      <c r="AA620" s="74"/>
      <c r="AB620" s="14"/>
      <c r="AC620" s="14"/>
    </row>
    <row r="621" spans="1:29" s="11" customFormat="1" ht="15" hidden="1" customHeight="1" x14ac:dyDescent="0.2">
      <c r="A621" s="59"/>
      <c r="B621" s="80"/>
      <c r="C621" s="226"/>
      <c r="D621" s="227"/>
      <c r="E621" s="227"/>
      <c r="F621" s="228"/>
      <c r="G621" s="229"/>
      <c r="H621" s="229"/>
      <c r="I621" s="230"/>
      <c r="J621" s="229"/>
      <c r="K621" s="229"/>
      <c r="L621" s="231"/>
      <c r="M621" s="232"/>
      <c r="N621" s="233"/>
      <c r="O621" s="167"/>
      <c r="P621" s="14"/>
      <c r="Q621" s="14"/>
      <c r="R621" s="14"/>
      <c r="S621" s="14"/>
      <c r="T621" s="14"/>
      <c r="U621" s="14"/>
      <c r="V621" s="14"/>
      <c r="W621" s="14"/>
      <c r="X621" s="167"/>
      <c r="Y621" s="167"/>
      <c r="Z621" s="14"/>
      <c r="AA621" s="74"/>
      <c r="AB621" s="14"/>
      <c r="AC621" s="14"/>
    </row>
    <row r="622" spans="1:29" s="11" customFormat="1" ht="15" hidden="1" customHeight="1" x14ac:dyDescent="0.2">
      <c r="A622" s="59"/>
      <c r="B622" s="80"/>
      <c r="C622" s="226"/>
      <c r="D622" s="227"/>
      <c r="E622" s="227"/>
      <c r="F622" s="228"/>
      <c r="G622" s="229"/>
      <c r="H622" s="229"/>
      <c r="I622" s="230"/>
      <c r="J622" s="229"/>
      <c r="K622" s="229"/>
      <c r="L622" s="231"/>
      <c r="M622" s="232"/>
      <c r="N622" s="233"/>
      <c r="O622" s="167"/>
      <c r="P622" s="14"/>
      <c r="Q622" s="14"/>
      <c r="R622" s="14"/>
      <c r="S622" s="14"/>
      <c r="T622" s="14"/>
      <c r="U622" s="14"/>
      <c r="V622" s="14"/>
      <c r="W622" s="14"/>
      <c r="X622" s="167"/>
      <c r="Y622" s="167"/>
      <c r="Z622" s="14"/>
      <c r="AA622" s="74"/>
      <c r="AB622" s="14"/>
      <c r="AC622" s="14"/>
    </row>
    <row r="623" spans="1:29" s="11" customFormat="1" ht="15" hidden="1" customHeight="1" x14ac:dyDescent="0.2">
      <c r="A623" s="59"/>
      <c r="B623" s="80"/>
      <c r="C623" s="226"/>
      <c r="D623" s="227"/>
      <c r="E623" s="227"/>
      <c r="F623" s="228"/>
      <c r="G623" s="229"/>
      <c r="H623" s="229"/>
      <c r="I623" s="230"/>
      <c r="J623" s="229"/>
      <c r="K623" s="229"/>
      <c r="L623" s="231"/>
      <c r="M623" s="232"/>
      <c r="N623" s="233"/>
      <c r="O623" s="167"/>
      <c r="P623" s="14"/>
      <c r="Q623" s="14"/>
      <c r="R623" s="14"/>
      <c r="S623" s="14"/>
      <c r="T623" s="14"/>
      <c r="U623" s="14"/>
      <c r="V623" s="14"/>
      <c r="W623" s="14"/>
      <c r="X623" s="167"/>
      <c r="Y623" s="167"/>
      <c r="Z623" s="14"/>
      <c r="AA623" s="74"/>
      <c r="AB623" s="14"/>
      <c r="AC623" s="14"/>
    </row>
    <row r="624" spans="1:29" s="11" customFormat="1" ht="15" hidden="1" customHeight="1" x14ac:dyDescent="0.2">
      <c r="A624" s="59"/>
      <c r="B624" s="80"/>
      <c r="C624" s="226"/>
      <c r="D624" s="227"/>
      <c r="E624" s="227"/>
      <c r="F624" s="228"/>
      <c r="G624" s="229"/>
      <c r="H624" s="229"/>
      <c r="I624" s="230"/>
      <c r="J624" s="229"/>
      <c r="K624" s="229"/>
      <c r="L624" s="231"/>
      <c r="M624" s="232"/>
      <c r="N624" s="233"/>
      <c r="O624" s="167"/>
      <c r="P624" s="14"/>
      <c r="Q624" s="14"/>
      <c r="R624" s="14"/>
      <c r="S624" s="14"/>
      <c r="T624" s="14"/>
      <c r="U624" s="14"/>
      <c r="V624" s="14"/>
      <c r="W624" s="14"/>
      <c r="X624" s="167"/>
      <c r="Y624" s="167"/>
      <c r="Z624" s="14"/>
      <c r="AA624" s="74"/>
      <c r="AB624" s="14"/>
      <c r="AC624" s="14"/>
    </row>
    <row r="625" spans="1:29" s="11" customFormat="1" ht="15" hidden="1" customHeight="1" x14ac:dyDescent="0.2">
      <c r="A625" s="59"/>
      <c r="B625" s="80"/>
      <c r="C625" s="226"/>
      <c r="D625" s="227"/>
      <c r="E625" s="227"/>
      <c r="F625" s="228"/>
      <c r="G625" s="229"/>
      <c r="H625" s="229"/>
      <c r="I625" s="230"/>
      <c r="J625" s="229"/>
      <c r="K625" s="229"/>
      <c r="L625" s="231"/>
      <c r="M625" s="232"/>
      <c r="N625" s="233"/>
      <c r="O625" s="167"/>
      <c r="P625" s="14"/>
      <c r="Q625" s="14"/>
      <c r="R625" s="14"/>
      <c r="S625" s="14"/>
      <c r="T625" s="14"/>
      <c r="U625" s="14"/>
      <c r="V625" s="14"/>
      <c r="W625" s="14"/>
      <c r="X625" s="167"/>
      <c r="Y625" s="167"/>
      <c r="Z625" s="14"/>
      <c r="AA625" s="74"/>
      <c r="AB625" s="14"/>
      <c r="AC625" s="14"/>
    </row>
    <row r="626" spans="1:29" s="11" customFormat="1" ht="15" hidden="1" customHeight="1" x14ac:dyDescent="0.2">
      <c r="A626" s="59"/>
      <c r="B626" s="80"/>
      <c r="C626" s="226"/>
      <c r="D626" s="227"/>
      <c r="E626" s="227"/>
      <c r="F626" s="228"/>
      <c r="G626" s="229"/>
      <c r="H626" s="229"/>
      <c r="I626" s="230"/>
      <c r="J626" s="229"/>
      <c r="K626" s="229"/>
      <c r="L626" s="231"/>
      <c r="M626" s="232"/>
      <c r="N626" s="233"/>
      <c r="O626" s="167"/>
      <c r="P626" s="14"/>
      <c r="Q626" s="14"/>
      <c r="R626" s="14"/>
      <c r="S626" s="14"/>
      <c r="T626" s="14"/>
      <c r="U626" s="14"/>
      <c r="V626" s="14"/>
      <c r="W626" s="14"/>
      <c r="X626" s="167"/>
      <c r="Y626" s="167"/>
      <c r="Z626" s="14"/>
      <c r="AA626" s="74"/>
      <c r="AB626" s="14"/>
      <c r="AC626" s="14"/>
    </row>
    <row r="627" spans="1:29" s="11" customFormat="1" ht="15" hidden="1" customHeight="1" x14ac:dyDescent="0.2">
      <c r="A627" s="59"/>
      <c r="B627" s="80"/>
      <c r="C627" s="226"/>
      <c r="D627" s="227"/>
      <c r="E627" s="227"/>
      <c r="F627" s="228"/>
      <c r="G627" s="229"/>
      <c r="H627" s="229"/>
      <c r="I627" s="230"/>
      <c r="J627" s="229"/>
      <c r="K627" s="229"/>
      <c r="L627" s="231"/>
      <c r="M627" s="232"/>
      <c r="N627" s="233"/>
      <c r="O627" s="167"/>
      <c r="P627" s="14"/>
      <c r="Q627" s="14"/>
      <c r="R627" s="14"/>
      <c r="S627" s="14"/>
      <c r="T627" s="14"/>
      <c r="U627" s="14"/>
      <c r="V627" s="14"/>
      <c r="W627" s="14"/>
      <c r="X627" s="167"/>
      <c r="Y627" s="167"/>
      <c r="Z627" s="14"/>
      <c r="AA627" s="74"/>
      <c r="AB627" s="14"/>
      <c r="AC627" s="14"/>
    </row>
    <row r="628" spans="1:29" s="11" customFormat="1" ht="15" hidden="1" customHeight="1" x14ac:dyDescent="0.2">
      <c r="A628" s="59"/>
      <c r="B628" s="80"/>
      <c r="C628" s="226"/>
      <c r="D628" s="227"/>
      <c r="E628" s="227"/>
      <c r="F628" s="228"/>
      <c r="G628" s="229"/>
      <c r="H628" s="229"/>
      <c r="I628" s="230"/>
      <c r="J628" s="229"/>
      <c r="K628" s="229"/>
      <c r="L628" s="231"/>
      <c r="M628" s="232"/>
      <c r="N628" s="233"/>
      <c r="O628" s="167"/>
      <c r="P628" s="14"/>
      <c r="Q628" s="14"/>
      <c r="R628" s="14"/>
      <c r="S628" s="14"/>
      <c r="T628" s="14"/>
      <c r="U628" s="14"/>
      <c r="V628" s="14"/>
      <c r="W628" s="14"/>
      <c r="X628" s="167"/>
      <c r="Y628" s="167"/>
      <c r="Z628" s="14"/>
      <c r="AA628" s="74"/>
      <c r="AB628" s="14"/>
      <c r="AC628" s="14"/>
    </row>
    <row r="629" spans="1:29" s="11" customFormat="1" ht="15" hidden="1" customHeight="1" x14ac:dyDescent="0.2">
      <c r="A629" s="59"/>
      <c r="B629" s="80"/>
      <c r="C629" s="226"/>
      <c r="D629" s="227"/>
      <c r="E629" s="227"/>
      <c r="F629" s="228"/>
      <c r="G629" s="229"/>
      <c r="H629" s="229"/>
      <c r="I629" s="230"/>
      <c r="J629" s="229"/>
      <c r="K629" s="229"/>
      <c r="L629" s="231"/>
      <c r="M629" s="232"/>
      <c r="N629" s="233"/>
      <c r="O629" s="167"/>
      <c r="P629" s="14"/>
      <c r="Q629" s="14"/>
      <c r="R629" s="14"/>
      <c r="S629" s="14"/>
      <c r="T629" s="14"/>
      <c r="U629" s="14"/>
      <c r="V629" s="14"/>
      <c r="W629" s="14"/>
      <c r="X629" s="167"/>
      <c r="Y629" s="167"/>
      <c r="Z629" s="14"/>
      <c r="AA629" s="74"/>
      <c r="AB629" s="14"/>
      <c r="AC629" s="14"/>
    </row>
    <row r="630" spans="1:29" s="11" customFormat="1" ht="15" hidden="1" customHeight="1" x14ac:dyDescent="0.2">
      <c r="A630" s="59"/>
      <c r="B630" s="80"/>
      <c r="C630" s="226"/>
      <c r="D630" s="227"/>
      <c r="E630" s="227"/>
      <c r="F630" s="228"/>
      <c r="G630" s="229"/>
      <c r="H630" s="229"/>
      <c r="I630" s="230"/>
      <c r="J630" s="229"/>
      <c r="K630" s="229"/>
      <c r="L630" s="231"/>
      <c r="M630" s="232"/>
      <c r="N630" s="233"/>
      <c r="O630" s="167"/>
      <c r="P630" s="14"/>
      <c r="Q630" s="14"/>
      <c r="R630" s="14"/>
      <c r="S630" s="14"/>
      <c r="T630" s="14"/>
      <c r="U630" s="14"/>
      <c r="V630" s="14"/>
      <c r="W630" s="14"/>
      <c r="X630" s="167"/>
      <c r="Y630" s="167"/>
      <c r="Z630" s="14"/>
      <c r="AA630" s="74"/>
      <c r="AB630" s="14"/>
      <c r="AC630" s="14"/>
    </row>
    <row r="631" spans="1:29" s="11" customFormat="1" ht="15" hidden="1" customHeight="1" x14ac:dyDescent="0.2">
      <c r="A631" s="59"/>
      <c r="B631" s="80"/>
      <c r="C631" s="226"/>
      <c r="D631" s="227"/>
      <c r="E631" s="227"/>
      <c r="F631" s="228"/>
      <c r="G631" s="229"/>
      <c r="H631" s="229"/>
      <c r="I631" s="230"/>
      <c r="J631" s="229"/>
      <c r="K631" s="229"/>
      <c r="L631" s="231"/>
      <c r="M631" s="232"/>
      <c r="N631" s="233"/>
      <c r="O631" s="167"/>
      <c r="P631" s="14"/>
      <c r="Q631" s="14"/>
      <c r="R631" s="14"/>
      <c r="S631" s="14"/>
      <c r="T631" s="14"/>
      <c r="U631" s="14"/>
      <c r="V631" s="14"/>
      <c r="W631" s="14"/>
      <c r="X631" s="167"/>
      <c r="Y631" s="167"/>
      <c r="Z631" s="14"/>
      <c r="AA631" s="74"/>
      <c r="AB631" s="14"/>
      <c r="AC631" s="14"/>
    </row>
    <row r="632" spans="1:29" s="11" customFormat="1" ht="15" hidden="1" customHeight="1" x14ac:dyDescent="0.2">
      <c r="A632" s="59"/>
      <c r="B632" s="80"/>
      <c r="C632" s="226"/>
      <c r="D632" s="227"/>
      <c r="E632" s="227"/>
      <c r="F632" s="228"/>
      <c r="G632" s="229"/>
      <c r="H632" s="229"/>
      <c r="I632" s="230"/>
      <c r="J632" s="229"/>
      <c r="K632" s="229"/>
      <c r="L632" s="231"/>
      <c r="M632" s="232"/>
      <c r="N632" s="233"/>
      <c r="O632" s="167"/>
      <c r="P632" s="14"/>
      <c r="Q632" s="14"/>
      <c r="R632" s="14"/>
      <c r="S632" s="14"/>
      <c r="T632" s="14"/>
      <c r="U632" s="14"/>
      <c r="V632" s="14"/>
      <c r="W632" s="14"/>
      <c r="X632" s="167"/>
      <c r="Y632" s="167"/>
      <c r="Z632" s="14"/>
      <c r="AA632" s="74"/>
      <c r="AB632" s="14"/>
      <c r="AC632" s="14"/>
    </row>
    <row r="633" spans="1:29" s="11" customFormat="1" ht="15" hidden="1" customHeight="1" x14ac:dyDescent="0.2">
      <c r="A633" s="59"/>
      <c r="B633" s="80"/>
      <c r="C633" s="226"/>
      <c r="D633" s="227"/>
      <c r="E633" s="227"/>
      <c r="F633" s="228"/>
      <c r="G633" s="229"/>
      <c r="H633" s="229"/>
      <c r="I633" s="230"/>
      <c r="J633" s="229"/>
      <c r="K633" s="229"/>
      <c r="L633" s="231"/>
      <c r="M633" s="232"/>
      <c r="N633" s="233"/>
      <c r="O633" s="167"/>
      <c r="P633" s="14"/>
      <c r="Q633" s="14"/>
      <c r="R633" s="14"/>
      <c r="S633" s="14"/>
      <c r="T633" s="14"/>
      <c r="U633" s="14"/>
      <c r="V633" s="14"/>
      <c r="W633" s="14"/>
      <c r="X633" s="167"/>
      <c r="Y633" s="167"/>
      <c r="Z633" s="14"/>
      <c r="AA633" s="74"/>
      <c r="AB633" s="14"/>
      <c r="AC633" s="14"/>
    </row>
    <row r="634" spans="1:29" s="11" customFormat="1" ht="15" hidden="1" customHeight="1" x14ac:dyDescent="0.2">
      <c r="A634" s="59"/>
      <c r="B634" s="80"/>
      <c r="C634" s="226"/>
      <c r="D634" s="227"/>
      <c r="E634" s="227"/>
      <c r="F634" s="228"/>
      <c r="G634" s="229"/>
      <c r="H634" s="229"/>
      <c r="I634" s="230"/>
      <c r="J634" s="229"/>
      <c r="K634" s="229"/>
      <c r="L634" s="231"/>
      <c r="M634" s="232"/>
      <c r="N634" s="233"/>
      <c r="O634" s="167"/>
      <c r="P634" s="14"/>
      <c r="Q634" s="14"/>
      <c r="R634" s="14"/>
      <c r="S634" s="14"/>
      <c r="T634" s="14"/>
      <c r="U634" s="14"/>
      <c r="V634" s="14"/>
      <c r="W634" s="14"/>
      <c r="X634" s="167"/>
      <c r="Y634" s="167"/>
      <c r="Z634" s="14"/>
      <c r="AA634" s="74"/>
      <c r="AB634" s="14"/>
      <c r="AC634" s="14"/>
    </row>
    <row r="635" spans="1:29" s="11" customFormat="1" ht="15" hidden="1" customHeight="1" x14ac:dyDescent="0.2">
      <c r="A635" s="59"/>
      <c r="B635" s="80"/>
      <c r="C635" s="226"/>
      <c r="D635" s="227"/>
      <c r="E635" s="227"/>
      <c r="F635" s="228"/>
      <c r="G635" s="229"/>
      <c r="H635" s="229"/>
      <c r="I635" s="230"/>
      <c r="J635" s="229"/>
      <c r="K635" s="229"/>
      <c r="L635" s="231"/>
      <c r="M635" s="232"/>
      <c r="N635" s="233"/>
      <c r="O635" s="167"/>
      <c r="P635" s="14"/>
      <c r="Q635" s="14"/>
      <c r="R635" s="14"/>
      <c r="S635" s="14"/>
      <c r="T635" s="14"/>
      <c r="U635" s="14"/>
      <c r="V635" s="14"/>
      <c r="W635" s="14"/>
      <c r="X635" s="167"/>
      <c r="Y635" s="167"/>
      <c r="Z635" s="14"/>
      <c r="AA635" s="74"/>
      <c r="AB635" s="14"/>
      <c r="AC635" s="14"/>
    </row>
    <row r="636" spans="1:29" s="11" customFormat="1" ht="15" hidden="1" customHeight="1" x14ac:dyDescent="0.2">
      <c r="A636" s="59"/>
      <c r="B636" s="80"/>
      <c r="C636" s="226"/>
      <c r="D636" s="227"/>
      <c r="E636" s="227"/>
      <c r="F636" s="228"/>
      <c r="G636" s="229"/>
      <c r="H636" s="229"/>
      <c r="I636" s="230"/>
      <c r="J636" s="229"/>
      <c r="K636" s="229"/>
      <c r="L636" s="231"/>
      <c r="M636" s="232"/>
      <c r="N636" s="233"/>
      <c r="O636" s="167"/>
      <c r="P636" s="14"/>
      <c r="Q636" s="14"/>
      <c r="R636" s="14"/>
      <c r="S636" s="14"/>
      <c r="T636" s="14"/>
      <c r="U636" s="14"/>
      <c r="V636" s="14"/>
      <c r="W636" s="14"/>
      <c r="X636" s="167"/>
      <c r="Y636" s="167"/>
      <c r="Z636" s="14"/>
      <c r="AA636" s="74"/>
      <c r="AB636" s="14"/>
      <c r="AC636" s="14"/>
    </row>
    <row r="637" spans="1:29" s="11" customFormat="1" ht="15" hidden="1" customHeight="1" x14ac:dyDescent="0.2">
      <c r="A637" s="59"/>
      <c r="B637" s="80"/>
      <c r="C637" s="226"/>
      <c r="D637" s="227"/>
      <c r="E637" s="227"/>
      <c r="F637" s="228"/>
      <c r="G637" s="229"/>
      <c r="H637" s="229"/>
      <c r="I637" s="230"/>
      <c r="J637" s="229"/>
      <c r="K637" s="229"/>
      <c r="L637" s="231"/>
      <c r="M637" s="232"/>
      <c r="N637" s="233"/>
      <c r="O637" s="167"/>
      <c r="P637" s="14"/>
      <c r="Q637" s="14"/>
      <c r="R637" s="14"/>
      <c r="S637" s="14"/>
      <c r="T637" s="14"/>
      <c r="U637" s="14"/>
      <c r="V637" s="14"/>
      <c r="W637" s="14"/>
      <c r="X637" s="167"/>
      <c r="Y637" s="167"/>
      <c r="Z637" s="14"/>
      <c r="AA637" s="74"/>
      <c r="AB637" s="14"/>
      <c r="AC637" s="14"/>
    </row>
    <row r="638" spans="1:29" s="11" customFormat="1" ht="15" hidden="1" customHeight="1" x14ac:dyDescent="0.2">
      <c r="A638" s="59"/>
      <c r="B638" s="80"/>
      <c r="C638" s="226"/>
      <c r="D638" s="227"/>
      <c r="E638" s="227"/>
      <c r="F638" s="228"/>
      <c r="G638" s="229"/>
      <c r="H638" s="229"/>
      <c r="I638" s="230"/>
      <c r="J638" s="229"/>
      <c r="K638" s="229"/>
      <c r="L638" s="231"/>
      <c r="M638" s="232"/>
      <c r="N638" s="233"/>
      <c r="O638" s="167"/>
      <c r="P638" s="14"/>
      <c r="Q638" s="14"/>
      <c r="R638" s="14"/>
      <c r="S638" s="14"/>
      <c r="T638" s="14"/>
      <c r="U638" s="14"/>
      <c r="V638" s="14"/>
      <c r="W638" s="14"/>
      <c r="X638" s="167"/>
      <c r="Y638" s="167"/>
      <c r="Z638" s="14"/>
      <c r="AA638" s="74"/>
      <c r="AB638" s="14"/>
      <c r="AC638" s="14"/>
    </row>
    <row r="639" spans="1:29" s="11" customFormat="1" ht="15" hidden="1" customHeight="1" x14ac:dyDescent="0.2">
      <c r="A639" s="59"/>
      <c r="B639" s="80"/>
      <c r="C639" s="226"/>
      <c r="D639" s="227"/>
      <c r="E639" s="227"/>
      <c r="F639" s="228"/>
      <c r="G639" s="229"/>
      <c r="H639" s="229"/>
      <c r="I639" s="230"/>
      <c r="J639" s="229"/>
      <c r="K639" s="229"/>
      <c r="L639" s="231"/>
      <c r="M639" s="232"/>
      <c r="N639" s="233"/>
      <c r="O639" s="167"/>
      <c r="P639" s="14"/>
      <c r="Q639" s="14"/>
      <c r="R639" s="14"/>
      <c r="S639" s="14"/>
      <c r="T639" s="14"/>
      <c r="U639" s="14"/>
      <c r="V639" s="14"/>
      <c r="W639" s="14"/>
      <c r="X639" s="167"/>
      <c r="Y639" s="167"/>
      <c r="Z639" s="14"/>
      <c r="AA639" s="74"/>
      <c r="AB639" s="14"/>
      <c r="AC639" s="14"/>
    </row>
    <row r="640" spans="1:29" s="11" customFormat="1" ht="15" hidden="1" customHeight="1" x14ac:dyDescent="0.2">
      <c r="A640" s="59"/>
      <c r="B640" s="80"/>
      <c r="C640" s="226"/>
      <c r="D640" s="227"/>
      <c r="E640" s="227"/>
      <c r="F640" s="228"/>
      <c r="G640" s="229"/>
      <c r="H640" s="229"/>
      <c r="I640" s="230"/>
      <c r="J640" s="229"/>
      <c r="K640" s="229"/>
      <c r="L640" s="231"/>
      <c r="M640" s="232"/>
      <c r="N640" s="233"/>
      <c r="O640" s="167"/>
      <c r="P640" s="14"/>
      <c r="Q640" s="14"/>
      <c r="R640" s="14"/>
      <c r="S640" s="14"/>
      <c r="T640" s="14"/>
      <c r="U640" s="14"/>
      <c r="V640" s="14"/>
      <c r="W640" s="14"/>
      <c r="X640" s="167"/>
      <c r="Y640" s="167"/>
      <c r="Z640" s="14"/>
      <c r="AA640" s="74"/>
      <c r="AB640" s="14"/>
      <c r="AC640" s="14"/>
    </row>
    <row r="641" spans="1:29" s="11" customFormat="1" ht="15" hidden="1" customHeight="1" x14ac:dyDescent="0.2">
      <c r="A641" s="59"/>
      <c r="B641" s="80"/>
      <c r="C641" s="226"/>
      <c r="D641" s="227"/>
      <c r="E641" s="227"/>
      <c r="F641" s="228"/>
      <c r="G641" s="229"/>
      <c r="H641" s="229"/>
      <c r="I641" s="230"/>
      <c r="J641" s="229"/>
      <c r="K641" s="229"/>
      <c r="L641" s="231"/>
      <c r="M641" s="232"/>
      <c r="N641" s="233"/>
      <c r="O641" s="167"/>
      <c r="P641" s="14"/>
      <c r="Q641" s="14"/>
      <c r="R641" s="14"/>
      <c r="S641" s="14"/>
      <c r="T641" s="14"/>
      <c r="U641" s="14"/>
      <c r="V641" s="14"/>
      <c r="W641" s="14"/>
      <c r="X641" s="167"/>
      <c r="Y641" s="167"/>
      <c r="Z641" s="14"/>
      <c r="AA641" s="74"/>
      <c r="AB641" s="14"/>
      <c r="AC641" s="14"/>
    </row>
    <row r="642" spans="1:29" s="11" customFormat="1" ht="15" hidden="1" customHeight="1" x14ac:dyDescent="0.2">
      <c r="A642" s="59"/>
      <c r="B642" s="80"/>
      <c r="C642" s="226"/>
      <c r="D642" s="227"/>
      <c r="E642" s="227"/>
      <c r="F642" s="228"/>
      <c r="G642" s="229"/>
      <c r="H642" s="229"/>
      <c r="I642" s="230"/>
      <c r="J642" s="229"/>
      <c r="K642" s="229"/>
      <c r="L642" s="231"/>
      <c r="M642" s="232"/>
      <c r="N642" s="233"/>
      <c r="O642" s="167"/>
      <c r="P642" s="14"/>
      <c r="Q642" s="14"/>
      <c r="R642" s="14"/>
      <c r="S642" s="14"/>
      <c r="T642" s="14"/>
      <c r="U642" s="14"/>
      <c r="V642" s="14"/>
      <c r="W642" s="14"/>
      <c r="X642" s="167"/>
      <c r="Y642" s="167"/>
      <c r="Z642" s="14"/>
      <c r="AA642" s="74"/>
      <c r="AB642" s="14"/>
      <c r="AC642" s="14"/>
    </row>
    <row r="643" spans="1:29" s="11" customFormat="1" ht="15" hidden="1" customHeight="1" x14ac:dyDescent="0.2">
      <c r="A643" s="59"/>
      <c r="B643" s="80"/>
      <c r="C643" s="226"/>
      <c r="D643" s="227"/>
      <c r="E643" s="227"/>
      <c r="F643" s="228"/>
      <c r="G643" s="229"/>
      <c r="H643" s="229"/>
      <c r="I643" s="230"/>
      <c r="J643" s="229"/>
      <c r="K643" s="229"/>
      <c r="L643" s="231"/>
      <c r="M643" s="232"/>
      <c r="N643" s="233"/>
      <c r="O643" s="167"/>
      <c r="P643" s="14"/>
      <c r="Q643" s="14"/>
      <c r="R643" s="14"/>
      <c r="S643" s="14"/>
      <c r="T643" s="14"/>
      <c r="U643" s="14"/>
      <c r="V643" s="14"/>
      <c r="W643" s="14"/>
      <c r="X643" s="167"/>
      <c r="Y643" s="167"/>
      <c r="Z643" s="14"/>
      <c r="AA643" s="74"/>
      <c r="AB643" s="14"/>
      <c r="AC643" s="14"/>
    </row>
    <row r="644" spans="1:29" s="11" customFormat="1" ht="15" hidden="1" customHeight="1" x14ac:dyDescent="0.2">
      <c r="A644" s="59"/>
      <c r="B644" s="80"/>
      <c r="C644" s="226"/>
      <c r="D644" s="227"/>
      <c r="E644" s="227"/>
      <c r="F644" s="228"/>
      <c r="G644" s="229"/>
      <c r="H644" s="229"/>
      <c r="I644" s="230"/>
      <c r="J644" s="229"/>
      <c r="K644" s="229"/>
      <c r="L644" s="231"/>
      <c r="M644" s="232"/>
      <c r="N644" s="233"/>
      <c r="O644" s="167"/>
      <c r="P644" s="14"/>
      <c r="Q644" s="14"/>
      <c r="R644" s="14"/>
      <c r="S644" s="14"/>
      <c r="T644" s="14"/>
      <c r="U644" s="14"/>
      <c r="V644" s="14"/>
      <c r="W644" s="14"/>
      <c r="X644" s="167"/>
      <c r="Y644" s="167"/>
      <c r="Z644" s="14"/>
      <c r="AA644" s="74"/>
      <c r="AB644" s="14"/>
      <c r="AC644" s="14"/>
    </row>
    <row r="645" spans="1:29" s="11" customFormat="1" ht="15" hidden="1" customHeight="1" x14ac:dyDescent="0.2">
      <c r="A645" s="59"/>
      <c r="B645" s="80"/>
      <c r="C645" s="226"/>
      <c r="D645" s="227"/>
      <c r="E645" s="227"/>
      <c r="F645" s="228"/>
      <c r="G645" s="229"/>
      <c r="H645" s="229"/>
      <c r="I645" s="230"/>
      <c r="J645" s="229"/>
      <c r="K645" s="229"/>
      <c r="L645" s="231"/>
      <c r="M645" s="232"/>
      <c r="N645" s="233"/>
      <c r="O645" s="167"/>
      <c r="P645" s="14"/>
      <c r="Q645" s="14"/>
      <c r="R645" s="14"/>
      <c r="S645" s="14"/>
      <c r="T645" s="14"/>
      <c r="U645" s="14"/>
      <c r="V645" s="14"/>
      <c r="W645" s="14"/>
      <c r="X645" s="167"/>
      <c r="Y645" s="167"/>
      <c r="Z645" s="14"/>
      <c r="AA645" s="74"/>
      <c r="AB645" s="14"/>
      <c r="AC645" s="14"/>
    </row>
    <row r="646" spans="1:29" s="11" customFormat="1" ht="15" hidden="1" customHeight="1" x14ac:dyDescent="0.2">
      <c r="A646" s="59"/>
      <c r="B646" s="80"/>
      <c r="C646" s="226"/>
      <c r="D646" s="227"/>
      <c r="E646" s="227"/>
      <c r="F646" s="228"/>
      <c r="G646" s="229"/>
      <c r="H646" s="229"/>
      <c r="I646" s="230"/>
      <c r="J646" s="229"/>
      <c r="K646" s="229"/>
      <c r="L646" s="231"/>
      <c r="M646" s="232"/>
      <c r="N646" s="233"/>
      <c r="O646" s="167"/>
      <c r="P646" s="14"/>
      <c r="Q646" s="14"/>
      <c r="R646" s="14"/>
      <c r="S646" s="14"/>
      <c r="T646" s="14"/>
      <c r="U646" s="14"/>
      <c r="V646" s="14"/>
      <c r="W646" s="14"/>
      <c r="X646" s="167"/>
      <c r="Y646" s="167"/>
      <c r="Z646" s="14"/>
      <c r="AA646" s="74"/>
      <c r="AB646" s="14"/>
      <c r="AC646" s="14"/>
    </row>
    <row r="647" spans="1:29" s="11" customFormat="1" ht="15" hidden="1" customHeight="1" x14ac:dyDescent="0.2">
      <c r="A647" s="59"/>
      <c r="B647" s="80"/>
      <c r="C647" s="226"/>
      <c r="D647" s="227"/>
      <c r="E647" s="227"/>
      <c r="F647" s="228"/>
      <c r="G647" s="229"/>
      <c r="H647" s="229"/>
      <c r="I647" s="230"/>
      <c r="J647" s="229"/>
      <c r="K647" s="229"/>
      <c r="L647" s="231"/>
      <c r="M647" s="232"/>
      <c r="N647" s="233"/>
      <c r="O647" s="167"/>
      <c r="P647" s="14"/>
      <c r="Q647" s="14"/>
      <c r="R647" s="14"/>
      <c r="S647" s="14"/>
      <c r="T647" s="14"/>
      <c r="U647" s="14"/>
      <c r="V647" s="14"/>
      <c r="W647" s="14"/>
      <c r="X647" s="167"/>
      <c r="Y647" s="167"/>
      <c r="Z647" s="14"/>
      <c r="AA647" s="74"/>
      <c r="AB647" s="14"/>
      <c r="AC647" s="14"/>
    </row>
    <row r="648" spans="1:29" s="11" customFormat="1" ht="15" hidden="1" customHeight="1" x14ac:dyDescent="0.2">
      <c r="A648" s="59"/>
      <c r="B648" s="80"/>
      <c r="C648" s="226"/>
      <c r="D648" s="227"/>
      <c r="E648" s="227"/>
      <c r="F648" s="228"/>
      <c r="G648" s="229"/>
      <c r="H648" s="229"/>
      <c r="I648" s="230"/>
      <c r="J648" s="229"/>
      <c r="K648" s="229"/>
      <c r="L648" s="231"/>
      <c r="M648" s="232"/>
      <c r="N648" s="233"/>
      <c r="O648" s="167"/>
      <c r="P648" s="14"/>
      <c r="Q648" s="14"/>
      <c r="R648" s="14"/>
      <c r="S648" s="14"/>
      <c r="T648" s="14"/>
      <c r="U648" s="14"/>
      <c r="V648" s="14"/>
      <c r="W648" s="14"/>
      <c r="X648" s="167"/>
      <c r="Y648" s="167"/>
      <c r="Z648" s="14"/>
      <c r="AA648" s="74"/>
      <c r="AB648" s="14"/>
      <c r="AC648" s="14"/>
    </row>
    <row r="649" spans="1:29" s="11" customFormat="1" ht="15" hidden="1" customHeight="1" x14ac:dyDescent="0.2">
      <c r="A649" s="59"/>
      <c r="B649" s="80"/>
      <c r="C649" s="226"/>
      <c r="D649" s="227"/>
      <c r="E649" s="227"/>
      <c r="F649" s="228"/>
      <c r="G649" s="229"/>
      <c r="H649" s="229"/>
      <c r="I649" s="230"/>
      <c r="J649" s="229"/>
      <c r="K649" s="229"/>
      <c r="L649" s="231"/>
      <c r="M649" s="232"/>
      <c r="N649" s="233"/>
      <c r="O649" s="167"/>
      <c r="P649" s="14"/>
      <c r="Q649" s="14"/>
      <c r="R649" s="14"/>
      <c r="S649" s="14"/>
      <c r="T649" s="14"/>
      <c r="U649" s="14"/>
      <c r="V649" s="14"/>
      <c r="W649" s="14"/>
      <c r="X649" s="167"/>
      <c r="Y649" s="167"/>
      <c r="Z649" s="14"/>
      <c r="AA649" s="74"/>
      <c r="AB649" s="14"/>
      <c r="AC649" s="14"/>
    </row>
    <row r="650" spans="1:29" s="11" customFormat="1" ht="15" hidden="1" customHeight="1" x14ac:dyDescent="0.2">
      <c r="A650" s="59"/>
      <c r="B650" s="80"/>
      <c r="C650" s="226"/>
      <c r="D650" s="227"/>
      <c r="E650" s="227"/>
      <c r="F650" s="228"/>
      <c r="G650" s="229"/>
      <c r="H650" s="229"/>
      <c r="I650" s="230"/>
      <c r="J650" s="229"/>
      <c r="K650" s="229"/>
      <c r="L650" s="231"/>
      <c r="M650" s="232"/>
      <c r="N650" s="233"/>
      <c r="O650" s="167"/>
      <c r="P650" s="14"/>
      <c r="Q650" s="14"/>
      <c r="R650" s="14"/>
      <c r="S650" s="14"/>
      <c r="T650" s="14"/>
      <c r="U650" s="14"/>
      <c r="V650" s="14"/>
      <c r="W650" s="14"/>
      <c r="X650" s="167"/>
      <c r="Y650" s="167"/>
      <c r="Z650" s="14"/>
      <c r="AA650" s="74"/>
      <c r="AB650" s="14"/>
      <c r="AC650" s="14"/>
    </row>
    <row r="651" spans="1:29" s="11" customFormat="1" ht="15" hidden="1" customHeight="1" x14ac:dyDescent="0.2">
      <c r="A651" s="59"/>
      <c r="B651" s="80"/>
      <c r="C651" s="226"/>
      <c r="D651" s="227"/>
      <c r="E651" s="227"/>
      <c r="F651" s="228"/>
      <c r="G651" s="229"/>
      <c r="H651" s="229"/>
      <c r="I651" s="230"/>
      <c r="J651" s="229"/>
      <c r="K651" s="229"/>
      <c r="L651" s="231"/>
      <c r="M651" s="232"/>
      <c r="N651" s="233"/>
      <c r="O651" s="167"/>
      <c r="P651" s="14"/>
      <c r="Q651" s="14"/>
      <c r="R651" s="14"/>
      <c r="S651" s="14"/>
      <c r="T651" s="14"/>
      <c r="U651" s="14"/>
      <c r="V651" s="14"/>
      <c r="W651" s="14"/>
      <c r="X651" s="167"/>
      <c r="Y651" s="167"/>
      <c r="Z651" s="14"/>
      <c r="AA651" s="74"/>
      <c r="AB651" s="14"/>
      <c r="AC651" s="14"/>
    </row>
    <row r="652" spans="1:29" s="11" customFormat="1" ht="15" hidden="1" customHeight="1" x14ac:dyDescent="0.2">
      <c r="A652" s="59"/>
      <c r="B652" s="80"/>
      <c r="C652" s="226"/>
      <c r="D652" s="227"/>
      <c r="E652" s="227"/>
      <c r="F652" s="228"/>
      <c r="G652" s="229"/>
      <c r="H652" s="229"/>
      <c r="I652" s="230"/>
      <c r="J652" s="229"/>
      <c r="K652" s="229"/>
      <c r="L652" s="231"/>
      <c r="M652" s="232"/>
      <c r="N652" s="233"/>
      <c r="O652" s="167"/>
      <c r="P652" s="14"/>
      <c r="Q652" s="14"/>
      <c r="R652" s="14"/>
      <c r="S652" s="14"/>
      <c r="T652" s="14"/>
      <c r="U652" s="14"/>
      <c r="V652" s="14"/>
      <c r="W652" s="14"/>
      <c r="X652" s="167"/>
      <c r="Y652" s="167"/>
      <c r="Z652" s="14"/>
      <c r="AA652" s="74"/>
      <c r="AB652" s="14"/>
      <c r="AC652" s="14"/>
    </row>
    <row r="653" spans="1:29" s="11" customFormat="1" ht="15" hidden="1" customHeight="1" x14ac:dyDescent="0.2">
      <c r="A653" s="59"/>
      <c r="B653" s="80"/>
      <c r="C653" s="226"/>
      <c r="D653" s="227"/>
      <c r="E653" s="227"/>
      <c r="F653" s="228"/>
      <c r="G653" s="229"/>
      <c r="H653" s="229"/>
      <c r="I653" s="230"/>
      <c r="J653" s="229"/>
      <c r="K653" s="229"/>
      <c r="L653" s="231"/>
      <c r="M653" s="232"/>
      <c r="N653" s="233"/>
      <c r="O653" s="167"/>
      <c r="P653" s="14"/>
      <c r="Q653" s="14"/>
      <c r="R653" s="14"/>
      <c r="S653" s="14"/>
      <c r="T653" s="14"/>
      <c r="U653" s="14"/>
      <c r="V653" s="14"/>
      <c r="W653" s="14"/>
      <c r="X653" s="167"/>
      <c r="Y653" s="167"/>
      <c r="Z653" s="14"/>
      <c r="AA653" s="74"/>
      <c r="AB653" s="14"/>
      <c r="AC653" s="14"/>
    </row>
    <row r="654" spans="1:29" s="11" customFormat="1" ht="15" hidden="1" customHeight="1" x14ac:dyDescent="0.2">
      <c r="A654" s="59"/>
      <c r="B654" s="80"/>
      <c r="C654" s="226"/>
      <c r="D654" s="227"/>
      <c r="E654" s="227"/>
      <c r="F654" s="228"/>
      <c r="G654" s="229"/>
      <c r="H654" s="229"/>
      <c r="I654" s="230"/>
      <c r="J654" s="229"/>
      <c r="K654" s="229"/>
      <c r="L654" s="231"/>
      <c r="M654" s="232"/>
      <c r="N654" s="233"/>
      <c r="O654" s="167"/>
      <c r="P654" s="14"/>
      <c r="Q654" s="14"/>
      <c r="R654" s="14"/>
      <c r="S654" s="14"/>
      <c r="T654" s="14"/>
      <c r="U654" s="14"/>
      <c r="V654" s="14"/>
      <c r="W654" s="14"/>
      <c r="X654" s="167"/>
      <c r="Y654" s="167"/>
      <c r="Z654" s="14"/>
      <c r="AA654" s="74"/>
      <c r="AB654" s="14"/>
      <c r="AC654" s="14"/>
    </row>
    <row r="655" spans="1:29" s="11" customFormat="1" ht="15" hidden="1" customHeight="1" x14ac:dyDescent="0.2">
      <c r="A655" s="59"/>
      <c r="B655" s="80"/>
      <c r="C655" s="226"/>
      <c r="D655" s="227"/>
      <c r="E655" s="227"/>
      <c r="F655" s="228"/>
      <c r="G655" s="229"/>
      <c r="H655" s="229"/>
      <c r="I655" s="230"/>
      <c r="J655" s="229"/>
      <c r="K655" s="229"/>
      <c r="L655" s="231"/>
      <c r="M655" s="232"/>
      <c r="N655" s="233"/>
      <c r="O655" s="167"/>
      <c r="P655" s="14"/>
      <c r="Q655" s="14"/>
      <c r="R655" s="14"/>
      <c r="S655" s="14"/>
      <c r="T655" s="14"/>
      <c r="U655" s="14"/>
      <c r="V655" s="14"/>
      <c r="W655" s="14"/>
      <c r="X655" s="167"/>
      <c r="Y655" s="167"/>
      <c r="Z655" s="14"/>
      <c r="AA655" s="74"/>
      <c r="AB655" s="14"/>
      <c r="AC655" s="14"/>
    </row>
    <row r="656" spans="1:29" s="11" customFormat="1" ht="15" hidden="1" customHeight="1" x14ac:dyDescent="0.2">
      <c r="A656" s="59"/>
      <c r="B656" s="80"/>
      <c r="C656" s="226"/>
      <c r="D656" s="227"/>
      <c r="E656" s="227"/>
      <c r="F656" s="228"/>
      <c r="G656" s="229"/>
      <c r="H656" s="229"/>
      <c r="I656" s="230"/>
      <c r="J656" s="229"/>
      <c r="K656" s="229"/>
      <c r="L656" s="231"/>
      <c r="M656" s="232"/>
      <c r="N656" s="233"/>
      <c r="O656" s="167"/>
      <c r="P656" s="14"/>
      <c r="Q656" s="14"/>
      <c r="R656" s="14"/>
      <c r="S656" s="14"/>
      <c r="T656" s="14"/>
      <c r="U656" s="14"/>
      <c r="V656" s="14"/>
      <c r="W656" s="14"/>
      <c r="X656" s="167"/>
      <c r="Y656" s="167"/>
      <c r="Z656" s="14"/>
      <c r="AA656" s="74"/>
      <c r="AB656" s="14"/>
      <c r="AC656" s="14"/>
    </row>
    <row r="657" spans="1:29" s="11" customFormat="1" ht="15" hidden="1" customHeight="1" x14ac:dyDescent="0.2">
      <c r="A657" s="59"/>
      <c r="B657" s="80"/>
      <c r="C657" s="226"/>
      <c r="D657" s="227"/>
      <c r="E657" s="227"/>
      <c r="F657" s="228"/>
      <c r="G657" s="229"/>
      <c r="H657" s="229"/>
      <c r="I657" s="230"/>
      <c r="J657" s="229"/>
      <c r="K657" s="229"/>
      <c r="L657" s="231"/>
      <c r="M657" s="232"/>
      <c r="N657" s="233"/>
      <c r="O657" s="167"/>
      <c r="P657" s="14"/>
      <c r="Q657" s="14"/>
      <c r="R657" s="14"/>
      <c r="S657" s="14"/>
      <c r="T657" s="14"/>
      <c r="U657" s="14"/>
      <c r="V657" s="14"/>
      <c r="W657" s="14"/>
      <c r="X657" s="167"/>
      <c r="Y657" s="167"/>
      <c r="Z657" s="14"/>
      <c r="AA657" s="74"/>
      <c r="AB657" s="14"/>
      <c r="AC657" s="14"/>
    </row>
    <row r="658" spans="1:29" s="11" customFormat="1" ht="15" hidden="1" customHeight="1" x14ac:dyDescent="0.2">
      <c r="A658" s="59"/>
      <c r="B658" s="80"/>
      <c r="C658" s="226"/>
      <c r="D658" s="227"/>
      <c r="E658" s="227"/>
      <c r="F658" s="228"/>
      <c r="G658" s="229"/>
      <c r="H658" s="229"/>
      <c r="I658" s="230"/>
      <c r="J658" s="229"/>
      <c r="K658" s="229"/>
      <c r="L658" s="231"/>
      <c r="M658" s="232"/>
      <c r="N658" s="233"/>
      <c r="O658" s="167"/>
      <c r="P658" s="14"/>
      <c r="Q658" s="14"/>
      <c r="R658" s="14"/>
      <c r="S658" s="14"/>
      <c r="T658" s="14"/>
      <c r="U658" s="14"/>
      <c r="V658" s="14"/>
      <c r="W658" s="14"/>
      <c r="X658" s="167"/>
      <c r="Y658" s="167"/>
      <c r="Z658" s="14"/>
      <c r="AA658" s="74"/>
      <c r="AB658" s="14"/>
      <c r="AC658" s="14"/>
    </row>
    <row r="659" spans="1:29" s="11" customFormat="1" ht="15" hidden="1" customHeight="1" x14ac:dyDescent="0.2">
      <c r="A659" s="59"/>
      <c r="B659" s="80"/>
      <c r="C659" s="226"/>
      <c r="D659" s="227"/>
      <c r="E659" s="227"/>
      <c r="F659" s="228"/>
      <c r="G659" s="229"/>
      <c r="H659" s="229"/>
      <c r="I659" s="230"/>
      <c r="J659" s="229"/>
      <c r="K659" s="229"/>
      <c r="L659" s="231"/>
      <c r="M659" s="232"/>
      <c r="N659" s="233"/>
      <c r="O659" s="167"/>
      <c r="P659" s="14"/>
      <c r="Q659" s="14"/>
      <c r="R659" s="14"/>
      <c r="S659" s="14"/>
      <c r="T659" s="14"/>
      <c r="U659" s="14"/>
      <c r="V659" s="14"/>
      <c r="W659" s="14"/>
      <c r="X659" s="167"/>
      <c r="Y659" s="167"/>
      <c r="Z659" s="14"/>
      <c r="AA659" s="74"/>
      <c r="AB659" s="14"/>
      <c r="AC659" s="14"/>
    </row>
    <row r="660" spans="1:29" s="11" customFormat="1" ht="15" hidden="1" customHeight="1" x14ac:dyDescent="0.2">
      <c r="A660" s="59"/>
      <c r="B660" s="80"/>
      <c r="C660" s="226"/>
      <c r="D660" s="227"/>
      <c r="E660" s="227"/>
      <c r="F660" s="228"/>
      <c r="G660" s="229"/>
      <c r="H660" s="229"/>
      <c r="I660" s="230"/>
      <c r="J660" s="229"/>
      <c r="K660" s="229"/>
      <c r="L660" s="231"/>
      <c r="M660" s="232"/>
      <c r="N660" s="233"/>
      <c r="O660" s="167"/>
      <c r="P660" s="14"/>
      <c r="Q660" s="14"/>
      <c r="R660" s="14"/>
      <c r="S660" s="14"/>
      <c r="T660" s="14"/>
      <c r="U660" s="14"/>
      <c r="V660" s="14"/>
      <c r="W660" s="14"/>
      <c r="X660" s="167"/>
      <c r="Y660" s="167"/>
      <c r="Z660" s="14"/>
      <c r="AA660" s="74"/>
      <c r="AB660" s="14"/>
      <c r="AC660" s="14"/>
    </row>
    <row r="661" spans="1:29" s="11" customFormat="1" ht="15" hidden="1" customHeight="1" x14ac:dyDescent="0.2">
      <c r="A661" s="59"/>
      <c r="B661" s="80"/>
      <c r="C661" s="226"/>
      <c r="D661" s="227"/>
      <c r="E661" s="227"/>
      <c r="F661" s="228"/>
      <c r="G661" s="229"/>
      <c r="H661" s="229"/>
      <c r="I661" s="230"/>
      <c r="J661" s="229"/>
      <c r="K661" s="229"/>
      <c r="L661" s="231"/>
      <c r="M661" s="232"/>
      <c r="N661" s="233"/>
      <c r="O661" s="167"/>
      <c r="P661" s="14"/>
      <c r="Q661" s="14"/>
      <c r="R661" s="14"/>
      <c r="S661" s="14"/>
      <c r="T661" s="14"/>
      <c r="U661" s="14"/>
      <c r="V661" s="14"/>
      <c r="W661" s="14"/>
      <c r="X661" s="167"/>
      <c r="Y661" s="167"/>
      <c r="Z661" s="14"/>
      <c r="AA661" s="74"/>
      <c r="AB661" s="14"/>
      <c r="AC661" s="14"/>
    </row>
    <row r="662" spans="1:29" s="11" customFormat="1" ht="15" hidden="1" customHeight="1" x14ac:dyDescent="0.2">
      <c r="A662" s="59"/>
      <c r="B662" s="80"/>
      <c r="C662" s="226"/>
      <c r="D662" s="227"/>
      <c r="E662" s="227"/>
      <c r="F662" s="228"/>
      <c r="G662" s="229"/>
      <c r="H662" s="229"/>
      <c r="I662" s="230"/>
      <c r="J662" s="229"/>
      <c r="K662" s="229"/>
      <c r="L662" s="231"/>
      <c r="M662" s="232"/>
      <c r="N662" s="233"/>
      <c r="O662" s="167"/>
      <c r="P662" s="14"/>
      <c r="Q662" s="14"/>
      <c r="R662" s="14"/>
      <c r="S662" s="14"/>
      <c r="T662" s="14"/>
      <c r="U662" s="14"/>
      <c r="V662" s="14"/>
      <c r="W662" s="14"/>
      <c r="X662" s="167"/>
      <c r="Y662" s="167"/>
      <c r="Z662" s="14"/>
      <c r="AA662" s="74"/>
      <c r="AB662" s="14"/>
      <c r="AC662" s="14"/>
    </row>
    <row r="663" spans="1:29" s="11" customFormat="1" ht="15" hidden="1" customHeight="1" x14ac:dyDescent="0.2">
      <c r="A663" s="59"/>
      <c r="B663" s="80"/>
      <c r="C663" s="226"/>
      <c r="D663" s="227"/>
      <c r="E663" s="227"/>
      <c r="F663" s="228"/>
      <c r="G663" s="229"/>
      <c r="H663" s="229"/>
      <c r="I663" s="230"/>
      <c r="J663" s="229"/>
      <c r="K663" s="229"/>
      <c r="L663" s="231"/>
      <c r="M663" s="232"/>
      <c r="N663" s="233"/>
      <c r="O663" s="167"/>
      <c r="P663" s="14"/>
      <c r="Q663" s="14"/>
      <c r="R663" s="14"/>
      <c r="S663" s="14"/>
      <c r="T663" s="14"/>
      <c r="U663" s="14"/>
      <c r="V663" s="14"/>
      <c r="W663" s="14"/>
      <c r="X663" s="167"/>
      <c r="Y663" s="167"/>
      <c r="Z663" s="14"/>
      <c r="AA663" s="74"/>
      <c r="AB663" s="14"/>
      <c r="AC663" s="14"/>
    </row>
    <row r="664" spans="1:29" s="11" customFormat="1" ht="15" hidden="1" customHeight="1" x14ac:dyDescent="0.2">
      <c r="A664" s="59"/>
      <c r="B664" s="80"/>
      <c r="C664" s="226"/>
      <c r="D664" s="227"/>
      <c r="E664" s="227"/>
      <c r="F664" s="228"/>
      <c r="G664" s="229"/>
      <c r="H664" s="229"/>
      <c r="I664" s="230"/>
      <c r="J664" s="229"/>
      <c r="K664" s="229"/>
      <c r="L664" s="231"/>
      <c r="M664" s="232"/>
      <c r="N664" s="233"/>
      <c r="O664" s="167"/>
      <c r="P664" s="14"/>
      <c r="Q664" s="14"/>
      <c r="R664" s="14"/>
      <c r="S664" s="14"/>
      <c r="T664" s="14"/>
      <c r="U664" s="14"/>
      <c r="V664" s="14"/>
      <c r="W664" s="14"/>
      <c r="X664" s="167"/>
      <c r="Y664" s="167"/>
      <c r="Z664" s="14"/>
      <c r="AA664" s="74"/>
      <c r="AB664" s="14"/>
      <c r="AC664" s="14"/>
    </row>
    <row r="665" spans="1:29" s="11" customFormat="1" ht="15" hidden="1" customHeight="1" x14ac:dyDescent="0.2">
      <c r="A665" s="59"/>
      <c r="B665" s="80"/>
      <c r="C665" s="226"/>
      <c r="D665" s="227"/>
      <c r="E665" s="227"/>
      <c r="F665" s="228"/>
      <c r="G665" s="229"/>
      <c r="H665" s="229"/>
      <c r="I665" s="230"/>
      <c r="J665" s="229"/>
      <c r="K665" s="229"/>
      <c r="L665" s="231"/>
      <c r="M665" s="232"/>
      <c r="N665" s="233"/>
      <c r="O665" s="167"/>
      <c r="P665" s="14"/>
      <c r="Q665" s="14"/>
      <c r="R665" s="14"/>
      <c r="S665" s="14"/>
      <c r="T665" s="14"/>
      <c r="U665" s="14"/>
      <c r="V665" s="14"/>
      <c r="W665" s="14"/>
      <c r="X665" s="167"/>
      <c r="Y665" s="167"/>
      <c r="Z665" s="14"/>
      <c r="AA665" s="74"/>
      <c r="AB665" s="14"/>
      <c r="AC665" s="14"/>
    </row>
    <row r="666" spans="1:29" s="11" customFormat="1" ht="15" hidden="1" customHeight="1" x14ac:dyDescent="0.2">
      <c r="A666" s="59"/>
      <c r="B666" s="80"/>
      <c r="C666" s="226"/>
      <c r="D666" s="227"/>
      <c r="E666" s="227"/>
      <c r="F666" s="228"/>
      <c r="G666" s="229"/>
      <c r="H666" s="229"/>
      <c r="I666" s="230"/>
      <c r="J666" s="229"/>
      <c r="K666" s="229"/>
      <c r="L666" s="231"/>
      <c r="M666" s="232"/>
      <c r="N666" s="233"/>
      <c r="O666" s="167"/>
      <c r="P666" s="14"/>
      <c r="Q666" s="14"/>
      <c r="R666" s="14"/>
      <c r="S666" s="14"/>
      <c r="T666" s="14"/>
      <c r="U666" s="14"/>
      <c r="V666" s="14"/>
      <c r="W666" s="14"/>
      <c r="X666" s="167"/>
      <c r="Y666" s="167"/>
      <c r="Z666" s="14"/>
      <c r="AA666" s="74"/>
      <c r="AB666" s="14"/>
      <c r="AC666" s="14"/>
    </row>
    <row r="667" spans="1:29" s="11" customFormat="1" ht="15" hidden="1" customHeight="1" x14ac:dyDescent="0.2">
      <c r="A667" s="59"/>
      <c r="B667" s="80"/>
      <c r="C667" s="226"/>
      <c r="D667" s="227"/>
      <c r="E667" s="227"/>
      <c r="F667" s="228"/>
      <c r="G667" s="229"/>
      <c r="H667" s="229"/>
      <c r="I667" s="230"/>
      <c r="J667" s="229"/>
      <c r="K667" s="229"/>
      <c r="L667" s="231"/>
      <c r="M667" s="232"/>
      <c r="N667" s="233"/>
      <c r="O667" s="167"/>
      <c r="P667" s="14"/>
      <c r="Q667" s="14"/>
      <c r="R667" s="14"/>
      <c r="S667" s="14"/>
      <c r="T667" s="14"/>
      <c r="U667" s="14"/>
      <c r="V667" s="14"/>
      <c r="W667" s="14"/>
      <c r="X667" s="167"/>
      <c r="Y667" s="167"/>
      <c r="Z667" s="14"/>
      <c r="AA667" s="74"/>
      <c r="AB667" s="14"/>
      <c r="AC667" s="14"/>
    </row>
    <row r="668" spans="1:29" s="11" customFormat="1" ht="15" hidden="1" customHeight="1" x14ac:dyDescent="0.2">
      <c r="A668" s="59"/>
      <c r="B668" s="80"/>
      <c r="C668" s="226"/>
      <c r="D668" s="227"/>
      <c r="E668" s="227"/>
      <c r="F668" s="228"/>
      <c r="G668" s="229"/>
      <c r="H668" s="229"/>
      <c r="I668" s="230"/>
      <c r="J668" s="229"/>
      <c r="K668" s="229"/>
      <c r="L668" s="231"/>
      <c r="M668" s="232"/>
      <c r="N668" s="233"/>
      <c r="O668" s="167"/>
      <c r="P668" s="14"/>
      <c r="Q668" s="14"/>
      <c r="R668" s="14"/>
      <c r="S668" s="14"/>
      <c r="T668" s="14"/>
      <c r="U668" s="14"/>
      <c r="V668" s="14"/>
      <c r="W668" s="14"/>
      <c r="X668" s="167"/>
      <c r="Y668" s="167"/>
      <c r="Z668" s="14"/>
      <c r="AA668" s="74"/>
      <c r="AB668" s="14"/>
      <c r="AC668" s="14"/>
    </row>
    <row r="669" spans="1:29" s="11" customFormat="1" ht="15" hidden="1" customHeight="1" x14ac:dyDescent="0.2">
      <c r="A669" s="59"/>
      <c r="B669" s="80"/>
      <c r="C669" s="226"/>
      <c r="D669" s="227"/>
      <c r="E669" s="227"/>
      <c r="F669" s="228"/>
      <c r="G669" s="229"/>
      <c r="H669" s="229"/>
      <c r="I669" s="230"/>
      <c r="J669" s="229"/>
      <c r="K669" s="229"/>
      <c r="L669" s="231"/>
      <c r="M669" s="232"/>
      <c r="N669" s="233"/>
      <c r="O669" s="167"/>
      <c r="P669" s="14"/>
      <c r="Q669" s="14"/>
      <c r="R669" s="14"/>
      <c r="S669" s="14"/>
      <c r="T669" s="14"/>
      <c r="U669" s="14"/>
      <c r="V669" s="14"/>
      <c r="W669" s="14"/>
      <c r="X669" s="167"/>
      <c r="Y669" s="167"/>
      <c r="Z669" s="14"/>
      <c r="AA669" s="74"/>
      <c r="AB669" s="14"/>
      <c r="AC669" s="14"/>
    </row>
    <row r="670" spans="1:29" s="11" customFormat="1" ht="15" hidden="1" customHeight="1" x14ac:dyDescent="0.2">
      <c r="A670" s="59"/>
      <c r="B670" s="80"/>
      <c r="C670" s="226"/>
      <c r="D670" s="227"/>
      <c r="E670" s="227"/>
      <c r="F670" s="228"/>
      <c r="G670" s="229"/>
      <c r="H670" s="229"/>
      <c r="I670" s="230"/>
      <c r="J670" s="229"/>
      <c r="K670" s="229"/>
      <c r="L670" s="231"/>
      <c r="M670" s="232"/>
      <c r="N670" s="233"/>
      <c r="O670" s="167"/>
      <c r="P670" s="14"/>
      <c r="Q670" s="14"/>
      <c r="R670" s="14"/>
      <c r="S670" s="14"/>
      <c r="T670" s="14"/>
      <c r="U670" s="14"/>
      <c r="V670" s="14"/>
      <c r="W670" s="14"/>
      <c r="X670" s="167"/>
      <c r="Y670" s="167"/>
      <c r="Z670" s="14"/>
      <c r="AA670" s="74"/>
      <c r="AB670" s="14"/>
      <c r="AC670" s="14"/>
    </row>
    <row r="671" spans="1:29" s="11" customFormat="1" ht="15" hidden="1" customHeight="1" x14ac:dyDescent="0.2">
      <c r="A671" s="59"/>
      <c r="B671" s="80"/>
      <c r="C671" s="226"/>
      <c r="D671" s="227"/>
      <c r="E671" s="227"/>
      <c r="F671" s="228"/>
      <c r="G671" s="229"/>
      <c r="H671" s="229"/>
      <c r="I671" s="230"/>
      <c r="J671" s="229"/>
      <c r="K671" s="229"/>
      <c r="L671" s="231"/>
      <c r="M671" s="232"/>
      <c r="N671" s="233"/>
      <c r="O671" s="167"/>
      <c r="P671" s="14"/>
      <c r="Q671" s="14"/>
      <c r="R671" s="14"/>
      <c r="S671" s="14"/>
      <c r="T671" s="14"/>
      <c r="U671" s="14"/>
      <c r="V671" s="14"/>
      <c r="W671" s="14"/>
      <c r="X671" s="167"/>
      <c r="Y671" s="167"/>
      <c r="Z671" s="14"/>
      <c r="AA671" s="74"/>
      <c r="AB671" s="14"/>
      <c r="AC671" s="14"/>
    </row>
    <row r="672" spans="1:29" s="11" customFormat="1" ht="15" hidden="1" customHeight="1" x14ac:dyDescent="0.2">
      <c r="A672" s="59"/>
      <c r="B672" s="80"/>
      <c r="C672" s="226"/>
      <c r="D672" s="227"/>
      <c r="E672" s="227"/>
      <c r="F672" s="228"/>
      <c r="G672" s="229"/>
      <c r="H672" s="229"/>
      <c r="I672" s="230"/>
      <c r="J672" s="229"/>
      <c r="K672" s="229"/>
      <c r="L672" s="231"/>
      <c r="M672" s="232"/>
      <c r="N672" s="233"/>
      <c r="O672" s="167"/>
      <c r="P672" s="14"/>
      <c r="Q672" s="14"/>
      <c r="R672" s="14"/>
      <c r="S672" s="14"/>
      <c r="T672" s="14"/>
      <c r="U672" s="14"/>
      <c r="V672" s="14"/>
      <c r="W672" s="14"/>
      <c r="X672" s="167"/>
      <c r="Y672" s="167"/>
      <c r="Z672" s="14"/>
      <c r="AA672" s="74"/>
      <c r="AB672" s="14"/>
      <c r="AC672" s="14"/>
    </row>
    <row r="673" spans="1:31" s="11" customFormat="1" ht="15" hidden="1" customHeight="1" x14ac:dyDescent="0.2">
      <c r="A673" s="59"/>
      <c r="B673" s="80"/>
      <c r="C673" s="226"/>
      <c r="D673" s="227"/>
      <c r="E673" s="227"/>
      <c r="F673" s="228"/>
      <c r="G673" s="229"/>
      <c r="H673" s="229"/>
      <c r="I673" s="230"/>
      <c r="J673" s="229"/>
      <c r="K673" s="229"/>
      <c r="L673" s="231"/>
      <c r="M673" s="232"/>
      <c r="N673" s="233"/>
      <c r="O673" s="167"/>
      <c r="P673" s="14"/>
      <c r="Q673" s="14"/>
      <c r="R673" s="14"/>
      <c r="S673" s="14"/>
      <c r="T673" s="14"/>
      <c r="U673" s="14"/>
      <c r="V673" s="14"/>
      <c r="W673" s="14"/>
      <c r="X673" s="167"/>
      <c r="Y673" s="167"/>
      <c r="Z673" s="14"/>
      <c r="AA673" s="74"/>
      <c r="AB673" s="14"/>
      <c r="AC673" s="14"/>
    </row>
    <row r="674" spans="1:31" s="11" customFormat="1" ht="15" hidden="1" customHeight="1" x14ac:dyDescent="0.2">
      <c r="A674" s="59"/>
      <c r="B674" s="80"/>
      <c r="C674" s="226"/>
      <c r="D674" s="227"/>
      <c r="E674" s="227"/>
      <c r="F674" s="228"/>
      <c r="G674" s="229"/>
      <c r="H674" s="229"/>
      <c r="I674" s="230"/>
      <c r="J674" s="229"/>
      <c r="K674" s="229"/>
      <c r="L674" s="231"/>
      <c r="M674" s="232"/>
      <c r="N674" s="233"/>
      <c r="O674" s="167"/>
      <c r="P674" s="14"/>
      <c r="Q674" s="14"/>
      <c r="R674" s="14"/>
      <c r="S674" s="14"/>
      <c r="T674" s="14"/>
      <c r="U674" s="14"/>
      <c r="V674" s="14"/>
      <c r="W674" s="14"/>
      <c r="X674" s="167"/>
      <c r="Y674" s="167"/>
      <c r="Z674" s="14"/>
      <c r="AA674" s="74"/>
      <c r="AB674" s="14"/>
      <c r="AC674" s="14"/>
    </row>
    <row r="675" spans="1:31" s="11" customFormat="1" ht="15" hidden="1" customHeight="1" x14ac:dyDescent="0.2">
      <c r="A675" s="59"/>
      <c r="B675" s="80"/>
      <c r="C675" s="226"/>
      <c r="D675" s="227"/>
      <c r="E675" s="227"/>
      <c r="F675" s="228"/>
      <c r="G675" s="229"/>
      <c r="H675" s="229"/>
      <c r="I675" s="230"/>
      <c r="J675" s="229"/>
      <c r="K675" s="229"/>
      <c r="L675" s="231"/>
      <c r="M675" s="232"/>
      <c r="N675" s="233"/>
      <c r="O675" s="167"/>
      <c r="P675" s="14"/>
      <c r="Q675" s="14"/>
      <c r="R675" s="14"/>
      <c r="S675" s="14"/>
      <c r="T675" s="14"/>
      <c r="U675" s="14"/>
      <c r="V675" s="14"/>
      <c r="W675" s="14"/>
      <c r="X675" s="167"/>
      <c r="Y675" s="167"/>
      <c r="Z675" s="14"/>
      <c r="AA675" s="74"/>
      <c r="AB675" s="14"/>
      <c r="AC675" s="14"/>
    </row>
    <row r="676" spans="1:31" s="11" customFormat="1" ht="15" hidden="1" customHeight="1" x14ac:dyDescent="0.2">
      <c r="A676" s="59"/>
      <c r="B676" s="80"/>
      <c r="C676" s="226"/>
      <c r="D676" s="227"/>
      <c r="E676" s="227"/>
      <c r="F676" s="228"/>
      <c r="G676" s="229"/>
      <c r="H676" s="229"/>
      <c r="I676" s="230"/>
      <c r="J676" s="229"/>
      <c r="K676" s="229"/>
      <c r="L676" s="231"/>
      <c r="M676" s="232"/>
      <c r="N676" s="233"/>
      <c r="O676" s="167"/>
      <c r="P676" s="14"/>
      <c r="Q676" s="14"/>
      <c r="R676" s="14"/>
      <c r="S676" s="14"/>
      <c r="T676" s="14"/>
      <c r="U676" s="14"/>
      <c r="V676" s="14"/>
      <c r="W676" s="14"/>
      <c r="X676" s="167"/>
      <c r="Y676" s="167"/>
      <c r="Z676" s="14"/>
      <c r="AA676" s="74"/>
      <c r="AB676" s="14"/>
      <c r="AC676" s="14"/>
    </row>
    <row r="677" spans="1:31" s="11" customFormat="1" ht="15" hidden="1" customHeight="1" x14ac:dyDescent="0.2">
      <c r="A677" s="59"/>
      <c r="B677" s="80"/>
      <c r="C677" s="226"/>
      <c r="D677" s="227"/>
      <c r="E677" s="227"/>
      <c r="F677" s="228"/>
      <c r="G677" s="229"/>
      <c r="H677" s="229"/>
      <c r="I677" s="230"/>
      <c r="J677" s="229"/>
      <c r="K677" s="229"/>
      <c r="L677" s="231"/>
      <c r="M677" s="232"/>
      <c r="N677" s="233"/>
      <c r="O677" s="167"/>
      <c r="P677" s="14"/>
      <c r="Q677" s="14"/>
      <c r="R677" s="14"/>
      <c r="S677" s="14"/>
      <c r="T677" s="14"/>
      <c r="U677" s="14"/>
      <c r="V677" s="14"/>
      <c r="W677" s="14"/>
      <c r="X677" s="167"/>
      <c r="Y677" s="167"/>
      <c r="Z677" s="14"/>
      <c r="AA677" s="74"/>
      <c r="AB677" s="14"/>
      <c r="AC677" s="14"/>
    </row>
    <row r="678" spans="1:31" s="11" customFormat="1" ht="15" hidden="1" customHeight="1" x14ac:dyDescent="0.2">
      <c r="A678" s="59"/>
      <c r="B678" s="80"/>
      <c r="C678" s="226"/>
      <c r="D678" s="227"/>
      <c r="E678" s="227"/>
      <c r="F678" s="228"/>
      <c r="G678" s="229"/>
      <c r="H678" s="229"/>
      <c r="I678" s="230"/>
      <c r="J678" s="229"/>
      <c r="K678" s="229"/>
      <c r="L678" s="231"/>
      <c r="M678" s="232"/>
      <c r="N678" s="233"/>
      <c r="O678" s="167"/>
      <c r="P678" s="14"/>
      <c r="Q678" s="14"/>
      <c r="R678" s="14"/>
      <c r="S678" s="14"/>
      <c r="T678" s="14"/>
      <c r="U678" s="14"/>
      <c r="V678" s="14"/>
      <c r="W678" s="14"/>
      <c r="X678" s="167"/>
      <c r="Y678" s="167"/>
      <c r="Z678" s="14"/>
      <c r="AA678" s="74"/>
      <c r="AB678" s="14"/>
      <c r="AC678" s="14"/>
    </row>
    <row r="679" spans="1:31" s="11" customFormat="1" ht="15" hidden="1" customHeight="1" x14ac:dyDescent="0.2">
      <c r="A679" s="59"/>
      <c r="B679" s="80"/>
      <c r="C679" s="226"/>
      <c r="D679" s="227"/>
      <c r="E679" s="227"/>
      <c r="F679" s="228"/>
      <c r="G679" s="229"/>
      <c r="H679" s="229"/>
      <c r="I679" s="230"/>
      <c r="J679" s="229"/>
      <c r="K679" s="229"/>
      <c r="L679" s="231"/>
      <c r="M679" s="232"/>
      <c r="N679" s="233"/>
      <c r="O679" s="167"/>
      <c r="P679" s="14"/>
      <c r="Q679" s="14"/>
      <c r="R679" s="14"/>
      <c r="S679" s="14"/>
      <c r="T679" s="14"/>
      <c r="U679" s="14"/>
      <c r="V679" s="14"/>
      <c r="W679" s="14"/>
      <c r="X679" s="167"/>
      <c r="Y679" s="167"/>
      <c r="Z679" s="14"/>
      <c r="AA679" s="74"/>
      <c r="AB679" s="14"/>
      <c r="AC679" s="14"/>
    </row>
    <row r="680" spans="1:31" s="11" customFormat="1" ht="15" hidden="1" customHeight="1" x14ac:dyDescent="0.2">
      <c r="A680" s="59"/>
      <c r="B680" s="80"/>
      <c r="C680" s="226"/>
      <c r="D680" s="227"/>
      <c r="E680" s="227"/>
      <c r="F680" s="228"/>
      <c r="G680" s="229"/>
      <c r="H680" s="229"/>
      <c r="I680" s="230"/>
      <c r="J680" s="229"/>
      <c r="K680" s="229"/>
      <c r="L680" s="231"/>
      <c r="M680" s="232"/>
      <c r="N680" s="233"/>
      <c r="O680" s="167"/>
      <c r="P680" s="14"/>
      <c r="Q680" s="14"/>
      <c r="R680" s="14"/>
      <c r="S680" s="14"/>
      <c r="T680" s="14"/>
      <c r="U680" s="14"/>
      <c r="V680" s="14"/>
      <c r="W680" s="14"/>
      <c r="X680" s="167"/>
      <c r="Y680" s="167"/>
      <c r="Z680" s="14"/>
      <c r="AA680" s="74"/>
      <c r="AB680" s="14"/>
      <c r="AC680" s="14"/>
    </row>
    <row r="681" spans="1:31" s="11" customFormat="1" ht="15" hidden="1" customHeight="1" x14ac:dyDescent="0.2">
      <c r="A681" s="59"/>
      <c r="B681" s="80"/>
      <c r="C681" s="226"/>
      <c r="D681" s="227"/>
      <c r="E681" s="227"/>
      <c r="F681" s="228"/>
      <c r="G681" s="229"/>
      <c r="H681" s="229"/>
      <c r="I681" s="230"/>
      <c r="J681" s="229"/>
      <c r="K681" s="229"/>
      <c r="L681" s="231"/>
      <c r="M681" s="232"/>
      <c r="N681" s="233"/>
      <c r="O681" s="167"/>
      <c r="P681" s="14"/>
      <c r="Q681" s="14"/>
      <c r="R681" s="14"/>
      <c r="S681" s="14"/>
      <c r="T681" s="14"/>
      <c r="U681" s="14"/>
      <c r="V681" s="14"/>
      <c r="W681" s="14"/>
      <c r="X681" s="167"/>
      <c r="Y681" s="167"/>
      <c r="Z681" s="14"/>
      <c r="AA681" s="74"/>
      <c r="AB681" s="14"/>
      <c r="AC681" s="14"/>
    </row>
    <row r="682" spans="1:31" s="11" customFormat="1" ht="15" hidden="1" customHeight="1" x14ac:dyDescent="0.2">
      <c r="A682" s="59"/>
      <c r="B682" s="80"/>
      <c r="C682" s="226"/>
      <c r="D682" s="227"/>
      <c r="E682" s="227"/>
      <c r="F682" s="228"/>
      <c r="G682" s="229"/>
      <c r="H682" s="229"/>
      <c r="I682" s="230"/>
      <c r="J682" s="229"/>
      <c r="K682" s="229"/>
      <c r="L682" s="231"/>
      <c r="M682" s="232"/>
      <c r="N682" s="233"/>
      <c r="O682" s="167"/>
      <c r="P682" s="14"/>
      <c r="Q682" s="14"/>
      <c r="R682" s="14"/>
      <c r="S682" s="14"/>
      <c r="T682" s="14"/>
      <c r="U682" s="14"/>
      <c r="V682" s="14"/>
      <c r="W682" s="14"/>
      <c r="X682" s="167"/>
      <c r="Y682" s="167"/>
      <c r="Z682" s="14"/>
      <c r="AA682" s="74"/>
      <c r="AB682" s="14"/>
      <c r="AC682" s="14"/>
    </row>
    <row r="683" spans="1:31" s="11" customFormat="1" ht="15" hidden="1" customHeight="1" x14ac:dyDescent="0.2">
      <c r="A683" s="59"/>
      <c r="B683" s="80"/>
      <c r="C683" s="226"/>
      <c r="D683" s="227"/>
      <c r="E683" s="227"/>
      <c r="F683" s="228"/>
      <c r="G683" s="229"/>
      <c r="H683" s="229"/>
      <c r="I683" s="230"/>
      <c r="J683" s="229"/>
      <c r="K683" s="229"/>
      <c r="L683" s="231"/>
      <c r="M683" s="232"/>
      <c r="N683" s="233"/>
      <c r="O683" s="167"/>
      <c r="P683" s="14"/>
      <c r="Q683" s="14"/>
      <c r="R683" s="14"/>
      <c r="S683" s="14"/>
      <c r="T683" s="14"/>
      <c r="U683" s="14"/>
      <c r="V683" s="14"/>
      <c r="W683" s="14"/>
      <c r="X683" s="167"/>
      <c r="Y683" s="167"/>
      <c r="Z683" s="14"/>
      <c r="AA683" s="74"/>
      <c r="AB683" s="14"/>
      <c r="AC683" s="14"/>
    </row>
    <row r="684" spans="1:31" s="11" customFormat="1" ht="15" hidden="1" customHeight="1" x14ac:dyDescent="0.2">
      <c r="A684" s="59"/>
      <c r="B684" s="80"/>
      <c r="C684" s="226"/>
      <c r="D684" s="227"/>
      <c r="E684" s="227"/>
      <c r="F684" s="228"/>
      <c r="G684" s="229"/>
      <c r="H684" s="229"/>
      <c r="I684" s="230"/>
      <c r="J684" s="229"/>
      <c r="K684" s="229"/>
      <c r="L684" s="231"/>
      <c r="M684" s="232"/>
      <c r="N684" s="233"/>
      <c r="O684" s="167"/>
      <c r="P684" s="14"/>
      <c r="Q684" s="14"/>
      <c r="R684" s="14"/>
      <c r="S684" s="14"/>
      <c r="T684" s="14"/>
      <c r="U684" s="14"/>
      <c r="V684" s="14"/>
      <c r="W684" s="14"/>
      <c r="X684" s="167"/>
      <c r="Y684" s="167"/>
      <c r="Z684" s="14"/>
      <c r="AA684" s="74"/>
      <c r="AB684" s="14"/>
      <c r="AC684" s="14"/>
    </row>
    <row r="685" spans="1:31" s="11" customFormat="1" ht="14" hidden="1" thickBot="1" x14ac:dyDescent="0.35">
      <c r="A685" s="59"/>
      <c r="B685" s="80"/>
      <c r="C685" s="173"/>
      <c r="D685" s="173"/>
      <c r="E685" s="24"/>
      <c r="F685" s="66"/>
      <c r="G685" s="20"/>
      <c r="H685" s="20"/>
      <c r="I685" s="20"/>
      <c r="J685" s="20"/>
      <c r="K685" s="20"/>
      <c r="L685" s="20"/>
      <c r="M685" s="20"/>
      <c r="N685" s="164"/>
      <c r="O685" s="164"/>
      <c r="P685" s="20"/>
      <c r="Q685" s="20"/>
      <c r="R685" s="14"/>
      <c r="S685" s="14"/>
      <c r="T685" s="14"/>
      <c r="U685" s="14"/>
      <c r="V685" s="14"/>
      <c r="W685" s="14"/>
      <c r="X685" s="167"/>
      <c r="Y685" s="167"/>
      <c r="Z685" s="14"/>
      <c r="AA685" s="74"/>
      <c r="AB685" s="14"/>
      <c r="AC685" s="14"/>
      <c r="AD685" s="14"/>
      <c r="AE685" s="14"/>
    </row>
  </sheetData>
  <sheetProtection algorithmName="SHA-512" hashValue="zcbQ3US3WLDi+QsGl4MtP2rt33ahOaroyDWWFyulgct15NN9VoSe+eJGAU1l9OwfDzcMxnlw8VjprfEWkmTFjA==" saltValue="ZsG3An4UDtjHDbrfVBaTaw==" spinCount="100000" sheet="1" objects="1" scenarios="1"/>
  <mergeCells count="2">
    <mergeCell ref="C25:E25"/>
    <mergeCell ref="M25:P25"/>
  </mergeCells>
  <conditionalFormatting sqref="R19:R22 AB19:AB22">
    <cfRule type="expression" dxfId="464" priority="53">
      <formula>P19="nee"</formula>
    </cfRule>
  </conditionalFormatting>
  <conditionalFormatting sqref="AA19:AA22">
    <cfRule type="expression" dxfId="463" priority="54">
      <formula>Z19="nee"</formula>
    </cfRule>
  </conditionalFormatting>
  <conditionalFormatting sqref="R29">
    <cfRule type="expression" dxfId="462" priority="52">
      <formula>#REF!="nee"</formula>
    </cfRule>
  </conditionalFormatting>
  <conditionalFormatting sqref="R29">
    <cfRule type="expression" dxfId="461" priority="51">
      <formula>P29="nee"</formula>
    </cfRule>
  </conditionalFormatting>
  <conditionalFormatting sqref="R30">
    <cfRule type="expression" dxfId="460" priority="50">
      <formula>#REF!="nee"</formula>
    </cfRule>
  </conditionalFormatting>
  <conditionalFormatting sqref="R30">
    <cfRule type="expression" dxfId="459" priority="49">
      <formula>P30="nee"</formula>
    </cfRule>
  </conditionalFormatting>
  <conditionalFormatting sqref="R18">
    <cfRule type="expression" dxfId="458" priority="30">
      <formula>#REF!="nee"</formula>
    </cfRule>
  </conditionalFormatting>
  <conditionalFormatting sqref="R18">
    <cfRule type="expression" dxfId="457" priority="29">
      <formula>P18="nee"</formula>
    </cfRule>
  </conditionalFormatting>
  <conditionalFormatting sqref="AA18">
    <cfRule type="expression" dxfId="456" priority="32">
      <formula>Z18="nee"</formula>
    </cfRule>
  </conditionalFormatting>
  <conditionalFormatting sqref="AB18">
    <cfRule type="expression" dxfId="455" priority="31">
      <formula>Z18="nee"</formula>
    </cfRule>
  </conditionalFormatting>
  <conditionalFormatting sqref="R28">
    <cfRule type="expression" dxfId="454" priority="10">
      <formula>#REF!="nee"</formula>
    </cfRule>
  </conditionalFormatting>
  <conditionalFormatting sqref="R28">
    <cfRule type="expression" dxfId="453" priority="9">
      <formula>P28="nee"</formula>
    </cfRule>
  </conditionalFormatting>
  <conditionalFormatting sqref="R19:R22">
    <cfRule type="expression" dxfId="452" priority="8">
      <formula>#REF!="nee"</formula>
    </cfRule>
  </conditionalFormatting>
  <conditionalFormatting sqref="G28:H30 J28:J30 K28:K30">
    <cfRule type="expression" dxfId="451" priority="269">
      <formula>$E$26="Subscription"</formula>
    </cfRule>
  </conditionalFormatting>
  <dataValidations count="2">
    <dataValidation type="list" allowBlank="1" showInputMessage="1" showErrorMessage="1" sqref="E26" xr:uid="{8A3579A4-8D49-4351-8C16-6D0D96A15134}">
      <formula1>"Aanschaf | Perpetual, Subscription"</formula1>
    </dataValidation>
    <dataValidation type="list" allowBlank="1" showInputMessage="1" showErrorMessage="1" sqref="P28:P30 P18:P22 Z18:Z22" xr:uid="{A42FB400-EF18-4472-A2BE-6A10E7EDA9B2}">
      <formula1>"ja,nee"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69A94-256A-42A5-8389-63771C9AF278}">
  <sheetPr codeName="Blad14"/>
  <dimension ref="A1:AJ727"/>
  <sheetViews>
    <sheetView showGridLines="0" zoomScale="80" zoomScaleNormal="80" workbookViewId="0">
      <selection activeCell="F29" sqref="F29"/>
    </sheetView>
  </sheetViews>
  <sheetFormatPr defaultColWidth="0" defaultRowHeight="0" customHeight="1" zeroHeight="1" outlineLevelRow="1" outlineLevelCol="3" x14ac:dyDescent="0.3"/>
  <cols>
    <col min="1" max="1" width="3.7265625" style="5" customWidth="1"/>
    <col min="2" max="2" width="7.453125" style="73" customWidth="1"/>
    <col min="3" max="3" width="18.81640625" style="162" customWidth="1"/>
    <col min="4" max="4" width="45.7265625" style="171" customWidth="1"/>
    <col min="5" max="5" width="20.7265625" style="4" customWidth="1" outlineLevel="1"/>
    <col min="6" max="6" width="15.7265625" style="67" customWidth="1" outlineLevel="2"/>
    <col min="7" max="7" width="15.7265625" style="6" customWidth="1" outlineLevel="3"/>
    <col min="8" max="8" width="15.7265625" style="6" customWidth="1" outlineLevel="2"/>
    <col min="9" max="9" width="15.7265625" style="6" customWidth="1" outlineLevel="1"/>
    <col min="10" max="11" width="15.7265625" style="6" customWidth="1"/>
    <col min="12" max="12" width="5.81640625" style="21" customWidth="1"/>
    <col min="13" max="13" width="20.7265625" style="21" customWidth="1"/>
    <col min="14" max="14" width="45.7265625" style="162" customWidth="1"/>
    <col min="15" max="15" width="15.7265625" style="162" customWidth="1"/>
    <col min="16" max="16" width="14.7265625" style="5" customWidth="1"/>
    <col min="17" max="18" width="15.7265625" style="5" customWidth="1" outlineLevel="1"/>
    <col min="19" max="21" width="15.7265625" style="5" customWidth="1"/>
    <col min="22" max="22" width="3.7265625" style="5" customWidth="1"/>
    <col min="23" max="23" width="20.7265625" style="5" customWidth="1"/>
    <col min="24" max="24" width="45.7265625" style="162" customWidth="1"/>
    <col min="25" max="25" width="15.7265625" style="162" customWidth="1" outlineLevel="1"/>
    <col min="26" max="26" width="14.7265625" style="5" customWidth="1" outlineLevel="1"/>
    <col min="27" max="27" width="12.7265625" style="73" customWidth="1" outlineLevel="1"/>
    <col min="28" max="28" width="16.7265625" style="5" customWidth="1" outlineLevel="1"/>
    <col min="29" max="29" width="31.26953125" style="5" customWidth="1"/>
    <col min="30" max="31" width="16.7265625" style="5" customWidth="1"/>
    <col min="32" max="32" width="3.7265625" style="5" customWidth="1"/>
    <col min="33" max="36" width="0" style="5" hidden="1" customWidth="1"/>
    <col min="37" max="16384" width="8.81640625" style="5" hidden="1"/>
  </cols>
  <sheetData>
    <row r="1" spans="1:31" ht="16.899999999999999" customHeight="1" x14ac:dyDescent="0.45">
      <c r="A1" s="287" t="str">
        <f>D11</f>
        <v xml:space="preserve">Optic 1 : </v>
      </c>
      <c r="B1" s="79"/>
      <c r="C1" s="170"/>
      <c r="F1" s="6"/>
      <c r="J1" s="7"/>
      <c r="K1" s="7"/>
      <c r="L1" s="7"/>
      <c r="M1" s="7"/>
      <c r="AA1" s="5"/>
    </row>
    <row r="2" spans="1:31" s="3" customFormat="1" ht="23" x14ac:dyDescent="0.45">
      <c r="A2" s="287" t="str">
        <f>D13</f>
        <v xml:space="preserve">Optic 2 : </v>
      </c>
      <c r="B2" s="79"/>
      <c r="C2" s="25" t="str">
        <f>+Samenvatting!B2</f>
        <v>Europese openbare aanbesteding</v>
      </c>
      <c r="D2" s="118"/>
      <c r="E2" s="8"/>
      <c r="F2" s="8"/>
      <c r="G2" s="8"/>
      <c r="H2" s="8"/>
      <c r="I2" s="8"/>
      <c r="J2" s="10"/>
      <c r="K2" s="10"/>
      <c r="L2" s="10"/>
      <c r="M2" s="10"/>
      <c r="N2" s="163"/>
      <c r="O2" s="163"/>
      <c r="P2" s="10"/>
      <c r="Q2" s="10"/>
      <c r="R2" s="10"/>
      <c r="S2" s="10"/>
      <c r="T2" s="10"/>
      <c r="U2" s="10"/>
      <c r="V2" s="10"/>
      <c r="W2" s="10"/>
      <c r="X2" s="163"/>
      <c r="Y2" s="163"/>
      <c r="Z2" s="10"/>
      <c r="AA2" s="10"/>
      <c r="AB2" s="10"/>
      <c r="AC2" s="10"/>
      <c r="AD2" s="10"/>
      <c r="AE2" s="10"/>
    </row>
    <row r="3" spans="1:31" s="11" customFormat="1" ht="17.5" x14ac:dyDescent="0.35">
      <c r="A3" s="287" t="str">
        <f>D15</f>
        <v xml:space="preserve">Optic 3 : </v>
      </c>
      <c r="B3" s="80"/>
      <c r="C3" s="12" t="str">
        <f>+Samenvatting!B3</f>
        <v>Vervanging LAN omgeving</v>
      </c>
      <c r="D3" s="172"/>
      <c r="E3" s="13"/>
      <c r="F3" s="13"/>
      <c r="G3" s="13"/>
      <c r="H3" s="13"/>
      <c r="I3" s="13"/>
      <c r="J3" s="10"/>
      <c r="K3" s="10"/>
      <c r="L3" s="10"/>
      <c r="M3" s="10"/>
      <c r="N3" s="163"/>
      <c r="O3" s="163"/>
      <c r="P3" s="10"/>
      <c r="Q3" s="10"/>
      <c r="R3" s="10"/>
      <c r="S3" s="10"/>
      <c r="T3" s="10"/>
      <c r="U3" s="10"/>
      <c r="V3" s="10"/>
      <c r="W3" s="10"/>
      <c r="X3" s="163"/>
      <c r="Y3" s="163"/>
      <c r="Z3" s="10"/>
      <c r="AA3" s="10"/>
      <c r="AB3" s="10"/>
      <c r="AC3" s="10"/>
      <c r="AD3" s="10"/>
      <c r="AE3" s="10"/>
    </row>
    <row r="4" spans="1:31" s="11" customFormat="1" ht="19.5" x14ac:dyDescent="0.35">
      <c r="A4" s="287" t="str">
        <f>D17</f>
        <v xml:space="preserve">Optic 4 : </v>
      </c>
      <c r="B4" s="80"/>
      <c r="C4" s="119" t="s">
        <v>342</v>
      </c>
      <c r="D4" s="172"/>
      <c r="E4" s="13"/>
      <c r="F4" s="13"/>
      <c r="G4" s="13"/>
      <c r="H4" s="13"/>
      <c r="I4" s="13"/>
      <c r="J4" s="10"/>
      <c r="K4" s="10"/>
      <c r="L4" s="10"/>
      <c r="M4" s="10"/>
      <c r="N4" s="163"/>
      <c r="O4" s="163"/>
      <c r="P4" s="10"/>
      <c r="Q4" s="10"/>
      <c r="R4" s="10"/>
      <c r="S4" s="10"/>
      <c r="T4" s="10"/>
      <c r="U4" s="10"/>
      <c r="V4" s="10"/>
      <c r="W4" s="10"/>
      <c r="X4" s="163"/>
      <c r="Y4" s="163"/>
      <c r="Z4" s="10"/>
      <c r="AA4" s="10"/>
      <c r="AB4" s="10"/>
      <c r="AC4" s="10"/>
      <c r="AD4" s="10"/>
      <c r="AE4" s="10"/>
    </row>
    <row r="5" spans="1:31" s="11" customFormat="1" ht="15" x14ac:dyDescent="0.3">
      <c r="A5" s="287" t="str">
        <f>C18</f>
        <v>Optic 5</v>
      </c>
      <c r="B5" s="80"/>
      <c r="C5" s="15" t="str">
        <f>Samenvatting!B5</f>
        <v>IUC24-009</v>
      </c>
      <c r="D5" s="172"/>
      <c r="E5" s="13"/>
      <c r="F5" s="13"/>
      <c r="G5" s="13"/>
      <c r="H5" s="13"/>
      <c r="I5" s="13"/>
      <c r="J5" s="10"/>
      <c r="K5" s="10"/>
      <c r="L5" s="10"/>
      <c r="M5" s="10"/>
      <c r="N5" s="163"/>
      <c r="O5" s="163"/>
      <c r="P5" s="10"/>
      <c r="Q5" s="10"/>
      <c r="R5" s="10"/>
      <c r="S5" s="10"/>
      <c r="T5" s="10"/>
      <c r="U5" s="10"/>
      <c r="V5" s="10"/>
      <c r="W5" s="10"/>
      <c r="X5" s="163"/>
      <c r="Y5" s="163"/>
      <c r="Z5" s="10"/>
      <c r="AA5" s="10"/>
      <c r="AB5" s="10"/>
      <c r="AC5" s="10"/>
      <c r="AD5" s="10"/>
      <c r="AE5" s="10"/>
    </row>
    <row r="6" spans="1:31" s="11" customFormat="1" ht="15" x14ac:dyDescent="0.3">
      <c r="A6" s="287" t="str">
        <f>D21</f>
        <v xml:space="preserve">Optic 6 : </v>
      </c>
      <c r="B6" s="80"/>
      <c r="C6" s="120" t="s">
        <v>6</v>
      </c>
      <c r="D6" s="172"/>
      <c r="E6" s="13"/>
      <c r="F6" s="13"/>
      <c r="G6" s="13"/>
      <c r="H6" s="13"/>
      <c r="I6" s="13"/>
      <c r="J6" s="10"/>
      <c r="K6" s="10"/>
      <c r="L6" s="10"/>
      <c r="M6" s="10"/>
      <c r="N6" s="163"/>
      <c r="O6" s="163"/>
      <c r="P6" s="10"/>
      <c r="Q6" s="10"/>
      <c r="R6" s="10"/>
      <c r="S6" s="10"/>
      <c r="T6" s="10"/>
      <c r="U6" s="10"/>
      <c r="V6" s="10"/>
      <c r="W6" s="10"/>
      <c r="X6" s="163"/>
      <c r="Y6" s="163"/>
      <c r="Z6" s="10"/>
      <c r="AA6" s="10"/>
      <c r="AB6" s="10"/>
      <c r="AC6" s="10"/>
      <c r="AD6" s="10"/>
      <c r="AE6" s="10"/>
    </row>
    <row r="7" spans="1:31" s="11" customFormat="1" ht="14" thickBot="1" x14ac:dyDescent="0.35">
      <c r="A7" s="287" t="str">
        <f>D23</f>
        <v xml:space="preserve">Optic 7 : </v>
      </c>
      <c r="B7" s="80"/>
      <c r="C7" s="173"/>
      <c r="D7" s="173"/>
      <c r="E7" s="24"/>
      <c r="F7" s="20"/>
      <c r="G7" s="20"/>
      <c r="H7" s="20"/>
      <c r="I7" s="20"/>
      <c r="J7" s="20"/>
      <c r="K7" s="20"/>
      <c r="L7" s="20"/>
      <c r="M7" s="20"/>
      <c r="N7" s="164"/>
      <c r="O7" s="164"/>
      <c r="P7" s="20"/>
      <c r="Q7" s="20"/>
      <c r="R7" s="20"/>
      <c r="S7" s="20"/>
      <c r="T7" s="20"/>
      <c r="U7" s="20"/>
      <c r="V7" s="20"/>
      <c r="W7" s="20"/>
      <c r="X7" s="164"/>
      <c r="Y7" s="164"/>
      <c r="Z7" s="20"/>
      <c r="AA7" s="20"/>
      <c r="AB7" s="20"/>
      <c r="AC7" s="20"/>
      <c r="AD7" s="20"/>
      <c r="AE7" s="20"/>
    </row>
    <row r="8" spans="1:31" s="11" customFormat="1" ht="13.5" x14ac:dyDescent="0.3">
      <c r="A8" s="287" t="str">
        <f>D25</f>
        <v xml:space="preserve">Optic 8 : </v>
      </c>
      <c r="B8" s="80"/>
      <c r="C8" s="174"/>
      <c r="D8" s="174"/>
      <c r="E8" s="17"/>
      <c r="F8" s="18"/>
      <c r="G8" s="18"/>
      <c r="H8" s="18"/>
      <c r="I8" s="18"/>
      <c r="J8" s="18"/>
      <c r="K8" s="18"/>
      <c r="L8" s="18"/>
      <c r="M8" s="18"/>
      <c r="N8" s="165"/>
      <c r="O8" s="165"/>
      <c r="P8" s="18"/>
      <c r="Q8" s="18"/>
      <c r="R8" s="18"/>
      <c r="S8" s="18"/>
      <c r="T8" s="18"/>
      <c r="U8" s="18"/>
      <c r="V8" s="18"/>
      <c r="W8" s="18"/>
      <c r="X8" s="165"/>
      <c r="Y8" s="165"/>
      <c r="Z8" s="18"/>
      <c r="AA8" s="18"/>
      <c r="AB8" s="18"/>
      <c r="AC8" s="18"/>
      <c r="AD8" s="18"/>
      <c r="AE8" s="18"/>
    </row>
    <row r="9" spans="1:31" s="11" customFormat="1" ht="19.899999999999999" customHeight="1" x14ac:dyDescent="0.3">
      <c r="A9" s="287" t="str">
        <f>D27</f>
        <v xml:space="preserve">Optic 9 : </v>
      </c>
      <c r="B9" s="80"/>
      <c r="C9" s="175"/>
      <c r="D9" s="174"/>
      <c r="E9" s="217" t="s">
        <v>23</v>
      </c>
      <c r="F9" s="217" t="s">
        <v>51</v>
      </c>
      <c r="G9" s="217" t="s">
        <v>18</v>
      </c>
      <c r="H9" s="217" t="s">
        <v>7</v>
      </c>
      <c r="I9" s="283"/>
      <c r="J9" s="18"/>
      <c r="K9" s="18"/>
      <c r="L9" s="18"/>
      <c r="M9" s="18"/>
      <c r="N9" s="165"/>
      <c r="O9" s="165"/>
      <c r="P9" s="18"/>
      <c r="Q9" s="18"/>
      <c r="R9" s="18"/>
      <c r="S9" s="18"/>
      <c r="T9" s="18"/>
      <c r="U9" s="18"/>
      <c r="V9" s="18"/>
      <c r="W9" s="18"/>
      <c r="X9" s="165"/>
      <c r="Y9" s="165"/>
      <c r="Z9" s="18"/>
      <c r="AA9" s="18"/>
      <c r="AB9" s="18"/>
      <c r="AC9" s="18"/>
      <c r="AD9" s="18"/>
      <c r="AE9" s="18"/>
    </row>
    <row r="10" spans="1:31" s="11" customFormat="1" ht="19.5" outlineLevel="1" x14ac:dyDescent="0.35">
      <c r="A10" s="287" t="str">
        <f>D29</f>
        <v xml:space="preserve">Optic 10 : </v>
      </c>
      <c r="B10" s="81">
        <v>1</v>
      </c>
      <c r="C10" s="184" t="s">
        <v>212</v>
      </c>
      <c r="D10" s="186"/>
      <c r="E10" s="90">
        <f>J33</f>
        <v>0</v>
      </c>
      <c r="F10" s="90">
        <f>T33</f>
        <v>0</v>
      </c>
      <c r="G10" s="90">
        <f>AE33</f>
        <v>0</v>
      </c>
      <c r="H10" s="90">
        <f>SUM(E10:G10)</f>
        <v>0</v>
      </c>
      <c r="I10" s="283"/>
      <c r="J10" s="76"/>
      <c r="K10" s="76"/>
      <c r="L10" s="76"/>
      <c r="M10" s="76"/>
      <c r="N10" s="166"/>
      <c r="O10" s="166"/>
      <c r="P10" s="76"/>
      <c r="Q10" s="76"/>
      <c r="R10" s="76"/>
      <c r="S10" s="76"/>
      <c r="T10" s="76"/>
      <c r="U10" s="76"/>
      <c r="V10" s="76"/>
      <c r="W10" s="76"/>
      <c r="X10" s="166"/>
      <c r="Y10" s="166"/>
      <c r="Z10" s="76"/>
      <c r="AA10" s="76"/>
      <c r="AB10" s="76"/>
      <c r="AC10" s="76"/>
      <c r="AD10" s="76"/>
      <c r="AE10" s="76"/>
    </row>
    <row r="11" spans="1:31" s="11" customFormat="1" ht="20" thickBot="1" x14ac:dyDescent="0.4">
      <c r="A11" s="14"/>
      <c r="B11" s="145"/>
      <c r="C11" s="177" t="s">
        <v>7</v>
      </c>
      <c r="D11" s="282" t="str">
        <f>F33 &amp; G33</f>
        <v xml:space="preserve">Optic 1 : </v>
      </c>
      <c r="E11" s="146">
        <f>SUM(E10:E10)</f>
        <v>0</v>
      </c>
      <c r="F11" s="146">
        <f>SUM(F10:F10)</f>
        <v>0</v>
      </c>
      <c r="G11" s="146">
        <f>SUM(G10:G10)</f>
        <v>0</v>
      </c>
      <c r="H11" s="146">
        <f>SUM(H10:H10)</f>
        <v>0</v>
      </c>
      <c r="I11" s="283"/>
      <c r="J11" s="76"/>
      <c r="K11" s="76"/>
      <c r="L11" s="76"/>
      <c r="M11" s="76"/>
      <c r="N11" s="166"/>
      <c r="O11" s="166"/>
      <c r="P11" s="76"/>
      <c r="Q11" s="76"/>
      <c r="R11" s="76"/>
      <c r="S11" s="76"/>
      <c r="T11" s="76"/>
      <c r="U11" s="76"/>
      <c r="V11" s="76"/>
      <c r="W11" s="76"/>
      <c r="X11" s="166"/>
      <c r="Y11" s="166"/>
      <c r="Z11" s="76"/>
      <c r="AA11" s="76"/>
      <c r="AB11" s="76"/>
      <c r="AC11" s="76"/>
      <c r="AD11" s="76"/>
      <c r="AE11" s="76"/>
    </row>
    <row r="12" spans="1:31" s="11" customFormat="1" ht="19.5" outlineLevel="1" x14ac:dyDescent="0.35">
      <c r="A12" s="14"/>
      <c r="B12" s="81">
        <v>2</v>
      </c>
      <c r="C12" s="187" t="s">
        <v>213</v>
      </c>
      <c r="D12" s="188"/>
      <c r="E12" s="147">
        <f>J40</f>
        <v>0</v>
      </c>
      <c r="F12" s="147">
        <f>T40</f>
        <v>0</v>
      </c>
      <c r="G12" s="147">
        <f>AE40</f>
        <v>0</v>
      </c>
      <c r="H12" s="147">
        <f>SUM(E12:G12)</f>
        <v>0</v>
      </c>
      <c r="I12" s="76"/>
      <c r="J12" s="76"/>
      <c r="K12" s="76"/>
      <c r="L12" s="76"/>
      <c r="M12" s="76"/>
      <c r="N12" s="166"/>
      <c r="O12" s="166"/>
      <c r="P12" s="76"/>
      <c r="Q12" s="76"/>
      <c r="R12" s="76"/>
      <c r="S12" s="76"/>
      <c r="T12" s="76"/>
      <c r="U12" s="76"/>
      <c r="V12" s="76"/>
      <c r="W12" s="76"/>
      <c r="X12" s="166"/>
      <c r="Y12" s="166"/>
      <c r="Z12" s="76"/>
      <c r="AA12" s="76"/>
      <c r="AB12" s="76"/>
      <c r="AC12" s="76"/>
      <c r="AD12" s="76"/>
      <c r="AE12" s="76"/>
    </row>
    <row r="13" spans="1:31" s="11" customFormat="1" ht="20" thickBot="1" x14ac:dyDescent="0.4">
      <c r="A13" s="14"/>
      <c r="B13" s="145"/>
      <c r="C13" s="177" t="s">
        <v>7</v>
      </c>
      <c r="D13" s="282" t="str">
        <f>F40 &amp; G40</f>
        <v xml:space="preserve">Optic 2 : </v>
      </c>
      <c r="E13" s="146">
        <f>SUM(E12:E12)</f>
        <v>0</v>
      </c>
      <c r="F13" s="146">
        <f>SUM(F12:F12)</f>
        <v>0</v>
      </c>
      <c r="G13" s="146">
        <f>SUM(G12:G12)</f>
        <v>0</v>
      </c>
      <c r="H13" s="146">
        <f>SUM(H12:H12)</f>
        <v>0</v>
      </c>
      <c r="I13" s="76"/>
      <c r="J13" s="76"/>
      <c r="K13" s="76"/>
      <c r="L13" s="76"/>
      <c r="M13" s="76"/>
      <c r="N13" s="166"/>
      <c r="O13" s="166"/>
      <c r="P13" s="76"/>
      <c r="Q13" s="76"/>
      <c r="R13" s="76"/>
      <c r="S13" s="76"/>
      <c r="T13" s="76"/>
      <c r="U13" s="76"/>
      <c r="V13" s="76"/>
      <c r="W13" s="76"/>
      <c r="X13" s="166"/>
      <c r="Y13" s="166"/>
      <c r="Z13" s="76"/>
      <c r="AA13" s="76"/>
      <c r="AB13" s="76"/>
      <c r="AC13" s="76"/>
      <c r="AD13" s="76"/>
      <c r="AE13" s="76"/>
    </row>
    <row r="14" spans="1:31" s="11" customFormat="1" ht="19.5" outlineLevel="1" x14ac:dyDescent="0.35">
      <c r="A14" s="14"/>
      <c r="B14" s="81">
        <v>3</v>
      </c>
      <c r="C14" s="187" t="s">
        <v>214</v>
      </c>
      <c r="D14" s="186"/>
      <c r="E14" s="90">
        <f>J47</f>
        <v>0</v>
      </c>
      <c r="F14" s="90">
        <f>T47</f>
        <v>0</v>
      </c>
      <c r="G14" s="90">
        <f>AE47</f>
        <v>0</v>
      </c>
      <c r="H14" s="90">
        <f>SUM(E14:G14)</f>
        <v>0</v>
      </c>
      <c r="I14" s="76"/>
      <c r="J14" s="76"/>
      <c r="K14" s="76"/>
      <c r="L14" s="76"/>
      <c r="M14" s="76"/>
      <c r="N14" s="166"/>
      <c r="O14" s="166"/>
      <c r="P14" s="76"/>
      <c r="Q14" s="76"/>
      <c r="R14" s="76"/>
      <c r="S14" s="76"/>
      <c r="T14" s="76"/>
      <c r="U14" s="76"/>
      <c r="V14" s="76"/>
      <c r="W14" s="76"/>
      <c r="X14" s="166"/>
      <c r="Y14" s="166"/>
      <c r="Z14" s="76"/>
      <c r="AA14" s="76"/>
      <c r="AB14" s="76"/>
      <c r="AC14" s="76"/>
      <c r="AD14" s="76"/>
      <c r="AE14" s="76"/>
    </row>
    <row r="15" spans="1:31" s="11" customFormat="1" ht="20" thickBot="1" x14ac:dyDescent="0.4">
      <c r="A15" s="14"/>
      <c r="B15" s="145"/>
      <c r="C15" s="177" t="s">
        <v>7</v>
      </c>
      <c r="D15" s="282" t="str">
        <f>F47 &amp; G47</f>
        <v xml:space="preserve">Optic 3 : </v>
      </c>
      <c r="E15" s="146">
        <f>SUM(E14:E14)</f>
        <v>0</v>
      </c>
      <c r="F15" s="146">
        <f>SUM(F14:F14)</f>
        <v>0</v>
      </c>
      <c r="G15" s="146">
        <f>SUM(G14:G14)</f>
        <v>0</v>
      </c>
      <c r="H15" s="146">
        <f>SUM(H14:H14)</f>
        <v>0</v>
      </c>
      <c r="I15" s="76"/>
      <c r="J15" s="76"/>
      <c r="K15" s="76"/>
      <c r="L15" s="76"/>
      <c r="M15" s="76"/>
      <c r="N15" s="166"/>
      <c r="O15" s="166"/>
      <c r="P15" s="76"/>
      <c r="Q15" s="76"/>
      <c r="R15" s="76"/>
      <c r="S15" s="76"/>
      <c r="T15" s="76"/>
      <c r="U15" s="76"/>
      <c r="V15" s="76"/>
      <c r="W15" s="76"/>
      <c r="X15" s="166"/>
      <c r="Y15" s="166"/>
      <c r="Z15" s="76"/>
      <c r="AA15" s="76"/>
      <c r="AB15" s="76"/>
      <c r="AC15" s="76"/>
      <c r="AD15" s="76"/>
      <c r="AE15" s="76"/>
    </row>
    <row r="16" spans="1:31" s="11" customFormat="1" ht="19.5" outlineLevel="1" x14ac:dyDescent="0.35">
      <c r="A16" s="14"/>
      <c r="B16" s="81">
        <v>4</v>
      </c>
      <c r="C16" s="187" t="s">
        <v>215</v>
      </c>
      <c r="D16" s="186"/>
      <c r="E16" s="90">
        <f>J54</f>
        <v>0</v>
      </c>
      <c r="F16" s="90">
        <f>T54</f>
        <v>0</v>
      </c>
      <c r="G16" s="90">
        <f>AE54</f>
        <v>0</v>
      </c>
      <c r="H16" s="90">
        <f>SUM(E16:G16)</f>
        <v>0</v>
      </c>
      <c r="I16" s="76"/>
      <c r="J16" s="76"/>
      <c r="K16" s="76"/>
      <c r="L16" s="76"/>
      <c r="M16" s="76"/>
      <c r="N16" s="166"/>
      <c r="O16" s="166"/>
      <c r="P16" s="76"/>
      <c r="Q16" s="76"/>
      <c r="R16" s="76"/>
      <c r="S16" s="76"/>
      <c r="T16" s="76"/>
      <c r="U16" s="76"/>
      <c r="V16" s="76"/>
      <c r="W16" s="76"/>
      <c r="X16" s="166"/>
      <c r="Y16" s="166"/>
      <c r="Z16" s="76"/>
      <c r="AA16" s="76"/>
      <c r="AB16" s="76"/>
      <c r="AC16" s="76"/>
      <c r="AD16" s="76"/>
      <c r="AE16" s="76"/>
    </row>
    <row r="17" spans="1:32" s="11" customFormat="1" ht="20" thickBot="1" x14ac:dyDescent="0.4">
      <c r="A17" s="14"/>
      <c r="B17" s="145"/>
      <c r="C17" s="177" t="s">
        <v>7</v>
      </c>
      <c r="D17" s="282" t="str">
        <f>F54 &amp; G54</f>
        <v xml:space="preserve">Optic 4 : </v>
      </c>
      <c r="E17" s="146">
        <f>SUM(E16:E16)</f>
        <v>0</v>
      </c>
      <c r="F17" s="146">
        <f>SUM(F16:F16)</f>
        <v>0</v>
      </c>
      <c r="G17" s="146">
        <f>SUM(G16:G16)</f>
        <v>0</v>
      </c>
      <c r="H17" s="146">
        <f>SUM(H16:H16)</f>
        <v>0</v>
      </c>
      <c r="I17" s="76"/>
      <c r="J17" s="76"/>
      <c r="K17" s="76"/>
      <c r="L17" s="76"/>
      <c r="M17" s="76"/>
      <c r="N17" s="166"/>
      <c r="O17" s="166"/>
      <c r="P17" s="76"/>
      <c r="Q17" s="76"/>
      <c r="R17" s="76"/>
      <c r="S17" s="76"/>
      <c r="T17" s="76"/>
      <c r="U17" s="76"/>
      <c r="V17" s="76"/>
      <c r="W17" s="76"/>
      <c r="X17" s="166"/>
      <c r="Y17" s="166"/>
      <c r="Z17" s="76"/>
      <c r="AA17" s="76"/>
      <c r="AB17" s="76"/>
      <c r="AC17" s="76"/>
      <c r="AD17" s="76"/>
      <c r="AE17" s="76"/>
    </row>
    <row r="18" spans="1:32" s="11" customFormat="1" ht="19.5" x14ac:dyDescent="0.35">
      <c r="A18" s="14"/>
      <c r="B18" s="81">
        <v>5</v>
      </c>
      <c r="C18" s="187" t="s">
        <v>216</v>
      </c>
      <c r="D18" s="186"/>
      <c r="E18" s="90">
        <f>J61</f>
        <v>0</v>
      </c>
      <c r="F18" s="90">
        <f>T61</f>
        <v>0</v>
      </c>
      <c r="G18" s="90">
        <f>AE61</f>
        <v>0</v>
      </c>
      <c r="H18" s="90">
        <f>SUM(E18:G18)</f>
        <v>0</v>
      </c>
      <c r="I18" s="76"/>
      <c r="J18" s="76"/>
      <c r="K18" s="76"/>
      <c r="L18" s="76"/>
      <c r="M18" s="76"/>
      <c r="N18" s="166"/>
      <c r="O18" s="166"/>
      <c r="P18" s="76"/>
      <c r="Q18" s="76"/>
      <c r="R18" s="76"/>
      <c r="S18" s="76"/>
      <c r="T18" s="76"/>
      <c r="U18" s="76"/>
      <c r="V18" s="76"/>
      <c r="W18" s="76"/>
      <c r="X18" s="166"/>
      <c r="Y18" s="166"/>
      <c r="Z18" s="76"/>
      <c r="AA18" s="76"/>
      <c r="AB18" s="76"/>
      <c r="AC18" s="76"/>
      <c r="AD18" s="76"/>
      <c r="AE18" s="76"/>
    </row>
    <row r="19" spans="1:32" s="11" customFormat="1" ht="20" thickBot="1" x14ac:dyDescent="0.4">
      <c r="A19" s="14"/>
      <c r="B19" s="145"/>
      <c r="C19" s="177" t="s">
        <v>7</v>
      </c>
      <c r="D19" s="282" t="str">
        <f>F61 &amp; G61</f>
        <v xml:space="preserve">Optic 5 : </v>
      </c>
      <c r="E19" s="146">
        <f>SUM(E18:E18)</f>
        <v>0</v>
      </c>
      <c r="F19" s="146">
        <f>SUM(F18:F18)</f>
        <v>0</v>
      </c>
      <c r="G19" s="146">
        <f>SUM(G18:G18)</f>
        <v>0</v>
      </c>
      <c r="H19" s="146">
        <f>SUM(H18:H18)</f>
        <v>0</v>
      </c>
      <c r="I19" s="76"/>
      <c r="J19" s="76"/>
      <c r="K19" s="76"/>
      <c r="L19" s="76"/>
      <c r="M19" s="76"/>
      <c r="N19" s="166"/>
      <c r="O19" s="166"/>
      <c r="P19" s="76"/>
      <c r="Q19" s="76"/>
      <c r="R19" s="76"/>
      <c r="S19" s="76"/>
      <c r="T19" s="76"/>
      <c r="U19" s="76"/>
      <c r="V19" s="76"/>
      <c r="W19" s="76"/>
      <c r="X19" s="166"/>
      <c r="Y19" s="166"/>
      <c r="Z19" s="76"/>
      <c r="AA19" s="76"/>
      <c r="AB19" s="76"/>
      <c r="AC19" s="76"/>
      <c r="AD19" s="76"/>
      <c r="AE19" s="76"/>
    </row>
    <row r="20" spans="1:32" s="11" customFormat="1" ht="19.5" x14ac:dyDescent="0.35">
      <c r="A20" s="14"/>
      <c r="B20" s="81">
        <v>6</v>
      </c>
      <c r="C20" s="187" t="s">
        <v>281</v>
      </c>
      <c r="D20" s="186"/>
      <c r="E20" s="90">
        <f>J68</f>
        <v>0</v>
      </c>
      <c r="F20" s="90">
        <f>T68</f>
        <v>0</v>
      </c>
      <c r="G20" s="90">
        <f>AE68</f>
        <v>0</v>
      </c>
      <c r="H20" s="90">
        <f t="shared" ref="H20" si="0">SUM(E20:G20)</f>
        <v>0</v>
      </c>
      <c r="I20" s="76"/>
      <c r="J20" s="76"/>
      <c r="K20" s="76"/>
      <c r="L20" s="76"/>
      <c r="M20" s="76"/>
      <c r="N20" s="166"/>
      <c r="O20" s="166"/>
      <c r="P20" s="76"/>
      <c r="Q20" s="76"/>
      <c r="R20" s="76"/>
      <c r="S20" s="76"/>
      <c r="T20" s="76"/>
      <c r="U20" s="76"/>
      <c r="V20" s="76"/>
      <c r="W20" s="76"/>
      <c r="X20" s="166"/>
      <c r="Y20" s="166"/>
      <c r="Z20" s="76"/>
      <c r="AA20" s="76"/>
      <c r="AB20" s="76"/>
      <c r="AC20" s="76"/>
      <c r="AD20" s="76"/>
      <c r="AE20" s="76"/>
    </row>
    <row r="21" spans="1:32" s="11" customFormat="1" ht="20" thickBot="1" x14ac:dyDescent="0.4">
      <c r="A21" s="14"/>
      <c r="B21" s="145"/>
      <c r="C21" s="177" t="s">
        <v>7</v>
      </c>
      <c r="D21" s="282" t="str">
        <f>F68 &amp; G68</f>
        <v xml:space="preserve">Optic 6 : </v>
      </c>
      <c r="E21" s="146">
        <f t="shared" ref="E21:G21" si="1">SUM(E20:E20)</f>
        <v>0</v>
      </c>
      <c r="F21" s="146">
        <f t="shared" si="1"/>
        <v>0</v>
      </c>
      <c r="G21" s="146">
        <f t="shared" si="1"/>
        <v>0</v>
      </c>
      <c r="H21" s="146">
        <f t="shared" ref="H21" si="2">SUM(H20:H20)</f>
        <v>0</v>
      </c>
      <c r="I21" s="76"/>
      <c r="J21" s="76"/>
      <c r="K21" s="76"/>
      <c r="L21" s="76"/>
      <c r="M21" s="76"/>
      <c r="N21" s="166"/>
      <c r="O21" s="166"/>
      <c r="P21" s="76"/>
      <c r="Q21" s="76"/>
      <c r="R21" s="76"/>
      <c r="S21" s="76"/>
      <c r="T21" s="76"/>
      <c r="U21" s="76"/>
      <c r="V21" s="76"/>
      <c r="W21" s="76"/>
      <c r="X21" s="166"/>
      <c r="Y21" s="166"/>
      <c r="Z21" s="76"/>
      <c r="AA21" s="76"/>
      <c r="AB21" s="76"/>
      <c r="AC21" s="76"/>
      <c r="AD21" s="76"/>
      <c r="AE21" s="76"/>
    </row>
    <row r="22" spans="1:32" s="11" customFormat="1" ht="19.5" x14ac:dyDescent="0.35">
      <c r="A22" s="14"/>
      <c r="B22" s="81">
        <v>7</v>
      </c>
      <c r="C22" s="187" t="s">
        <v>282</v>
      </c>
      <c r="D22" s="186"/>
      <c r="E22" s="90">
        <f>J75</f>
        <v>0</v>
      </c>
      <c r="F22" s="90">
        <f>T75</f>
        <v>0</v>
      </c>
      <c r="G22" s="90">
        <f>AE75</f>
        <v>0</v>
      </c>
      <c r="H22" s="90">
        <f t="shared" ref="H22" si="3">SUM(E22:G22)</f>
        <v>0</v>
      </c>
      <c r="I22" s="76"/>
      <c r="J22" s="76"/>
      <c r="K22" s="76"/>
      <c r="L22" s="76"/>
      <c r="M22" s="76"/>
      <c r="N22" s="166"/>
      <c r="O22" s="166"/>
      <c r="P22" s="76"/>
      <c r="Q22" s="76"/>
      <c r="R22" s="76"/>
      <c r="S22" s="76"/>
      <c r="T22" s="76"/>
      <c r="U22" s="76"/>
      <c r="V22" s="76"/>
      <c r="W22" s="76"/>
      <c r="X22" s="166"/>
      <c r="Y22" s="166"/>
      <c r="Z22" s="76"/>
      <c r="AA22" s="76"/>
      <c r="AB22" s="76"/>
      <c r="AC22" s="76"/>
      <c r="AD22" s="76"/>
      <c r="AE22" s="76"/>
    </row>
    <row r="23" spans="1:32" s="11" customFormat="1" ht="20" thickBot="1" x14ac:dyDescent="0.4">
      <c r="A23" s="14"/>
      <c r="B23" s="145"/>
      <c r="C23" s="177" t="s">
        <v>7</v>
      </c>
      <c r="D23" s="282" t="str">
        <f>F75 &amp; G75</f>
        <v xml:space="preserve">Optic 7 : </v>
      </c>
      <c r="E23" s="146">
        <f t="shared" ref="E23:G23" si="4">SUM(E22:E22)</f>
        <v>0</v>
      </c>
      <c r="F23" s="146">
        <f t="shared" si="4"/>
        <v>0</v>
      </c>
      <c r="G23" s="146">
        <f t="shared" si="4"/>
        <v>0</v>
      </c>
      <c r="H23" s="146">
        <f t="shared" ref="H23" si="5">SUM(H22:H22)</f>
        <v>0</v>
      </c>
      <c r="I23" s="76"/>
      <c r="J23" s="76"/>
      <c r="K23" s="76"/>
      <c r="L23" s="76"/>
      <c r="M23" s="76"/>
      <c r="N23" s="166"/>
      <c r="O23" s="166"/>
      <c r="P23" s="76"/>
      <c r="Q23" s="76"/>
      <c r="R23" s="76"/>
      <c r="S23" s="76"/>
      <c r="T23" s="76"/>
      <c r="U23" s="76"/>
      <c r="V23" s="76"/>
      <c r="W23" s="76"/>
      <c r="X23" s="166"/>
      <c r="Y23" s="166"/>
      <c r="Z23" s="76"/>
      <c r="AA23" s="76"/>
      <c r="AB23" s="76"/>
      <c r="AC23" s="76"/>
      <c r="AD23" s="76"/>
      <c r="AE23" s="76"/>
    </row>
    <row r="24" spans="1:32" s="11" customFormat="1" ht="19.5" x14ac:dyDescent="0.35">
      <c r="A24" s="14"/>
      <c r="B24" s="81">
        <v>8</v>
      </c>
      <c r="C24" s="187" t="s">
        <v>283</v>
      </c>
      <c r="D24" s="186"/>
      <c r="E24" s="90">
        <f>J82</f>
        <v>0</v>
      </c>
      <c r="F24" s="90">
        <f>T82</f>
        <v>0</v>
      </c>
      <c r="G24" s="90">
        <f>AE82</f>
        <v>0</v>
      </c>
      <c r="H24" s="90">
        <f t="shared" ref="H24" si="6">SUM(E24:G24)</f>
        <v>0</v>
      </c>
      <c r="I24" s="76"/>
      <c r="J24" s="76"/>
      <c r="K24" s="76"/>
      <c r="L24" s="76"/>
      <c r="M24" s="76"/>
      <c r="N24" s="166"/>
      <c r="O24" s="166"/>
      <c r="P24" s="76"/>
      <c r="Q24" s="76"/>
      <c r="R24" s="76"/>
      <c r="S24" s="76"/>
      <c r="T24" s="76"/>
      <c r="U24" s="76"/>
      <c r="V24" s="76"/>
      <c r="W24" s="76"/>
      <c r="X24" s="166"/>
      <c r="Y24" s="166"/>
      <c r="Z24" s="76"/>
      <c r="AA24" s="76"/>
      <c r="AB24" s="76"/>
      <c r="AC24" s="76"/>
      <c r="AD24" s="76"/>
      <c r="AE24" s="76"/>
    </row>
    <row r="25" spans="1:32" s="11" customFormat="1" ht="20" thickBot="1" x14ac:dyDescent="0.4">
      <c r="A25" s="14"/>
      <c r="B25" s="145"/>
      <c r="C25" s="177" t="s">
        <v>7</v>
      </c>
      <c r="D25" s="282" t="str">
        <f>F82 &amp; G82</f>
        <v xml:space="preserve">Optic 8 : </v>
      </c>
      <c r="E25" s="146">
        <f t="shared" ref="E25:G25" si="7">SUM(E24:E24)</f>
        <v>0</v>
      </c>
      <c r="F25" s="146">
        <f t="shared" si="7"/>
        <v>0</v>
      </c>
      <c r="G25" s="146">
        <f t="shared" si="7"/>
        <v>0</v>
      </c>
      <c r="H25" s="146">
        <f t="shared" ref="H25" si="8">SUM(H24:H24)</f>
        <v>0</v>
      </c>
      <c r="I25" s="76"/>
      <c r="J25" s="76"/>
      <c r="K25" s="76"/>
      <c r="L25" s="76"/>
      <c r="M25" s="76"/>
      <c r="N25" s="166"/>
      <c r="O25" s="166"/>
      <c r="P25" s="76"/>
      <c r="Q25" s="76"/>
      <c r="R25" s="76"/>
      <c r="S25" s="76"/>
      <c r="T25" s="76"/>
      <c r="U25" s="76"/>
      <c r="V25" s="76"/>
      <c r="W25" s="76"/>
      <c r="X25" s="166"/>
      <c r="Y25" s="166"/>
      <c r="Z25" s="76"/>
      <c r="AA25" s="76"/>
      <c r="AB25" s="76"/>
      <c r="AC25" s="76"/>
      <c r="AD25" s="76"/>
      <c r="AE25" s="76"/>
    </row>
    <row r="26" spans="1:32" s="11" customFormat="1" ht="19.5" x14ac:dyDescent="0.35">
      <c r="A26" s="14"/>
      <c r="B26" s="81">
        <v>9</v>
      </c>
      <c r="C26" s="187" t="s">
        <v>284</v>
      </c>
      <c r="D26" s="186"/>
      <c r="E26" s="90">
        <f>J89</f>
        <v>0</v>
      </c>
      <c r="F26" s="90">
        <f>T89</f>
        <v>0</v>
      </c>
      <c r="G26" s="90">
        <f>AE89</f>
        <v>0</v>
      </c>
      <c r="H26" s="90">
        <f t="shared" ref="H26" si="9">SUM(E26:G26)</f>
        <v>0</v>
      </c>
      <c r="I26" s="76"/>
      <c r="J26" s="76"/>
      <c r="K26" s="76"/>
      <c r="L26" s="76"/>
      <c r="M26" s="76"/>
      <c r="N26" s="166"/>
      <c r="O26" s="166"/>
      <c r="P26" s="76"/>
      <c r="Q26" s="76"/>
      <c r="R26" s="76"/>
      <c r="S26" s="76"/>
      <c r="T26" s="76"/>
      <c r="U26" s="76"/>
      <c r="V26" s="76"/>
      <c r="W26" s="76"/>
      <c r="X26" s="166"/>
      <c r="Y26" s="166"/>
      <c r="Z26" s="76"/>
      <c r="AA26" s="76"/>
      <c r="AB26" s="76"/>
      <c r="AC26" s="76"/>
      <c r="AD26" s="76"/>
      <c r="AE26" s="76"/>
    </row>
    <row r="27" spans="1:32" s="11" customFormat="1" ht="20" thickBot="1" x14ac:dyDescent="0.4">
      <c r="A27" s="14"/>
      <c r="B27" s="145"/>
      <c r="C27" s="177" t="s">
        <v>7</v>
      </c>
      <c r="D27" s="282" t="str">
        <f>F89 &amp; G89</f>
        <v xml:space="preserve">Optic 9 : </v>
      </c>
      <c r="E27" s="146">
        <f t="shared" ref="E27:G27" si="10">SUM(E26:E26)</f>
        <v>0</v>
      </c>
      <c r="F27" s="146">
        <f t="shared" si="10"/>
        <v>0</v>
      </c>
      <c r="G27" s="146">
        <f t="shared" si="10"/>
        <v>0</v>
      </c>
      <c r="H27" s="146">
        <f t="shared" ref="H27" si="11">SUM(H26:H26)</f>
        <v>0</v>
      </c>
      <c r="I27" s="76"/>
      <c r="J27" s="76"/>
      <c r="K27" s="76"/>
      <c r="L27" s="76"/>
      <c r="M27" s="76"/>
      <c r="N27" s="166"/>
      <c r="O27" s="166"/>
      <c r="P27" s="76"/>
      <c r="Q27" s="76"/>
      <c r="R27" s="76"/>
      <c r="S27" s="76"/>
      <c r="T27" s="76"/>
      <c r="U27" s="76"/>
      <c r="V27" s="76"/>
      <c r="W27" s="76"/>
      <c r="X27" s="166"/>
      <c r="Y27" s="166"/>
      <c r="Z27" s="76"/>
      <c r="AA27" s="76"/>
      <c r="AB27" s="76"/>
      <c r="AC27" s="76"/>
      <c r="AD27" s="76"/>
      <c r="AE27" s="76"/>
    </row>
    <row r="28" spans="1:32" s="11" customFormat="1" ht="19.5" x14ac:dyDescent="0.35">
      <c r="A28" s="14"/>
      <c r="B28" s="81">
        <v>10</v>
      </c>
      <c r="C28" s="187" t="s">
        <v>285</v>
      </c>
      <c r="D28" s="186"/>
      <c r="E28" s="90">
        <f>J96</f>
        <v>0</v>
      </c>
      <c r="F28" s="90">
        <f>T96</f>
        <v>0</v>
      </c>
      <c r="G28" s="90">
        <f>AE96</f>
        <v>0</v>
      </c>
      <c r="H28" s="90">
        <f t="shared" ref="H28" si="12">SUM(E28:G28)</f>
        <v>0</v>
      </c>
      <c r="I28" s="76"/>
      <c r="J28" s="76"/>
      <c r="K28" s="76"/>
      <c r="L28" s="76"/>
      <c r="M28" s="76"/>
      <c r="N28" s="166"/>
      <c r="O28" s="166"/>
      <c r="P28" s="76"/>
      <c r="Q28" s="76"/>
      <c r="R28" s="76"/>
      <c r="S28" s="76"/>
      <c r="T28" s="76"/>
      <c r="U28" s="76"/>
      <c r="V28" s="76"/>
      <c r="W28" s="76"/>
      <c r="X28" s="166"/>
      <c r="Y28" s="166"/>
      <c r="Z28" s="76"/>
      <c r="AA28" s="76"/>
      <c r="AB28" s="76"/>
      <c r="AC28" s="76"/>
      <c r="AD28" s="76"/>
      <c r="AE28" s="76"/>
    </row>
    <row r="29" spans="1:32" s="11" customFormat="1" ht="20" thickBot="1" x14ac:dyDescent="0.4">
      <c r="A29" s="14"/>
      <c r="B29" s="145"/>
      <c r="C29" s="177" t="s">
        <v>7</v>
      </c>
      <c r="D29" s="282" t="str">
        <f>F96 &amp; G96</f>
        <v xml:space="preserve">Optic 10 : </v>
      </c>
      <c r="E29" s="146">
        <f t="shared" ref="E29:H29" si="13">SUM(E28:E28)</f>
        <v>0</v>
      </c>
      <c r="F29" s="146">
        <f t="shared" si="13"/>
        <v>0</v>
      </c>
      <c r="G29" s="146">
        <f t="shared" si="13"/>
        <v>0</v>
      </c>
      <c r="H29" s="146">
        <f t="shared" si="13"/>
        <v>0</v>
      </c>
      <c r="I29" s="76"/>
      <c r="J29" s="76"/>
      <c r="K29" s="76"/>
      <c r="L29" s="76"/>
      <c r="M29" s="76"/>
      <c r="N29" s="166"/>
      <c r="O29" s="166"/>
      <c r="P29" s="76"/>
      <c r="Q29" s="76"/>
      <c r="R29" s="76"/>
      <c r="S29" s="76"/>
      <c r="T29" s="76"/>
      <c r="U29" s="76"/>
      <c r="V29" s="76"/>
      <c r="W29" s="76"/>
      <c r="X29" s="166"/>
      <c r="Y29" s="166"/>
      <c r="Z29" s="76"/>
      <c r="AA29" s="76"/>
      <c r="AB29" s="76"/>
      <c r="AC29" s="76"/>
      <c r="AD29" s="76"/>
      <c r="AE29" s="76"/>
    </row>
    <row r="30" spans="1:32" s="11" customFormat="1" ht="14" thickBot="1" x14ac:dyDescent="0.35">
      <c r="A30" s="14"/>
      <c r="B30" s="173"/>
      <c r="C30" s="173"/>
      <c r="D30" s="173"/>
      <c r="E30" s="24"/>
      <c r="F30" s="20"/>
      <c r="G30" s="20"/>
      <c r="H30" s="20"/>
      <c r="I30" s="20"/>
      <c r="J30" s="20"/>
      <c r="K30" s="20"/>
      <c r="L30" s="20"/>
      <c r="M30" s="20"/>
      <c r="N30" s="164"/>
      <c r="O30" s="164"/>
      <c r="P30" s="20"/>
      <c r="Q30" s="20"/>
      <c r="R30" s="20"/>
      <c r="S30" s="20"/>
      <c r="T30" s="20"/>
      <c r="U30" s="20"/>
      <c r="V30" s="20"/>
      <c r="W30" s="20"/>
      <c r="X30" s="164"/>
      <c r="Y30" s="164"/>
      <c r="Z30" s="20"/>
      <c r="AA30" s="20"/>
      <c r="AB30" s="20"/>
      <c r="AC30" s="20"/>
      <c r="AD30" s="20"/>
      <c r="AE30" s="20"/>
    </row>
    <row r="31" spans="1:32" s="11" customFormat="1" ht="15" customHeight="1" x14ac:dyDescent="0.3">
      <c r="A31" s="14"/>
      <c r="B31" s="174"/>
      <c r="C31" s="174"/>
      <c r="D31" s="174"/>
      <c r="E31" s="17"/>
      <c r="F31" s="18"/>
      <c r="G31" s="18"/>
      <c r="H31" s="18"/>
      <c r="I31" s="18"/>
      <c r="J31" s="18"/>
      <c r="K31" s="18"/>
      <c r="L31" s="18"/>
      <c r="M31" s="18"/>
      <c r="N31" s="165"/>
      <c r="O31" s="165"/>
      <c r="P31" s="18"/>
      <c r="Q31" s="18"/>
      <c r="R31" s="18"/>
      <c r="S31" s="18"/>
      <c r="T31" s="18"/>
      <c r="U31" s="18"/>
      <c r="V31" s="18"/>
      <c r="W31" s="18"/>
      <c r="X31" s="165"/>
      <c r="Y31" s="165"/>
      <c r="Z31" s="18"/>
      <c r="AA31" s="18"/>
      <c r="AB31" s="18"/>
      <c r="AC31" s="18"/>
      <c r="AD31" s="18"/>
      <c r="AE31" s="18"/>
    </row>
    <row r="32" spans="1:32" s="11" customFormat="1" ht="19.5" x14ac:dyDescent="0.2">
      <c r="A32" s="14"/>
      <c r="B32" s="88">
        <v>1</v>
      </c>
      <c r="C32" s="84" t="str">
        <f>VLOOKUP(B32,$B$10:$D$29,2,FALSE)</f>
        <v>Optic 1</v>
      </c>
      <c r="D32" s="179"/>
      <c r="E32" s="132"/>
      <c r="F32" s="132"/>
      <c r="G32" s="179" t="s">
        <v>211</v>
      </c>
      <c r="H32" s="132"/>
      <c r="I32" s="132"/>
      <c r="J32" s="131"/>
      <c r="K32" s="299"/>
      <c r="L32" s="86"/>
      <c r="M32" s="279" t="s">
        <v>335</v>
      </c>
      <c r="N32" s="280"/>
      <c r="O32" s="281"/>
      <c r="P32" s="281"/>
      <c r="Q32" s="281"/>
      <c r="R32" s="281"/>
      <c r="S32" s="132"/>
      <c r="T32" s="131"/>
      <c r="U32" s="299"/>
      <c r="V32" s="86"/>
      <c r="W32" s="279" t="s">
        <v>18</v>
      </c>
      <c r="X32" s="280"/>
      <c r="Y32" s="281"/>
      <c r="Z32" s="281"/>
      <c r="AA32" s="281"/>
      <c r="AB32" s="281"/>
      <c r="AC32" s="281"/>
      <c r="AD32" s="132"/>
      <c r="AE32" s="131"/>
      <c r="AF32" s="87"/>
    </row>
    <row r="33" spans="1:34" s="87" customFormat="1" ht="20" thickBot="1" x14ac:dyDescent="0.25">
      <c r="A33" s="14"/>
      <c r="B33" s="59"/>
      <c r="C33" s="84" t="s">
        <v>23</v>
      </c>
      <c r="D33" s="179"/>
      <c r="E33" s="134"/>
      <c r="F33" s="340" t="str">
        <f>"Optic "&amp;B32&amp;" : "</f>
        <v xml:space="preserve">Optic 1 : </v>
      </c>
      <c r="G33" s="517"/>
      <c r="H33" s="518"/>
      <c r="I33" s="89" t="s">
        <v>24</v>
      </c>
      <c r="J33" s="85">
        <f>SUM(J35:J35)</f>
        <v>0</v>
      </c>
      <c r="K33" s="300"/>
      <c r="L33" s="59"/>
      <c r="M33" s="277"/>
      <c r="N33" s="278"/>
      <c r="O33" s="133"/>
      <c r="P33" s="133"/>
      <c r="Q33" s="133"/>
      <c r="R33" s="133"/>
      <c r="S33" s="136" t="s">
        <v>24</v>
      </c>
      <c r="T33" s="137">
        <f>SUM(T35:T35)</f>
        <v>0</v>
      </c>
      <c r="U33" s="300"/>
      <c r="V33" s="59"/>
      <c r="W33" s="277"/>
      <c r="X33" s="278"/>
      <c r="Y33" s="133"/>
      <c r="Z33" s="133"/>
      <c r="AA33" s="133"/>
      <c r="AB33" s="133"/>
      <c r="AC33" s="133"/>
      <c r="AD33" s="136" t="s">
        <v>24</v>
      </c>
      <c r="AE33" s="137">
        <f>SUM(AE35:AE35)</f>
        <v>0</v>
      </c>
      <c r="AF33" s="11"/>
      <c r="AG33" s="11"/>
      <c r="AH33" s="11"/>
    </row>
    <row r="34" spans="1:34" s="11" customFormat="1" ht="70.5" thickTop="1" x14ac:dyDescent="0.3">
      <c r="A34" s="14"/>
      <c r="B34" s="139"/>
      <c r="C34" s="216" t="s">
        <v>5</v>
      </c>
      <c r="D34" s="216" t="s">
        <v>11</v>
      </c>
      <c r="E34" s="515" t="s">
        <v>14</v>
      </c>
      <c r="F34" s="516"/>
      <c r="G34" s="217" t="s">
        <v>45</v>
      </c>
      <c r="H34" s="217" t="s">
        <v>192</v>
      </c>
      <c r="I34" s="217" t="s">
        <v>12</v>
      </c>
      <c r="J34" s="217" t="s">
        <v>13</v>
      </c>
      <c r="K34" s="301" t="s">
        <v>222</v>
      </c>
      <c r="L34" s="14"/>
      <c r="M34" s="216" t="s">
        <v>5</v>
      </c>
      <c r="N34" s="216" t="s">
        <v>11</v>
      </c>
      <c r="O34" s="217" t="s">
        <v>17</v>
      </c>
      <c r="P34" s="218" t="s">
        <v>21</v>
      </c>
      <c r="Q34" s="217" t="s">
        <v>336</v>
      </c>
      <c r="R34" s="217" t="s">
        <v>192</v>
      </c>
      <c r="S34" s="217" t="s">
        <v>337</v>
      </c>
      <c r="T34" s="217" t="s">
        <v>236</v>
      </c>
      <c r="U34" s="301" t="s">
        <v>222</v>
      </c>
      <c r="V34" s="14"/>
      <c r="W34" s="216" t="s">
        <v>5</v>
      </c>
      <c r="X34" s="216" t="s">
        <v>11</v>
      </c>
      <c r="Y34" s="217" t="s">
        <v>17</v>
      </c>
      <c r="Z34" s="218" t="s">
        <v>21</v>
      </c>
      <c r="AA34" s="217" t="s">
        <v>15</v>
      </c>
      <c r="AB34" s="219" t="s">
        <v>16</v>
      </c>
      <c r="AC34" s="217" t="s">
        <v>15</v>
      </c>
      <c r="AD34" s="217" t="s">
        <v>20</v>
      </c>
      <c r="AE34" s="217" t="s">
        <v>238</v>
      </c>
    </row>
    <row r="35" spans="1:34" s="11" customFormat="1" ht="15" customHeight="1" x14ac:dyDescent="0.2">
      <c r="A35" s="14"/>
      <c r="B35" s="139"/>
      <c r="C35" s="180"/>
      <c r="D35" s="64"/>
      <c r="E35" s="519"/>
      <c r="F35" s="520"/>
      <c r="G35" s="258"/>
      <c r="H35" s="65"/>
      <c r="I35" s="220">
        <f>G35*(1-H35)</f>
        <v>0</v>
      </c>
      <c r="J35" s="221">
        <f>IF(ISERROR(+I35),"",+I35)</f>
        <v>0</v>
      </c>
      <c r="K35" s="302"/>
      <c r="L35" s="14"/>
      <c r="M35" s="222" t="str">
        <f>IF(ISBLANK(+C35),"",+C35)</f>
        <v/>
      </c>
      <c r="N35" s="222" t="str">
        <f>IF(ISBLANK(+D35),"",+D35)</f>
        <v/>
      </c>
      <c r="O35" s="223" t="str">
        <f>IF(ISBLANK(+F35),"",+F35)</f>
        <v/>
      </c>
      <c r="P35" s="109"/>
      <c r="Q35" s="258"/>
      <c r="R35" s="235"/>
      <c r="S35" s="220">
        <f>IF(ISERROR(+Q35*(1-(R35))),"",+Q35*(1-(R35)))</f>
        <v>0</v>
      </c>
      <c r="T35" s="221">
        <f>IF(ISERROR(+S35*O35*7),0,+S35*O35*7)</f>
        <v>0</v>
      </c>
      <c r="U35" s="302"/>
      <c r="V35" s="14"/>
      <c r="W35" s="222" t="str">
        <f t="shared" ref="W35:X35" si="14">IF(ISBLANK(+M35),"",+M35)</f>
        <v/>
      </c>
      <c r="X35" s="222" t="str">
        <f t="shared" si="14"/>
        <v/>
      </c>
      <c r="Y35" s="223" t="str">
        <f>IF(ISBLANK(+F35),"",+F35)</f>
        <v/>
      </c>
      <c r="Z35" s="109"/>
      <c r="AA35" s="107"/>
      <c r="AB35" s="236"/>
      <c r="AC35" s="224" t="str">
        <f>IF(ISERROR(IF(OR(Z35="nee",Z35=""),"",+Y35*AA35)),"",IF(OR(Z35="nee",Z35=""),"",+Y35*AA35))</f>
        <v/>
      </c>
      <c r="AD35" s="225" t="str">
        <f>IF(ISERROR((AC35*24*365)/1000),"",(AC35*24*365)/1000)</f>
        <v/>
      </c>
      <c r="AE35" s="221">
        <f>IF(ISERROR(+AD35*tariefKwh*7),0,+AD35*tariefKwh*7)</f>
        <v>0</v>
      </c>
    </row>
    <row r="36" spans="1:34" s="11" customFormat="1" ht="15" customHeight="1" x14ac:dyDescent="0.2">
      <c r="A36" s="14"/>
      <c r="B36" s="80"/>
      <c r="C36" s="226" t="s">
        <v>317</v>
      </c>
      <c r="D36" s="227"/>
      <c r="E36" s="227"/>
      <c r="F36" s="228"/>
      <c r="G36" s="229"/>
      <c r="H36" s="230"/>
      <c r="I36" s="229"/>
      <c r="J36" s="231"/>
      <c r="K36" s="231"/>
      <c r="L36" s="232"/>
      <c r="M36" s="233"/>
      <c r="N36" s="167"/>
      <c r="O36" s="14"/>
      <c r="P36" s="14"/>
      <c r="Q36" s="14"/>
      <c r="R36" s="14"/>
      <c r="S36" s="14"/>
      <c r="T36" s="14"/>
      <c r="U36" s="231"/>
      <c r="V36" s="14"/>
      <c r="W36" s="167"/>
      <c r="X36" s="167"/>
      <c r="Y36" s="14"/>
      <c r="Z36" s="74"/>
      <c r="AA36" s="14"/>
      <c r="AB36" s="14"/>
    </row>
    <row r="37" spans="1:34" s="11" customFormat="1" ht="15" customHeight="1" thickBot="1" x14ac:dyDescent="0.35">
      <c r="A37" s="14"/>
      <c r="B37" s="173"/>
      <c r="C37" s="173"/>
      <c r="D37" s="173"/>
      <c r="E37" s="24"/>
      <c r="F37" s="20"/>
      <c r="G37" s="20"/>
      <c r="H37" s="20"/>
      <c r="I37" s="20"/>
      <c r="J37" s="20"/>
      <c r="K37" s="20"/>
      <c r="L37" s="20"/>
      <c r="M37" s="164"/>
      <c r="N37" s="164"/>
      <c r="O37" s="20"/>
      <c r="P37" s="20"/>
      <c r="Q37" s="20"/>
      <c r="R37" s="20"/>
      <c r="S37" s="20"/>
      <c r="T37" s="20"/>
      <c r="U37" s="20"/>
      <c r="V37" s="20"/>
      <c r="W37" s="164"/>
      <c r="X37" s="164"/>
      <c r="Y37" s="20"/>
      <c r="Z37" s="20"/>
      <c r="AA37" s="20"/>
      <c r="AB37" s="20"/>
      <c r="AC37" s="20"/>
      <c r="AD37" s="20"/>
      <c r="AE37" s="20"/>
    </row>
    <row r="38" spans="1:34" s="11" customFormat="1" ht="15" customHeight="1" x14ac:dyDescent="0.3">
      <c r="A38" s="14"/>
      <c r="B38" s="174"/>
      <c r="C38" s="174"/>
      <c r="D38" s="174"/>
      <c r="E38" s="17"/>
      <c r="F38" s="18"/>
      <c r="G38" s="18"/>
      <c r="H38" s="18"/>
      <c r="I38" s="18"/>
      <c r="J38" s="18"/>
      <c r="K38" s="18"/>
      <c r="L38" s="18"/>
      <c r="M38" s="18"/>
      <c r="N38" s="165"/>
      <c r="O38" s="165"/>
      <c r="P38" s="18"/>
      <c r="Q38" s="18"/>
      <c r="R38" s="18"/>
      <c r="S38" s="18"/>
      <c r="T38" s="18"/>
      <c r="U38" s="18"/>
      <c r="V38" s="18"/>
      <c r="W38" s="18"/>
      <c r="X38" s="165"/>
      <c r="Y38" s="165"/>
      <c r="Z38" s="18"/>
      <c r="AA38" s="18"/>
      <c r="AB38" s="18"/>
      <c r="AC38" s="18"/>
      <c r="AD38" s="18"/>
      <c r="AE38" s="18"/>
    </row>
    <row r="39" spans="1:34" s="11" customFormat="1" ht="21" customHeight="1" x14ac:dyDescent="0.2">
      <c r="A39" s="14"/>
      <c r="B39" s="88">
        <v>2</v>
      </c>
      <c r="C39" s="84" t="str">
        <f>VLOOKUP(B39,$B$10:$D$29,2,FALSE)</f>
        <v>Optic 2</v>
      </c>
      <c r="D39" s="179"/>
      <c r="E39" s="132"/>
      <c r="F39" s="132"/>
      <c r="G39" s="135" t="s">
        <v>211</v>
      </c>
      <c r="H39" s="135"/>
      <c r="I39" s="132"/>
      <c r="J39" s="131"/>
      <c r="K39" s="299"/>
      <c r="L39" s="86"/>
      <c r="M39" s="279" t="s">
        <v>335</v>
      </c>
      <c r="N39" s="280"/>
      <c r="O39" s="281"/>
      <c r="P39" s="281"/>
      <c r="Q39" s="281"/>
      <c r="R39" s="281"/>
      <c r="S39" s="132"/>
      <c r="T39" s="131"/>
      <c r="U39" s="299"/>
      <c r="V39" s="86"/>
      <c r="W39" s="279" t="s">
        <v>18</v>
      </c>
      <c r="X39" s="280"/>
      <c r="Y39" s="281"/>
      <c r="Z39" s="281"/>
      <c r="AA39" s="281"/>
      <c r="AB39" s="281"/>
      <c r="AC39" s="281"/>
      <c r="AD39" s="132"/>
      <c r="AE39" s="131"/>
    </row>
    <row r="40" spans="1:34" s="87" customFormat="1" ht="20" thickBot="1" x14ac:dyDescent="0.25">
      <c r="A40" s="14"/>
      <c r="B40" s="59"/>
      <c r="C40" s="84" t="s">
        <v>23</v>
      </c>
      <c r="D40" s="179"/>
      <c r="E40" s="134"/>
      <c r="F40" s="340" t="str">
        <f>"Optic "&amp;B39&amp;" : "</f>
        <v xml:space="preserve">Optic 2 : </v>
      </c>
      <c r="G40" s="517"/>
      <c r="H40" s="518"/>
      <c r="I40" s="89" t="s">
        <v>24</v>
      </c>
      <c r="J40" s="85">
        <f>SUM(J42:J42)</f>
        <v>0</v>
      </c>
      <c r="K40" s="300"/>
      <c r="L40" s="59"/>
      <c r="M40" s="277"/>
      <c r="N40" s="278"/>
      <c r="O40" s="133"/>
      <c r="P40" s="133"/>
      <c r="Q40" s="133"/>
      <c r="R40" s="133"/>
      <c r="S40" s="136" t="s">
        <v>24</v>
      </c>
      <c r="T40" s="137">
        <f>SUM(T42:T42)</f>
        <v>0</v>
      </c>
      <c r="U40" s="300"/>
      <c r="V40" s="59"/>
      <c r="W40" s="277"/>
      <c r="X40" s="278"/>
      <c r="Y40" s="133"/>
      <c r="Z40" s="133"/>
      <c r="AA40" s="133"/>
      <c r="AB40" s="133"/>
      <c r="AC40" s="133"/>
      <c r="AD40" s="136" t="s">
        <v>24</v>
      </c>
      <c r="AE40" s="137">
        <f>SUM(AE42:AE42)</f>
        <v>0</v>
      </c>
      <c r="AF40" s="11"/>
      <c r="AG40" s="11"/>
      <c r="AH40" s="11"/>
    </row>
    <row r="41" spans="1:34" s="11" customFormat="1" ht="70.5" thickTop="1" x14ac:dyDescent="0.3">
      <c r="A41" s="14"/>
      <c r="B41" s="139"/>
      <c r="C41" s="216" t="s">
        <v>5</v>
      </c>
      <c r="D41" s="216" t="s">
        <v>11</v>
      </c>
      <c r="E41" s="515" t="s">
        <v>14</v>
      </c>
      <c r="F41" s="516"/>
      <c r="G41" s="217" t="s">
        <v>45</v>
      </c>
      <c r="H41" s="217" t="s">
        <v>192</v>
      </c>
      <c r="I41" s="217" t="s">
        <v>12</v>
      </c>
      <c r="J41" s="217" t="s">
        <v>13</v>
      </c>
      <c r="K41" s="301" t="s">
        <v>222</v>
      </c>
      <c r="L41" s="14"/>
      <c r="M41" s="216" t="s">
        <v>5</v>
      </c>
      <c r="N41" s="216" t="s">
        <v>11</v>
      </c>
      <c r="O41" s="217" t="s">
        <v>17</v>
      </c>
      <c r="P41" s="218" t="s">
        <v>21</v>
      </c>
      <c r="Q41" s="217" t="s">
        <v>336</v>
      </c>
      <c r="R41" s="217" t="s">
        <v>192</v>
      </c>
      <c r="S41" s="217" t="s">
        <v>337</v>
      </c>
      <c r="T41" s="217" t="s">
        <v>236</v>
      </c>
      <c r="U41" s="301" t="s">
        <v>222</v>
      </c>
      <c r="V41" s="14"/>
      <c r="W41" s="216" t="s">
        <v>5</v>
      </c>
      <c r="X41" s="216" t="s">
        <v>11</v>
      </c>
      <c r="Y41" s="217" t="s">
        <v>17</v>
      </c>
      <c r="Z41" s="218" t="s">
        <v>21</v>
      </c>
      <c r="AA41" s="217" t="s">
        <v>15</v>
      </c>
      <c r="AB41" s="219" t="s">
        <v>16</v>
      </c>
      <c r="AC41" s="217" t="s">
        <v>15</v>
      </c>
      <c r="AD41" s="217" t="s">
        <v>20</v>
      </c>
      <c r="AE41" s="217" t="s">
        <v>238</v>
      </c>
    </row>
    <row r="42" spans="1:34" s="11" customFormat="1" ht="15" customHeight="1" x14ac:dyDescent="0.2">
      <c r="A42" s="14"/>
      <c r="B42" s="139"/>
      <c r="C42" s="180"/>
      <c r="D42" s="64"/>
      <c r="E42" s="519"/>
      <c r="F42" s="520"/>
      <c r="G42" s="258"/>
      <c r="H42" s="65"/>
      <c r="I42" s="220">
        <f>G42*(1-H42)</f>
        <v>0</v>
      </c>
      <c r="J42" s="221">
        <f>IF(ISERROR(+I42),"",+I42)</f>
        <v>0</v>
      </c>
      <c r="K42" s="302"/>
      <c r="L42" s="14"/>
      <c r="M42" s="222" t="str">
        <f t="shared" ref="M42:N42" si="15">IF(ISBLANK(+C42),"",+C42)</f>
        <v/>
      </c>
      <c r="N42" s="222" t="str">
        <f t="shared" si="15"/>
        <v/>
      </c>
      <c r="O42" s="223" t="str">
        <f>IF(ISBLANK(+F42),"",+F42)</f>
        <v/>
      </c>
      <c r="P42" s="109"/>
      <c r="Q42" s="258"/>
      <c r="R42" s="235"/>
      <c r="S42" s="220">
        <f t="shared" ref="S42" si="16">IF(ISERROR(+Q42*(1-(R42))),"",+Q42*(1-(R42)))</f>
        <v>0</v>
      </c>
      <c r="T42" s="221">
        <f t="shared" ref="T42" si="17">IF(ISERROR(+S42*O42*7),0,+S42*O42*7)</f>
        <v>0</v>
      </c>
      <c r="U42" s="302"/>
      <c r="V42" s="14"/>
      <c r="W42" s="222" t="str">
        <f t="shared" ref="W42:X42" si="18">IF(ISBLANK(+M42),"",+M42)</f>
        <v/>
      </c>
      <c r="X42" s="222" t="str">
        <f t="shared" si="18"/>
        <v/>
      </c>
      <c r="Y42" s="223" t="str">
        <f>IF(ISBLANK(+F42),"",+F42)</f>
        <v/>
      </c>
      <c r="Z42" s="109"/>
      <c r="AA42" s="107"/>
      <c r="AB42" s="236"/>
      <c r="AC42" s="224" t="str">
        <f>IF(ISERROR(IF(OR(Z42="nee",Z42=""),"",+Y42*AA42)),"",IF(OR(Z42="nee",Z42=""),"",+Y42*AA42))</f>
        <v/>
      </c>
      <c r="AD42" s="225" t="str">
        <f>IF(ISERROR((AC42*24*365)/1000),"",(AC42*24*365)/1000)</f>
        <v/>
      </c>
      <c r="AE42" s="221">
        <f>IF(ISERROR(+AD42*tariefKwh*7),0,+AD42*tariefKwh*7)</f>
        <v>0</v>
      </c>
    </row>
    <row r="43" spans="1:34" s="11" customFormat="1" ht="15" customHeight="1" x14ac:dyDescent="0.2">
      <c r="A43" s="14"/>
      <c r="B43" s="80"/>
      <c r="C43" s="226" t="s">
        <v>317</v>
      </c>
      <c r="D43" s="227"/>
      <c r="E43" s="227"/>
      <c r="F43" s="228"/>
      <c r="G43" s="229"/>
      <c r="H43" s="230"/>
      <c r="I43" s="229"/>
      <c r="J43" s="231"/>
      <c r="K43" s="231"/>
      <c r="L43" s="232"/>
      <c r="M43" s="233"/>
      <c r="N43" s="167"/>
      <c r="O43" s="14"/>
      <c r="P43" s="14"/>
      <c r="Q43" s="14"/>
      <c r="R43" s="14"/>
      <c r="S43" s="14"/>
      <c r="T43" s="14"/>
      <c r="U43" s="231"/>
      <c r="V43" s="14"/>
      <c r="W43" s="167"/>
      <c r="X43" s="167"/>
      <c r="Y43" s="14"/>
      <c r="Z43" s="74"/>
      <c r="AA43" s="14"/>
      <c r="AB43" s="14"/>
    </row>
    <row r="44" spans="1:34" s="11" customFormat="1" ht="15" customHeight="1" thickBot="1" x14ac:dyDescent="0.35">
      <c r="A44" s="14"/>
      <c r="B44" s="173"/>
      <c r="C44" s="173"/>
      <c r="D44" s="173"/>
      <c r="E44" s="24"/>
      <c r="F44" s="20"/>
      <c r="G44" s="20"/>
      <c r="H44" s="20"/>
      <c r="I44" s="20"/>
      <c r="J44" s="20"/>
      <c r="K44" s="20"/>
      <c r="L44" s="20"/>
      <c r="M44" s="20"/>
      <c r="N44" s="164"/>
      <c r="O44" s="164"/>
      <c r="P44" s="20"/>
      <c r="Q44" s="20"/>
      <c r="R44" s="20"/>
      <c r="S44" s="20"/>
      <c r="T44" s="20"/>
      <c r="U44" s="20"/>
      <c r="V44" s="20"/>
      <c r="W44" s="20"/>
      <c r="X44" s="164"/>
      <c r="Y44" s="164"/>
      <c r="Z44" s="20"/>
      <c r="AA44" s="20"/>
      <c r="AB44" s="20"/>
      <c r="AC44" s="20"/>
      <c r="AD44" s="20"/>
      <c r="AE44" s="20"/>
    </row>
    <row r="45" spans="1:34" s="11" customFormat="1" ht="15" customHeight="1" x14ac:dyDescent="0.3">
      <c r="A45" s="14"/>
      <c r="B45" s="174"/>
      <c r="C45" s="174"/>
      <c r="D45" s="174"/>
      <c r="E45" s="17"/>
      <c r="F45" s="18"/>
      <c r="G45" s="18"/>
      <c r="H45" s="18"/>
      <c r="I45" s="18"/>
      <c r="J45" s="18"/>
      <c r="K45" s="18"/>
      <c r="L45" s="18"/>
      <c r="M45" s="18"/>
      <c r="N45" s="165"/>
      <c r="O45" s="165"/>
      <c r="P45" s="18"/>
      <c r="Q45" s="18"/>
      <c r="R45" s="18"/>
      <c r="S45" s="18"/>
      <c r="T45" s="18"/>
      <c r="U45" s="18"/>
      <c r="V45" s="18"/>
      <c r="W45" s="18"/>
      <c r="X45" s="165"/>
      <c r="Y45" s="165"/>
      <c r="Z45" s="18"/>
      <c r="AA45" s="18"/>
      <c r="AB45" s="18"/>
      <c r="AC45" s="18"/>
      <c r="AD45" s="18"/>
      <c r="AE45" s="18"/>
    </row>
    <row r="46" spans="1:34" s="11" customFormat="1" ht="21" customHeight="1" x14ac:dyDescent="0.2">
      <c r="A46" s="14"/>
      <c r="B46" s="88">
        <v>3</v>
      </c>
      <c r="C46" s="84" t="str">
        <f>VLOOKUP(B46,$B$10:$D$29,2,FALSE)</f>
        <v>Optic 3</v>
      </c>
      <c r="D46" s="179"/>
      <c r="E46" s="132"/>
      <c r="F46" s="132"/>
      <c r="G46" s="135" t="s">
        <v>211</v>
      </c>
      <c r="H46" s="135"/>
      <c r="I46" s="132"/>
      <c r="J46" s="131"/>
      <c r="K46" s="299"/>
      <c r="L46" s="86"/>
      <c r="M46" s="279" t="s">
        <v>335</v>
      </c>
      <c r="N46" s="280"/>
      <c r="O46" s="281"/>
      <c r="P46" s="281"/>
      <c r="Q46" s="281"/>
      <c r="R46" s="281"/>
      <c r="S46" s="132"/>
      <c r="T46" s="131"/>
      <c r="U46" s="299"/>
      <c r="V46" s="86"/>
      <c r="W46" s="279" t="s">
        <v>18</v>
      </c>
      <c r="X46" s="280"/>
      <c r="Y46" s="281"/>
      <c r="Z46" s="281"/>
      <c r="AA46" s="281"/>
      <c r="AB46" s="281"/>
      <c r="AC46" s="281"/>
      <c r="AD46" s="132"/>
      <c r="AE46" s="131"/>
    </row>
    <row r="47" spans="1:34" s="87" customFormat="1" ht="20" thickBot="1" x14ac:dyDescent="0.25">
      <c r="A47" s="14"/>
      <c r="B47" s="59"/>
      <c r="C47" s="84" t="s">
        <v>23</v>
      </c>
      <c r="D47" s="179"/>
      <c r="E47" s="134"/>
      <c r="F47" s="340" t="str">
        <f>"Optic "&amp;B46&amp;" : "</f>
        <v xml:space="preserve">Optic 3 : </v>
      </c>
      <c r="G47" s="517"/>
      <c r="H47" s="518"/>
      <c r="I47" s="89" t="s">
        <v>24</v>
      </c>
      <c r="J47" s="85">
        <f>SUM(J49:J49)</f>
        <v>0</v>
      </c>
      <c r="K47" s="300"/>
      <c r="L47" s="59"/>
      <c r="M47" s="277"/>
      <c r="N47" s="278"/>
      <c r="O47" s="133"/>
      <c r="P47" s="133"/>
      <c r="Q47" s="133"/>
      <c r="R47" s="133"/>
      <c r="S47" s="136" t="s">
        <v>24</v>
      </c>
      <c r="T47" s="137">
        <f>SUM(T49:T49)</f>
        <v>0</v>
      </c>
      <c r="U47" s="300"/>
      <c r="V47" s="59"/>
      <c r="W47" s="277"/>
      <c r="X47" s="278"/>
      <c r="Y47" s="133"/>
      <c r="Z47" s="133"/>
      <c r="AA47" s="133"/>
      <c r="AB47" s="133"/>
      <c r="AC47" s="133"/>
      <c r="AD47" s="136" t="s">
        <v>24</v>
      </c>
      <c r="AE47" s="137">
        <f>SUM(AE49:AE49)</f>
        <v>0</v>
      </c>
      <c r="AF47" s="11"/>
      <c r="AG47" s="11"/>
      <c r="AH47" s="11"/>
    </row>
    <row r="48" spans="1:34" s="11" customFormat="1" ht="70.5" thickTop="1" x14ac:dyDescent="0.3">
      <c r="A48" s="14"/>
      <c r="B48" s="139"/>
      <c r="C48" s="216" t="s">
        <v>5</v>
      </c>
      <c r="D48" s="216" t="s">
        <v>11</v>
      </c>
      <c r="E48" s="515" t="s">
        <v>14</v>
      </c>
      <c r="F48" s="516"/>
      <c r="G48" s="217" t="s">
        <v>45</v>
      </c>
      <c r="H48" s="217" t="s">
        <v>192</v>
      </c>
      <c r="I48" s="217" t="s">
        <v>12</v>
      </c>
      <c r="J48" s="217" t="s">
        <v>13</v>
      </c>
      <c r="K48" s="301" t="s">
        <v>222</v>
      </c>
      <c r="L48" s="14"/>
      <c r="M48" s="216" t="s">
        <v>5</v>
      </c>
      <c r="N48" s="216" t="s">
        <v>11</v>
      </c>
      <c r="O48" s="217" t="s">
        <v>17</v>
      </c>
      <c r="P48" s="218" t="s">
        <v>21</v>
      </c>
      <c r="Q48" s="217" t="s">
        <v>336</v>
      </c>
      <c r="R48" s="217" t="s">
        <v>192</v>
      </c>
      <c r="S48" s="217" t="s">
        <v>337</v>
      </c>
      <c r="T48" s="217" t="s">
        <v>236</v>
      </c>
      <c r="U48" s="301" t="s">
        <v>222</v>
      </c>
      <c r="V48" s="14"/>
      <c r="W48" s="216" t="s">
        <v>5</v>
      </c>
      <c r="X48" s="216" t="s">
        <v>11</v>
      </c>
      <c r="Y48" s="217" t="s">
        <v>17</v>
      </c>
      <c r="Z48" s="218" t="s">
        <v>21</v>
      </c>
      <c r="AA48" s="217" t="s">
        <v>15</v>
      </c>
      <c r="AB48" s="219" t="s">
        <v>16</v>
      </c>
      <c r="AC48" s="217" t="s">
        <v>15</v>
      </c>
      <c r="AD48" s="217" t="s">
        <v>20</v>
      </c>
      <c r="AE48" s="217" t="s">
        <v>238</v>
      </c>
    </row>
    <row r="49" spans="1:34" s="11" customFormat="1" ht="15" customHeight="1" x14ac:dyDescent="0.2">
      <c r="A49" s="14"/>
      <c r="B49" s="139"/>
      <c r="C49" s="180"/>
      <c r="D49" s="64"/>
      <c r="E49" s="519"/>
      <c r="F49" s="520"/>
      <c r="G49" s="258"/>
      <c r="H49" s="65"/>
      <c r="I49" s="220">
        <f>G49*(1-H49)</f>
        <v>0</v>
      </c>
      <c r="J49" s="221">
        <f>IF(ISERROR(+I49),"",+I49)</f>
        <v>0</v>
      </c>
      <c r="K49" s="302"/>
      <c r="L49" s="14"/>
      <c r="M49" s="222" t="str">
        <f t="shared" ref="M49:N49" si="19">IF(ISBLANK(+C49),"",+C49)</f>
        <v/>
      </c>
      <c r="N49" s="222" t="str">
        <f t="shared" si="19"/>
        <v/>
      </c>
      <c r="O49" s="223" t="str">
        <f>IF(ISBLANK(+F49),"",+F49)</f>
        <v/>
      </c>
      <c r="P49" s="109"/>
      <c r="Q49" s="258"/>
      <c r="R49" s="235"/>
      <c r="S49" s="220">
        <f t="shared" ref="S49" si="20">IF(ISERROR(+Q49*(1-(R49))),"",+Q49*(1-(R49)))</f>
        <v>0</v>
      </c>
      <c r="T49" s="221">
        <f t="shared" ref="T49" si="21">IF(ISERROR(+S49*O49*7),0,+S49*O49*7)</f>
        <v>0</v>
      </c>
      <c r="U49" s="302"/>
      <c r="V49" s="14"/>
      <c r="W49" s="222" t="str">
        <f t="shared" ref="W49:X49" si="22">IF(ISBLANK(+M49),"",+M49)</f>
        <v/>
      </c>
      <c r="X49" s="222" t="str">
        <f t="shared" si="22"/>
        <v/>
      </c>
      <c r="Y49" s="223" t="str">
        <f>IF(ISBLANK(+F49),"",+F49)</f>
        <v/>
      </c>
      <c r="Z49" s="109"/>
      <c r="AA49" s="107"/>
      <c r="AB49" s="236"/>
      <c r="AC49" s="224" t="str">
        <f>IF(ISERROR(IF(OR(Z49="nee",Z49=""),"",+Y49*AA49)),"",IF(OR(Z49="nee",Z49=""),"",+Y49*AA49))</f>
        <v/>
      </c>
      <c r="AD49" s="225" t="str">
        <f>IF(ISERROR((AC49*24*365)/1000),"",(AC49*24*365)/1000)</f>
        <v/>
      </c>
      <c r="AE49" s="221">
        <f>IF(ISERROR(+AD49*tariefKwh*7),0,+AD49*tariefKwh*7)</f>
        <v>0</v>
      </c>
    </row>
    <row r="50" spans="1:34" s="11" customFormat="1" ht="15" customHeight="1" x14ac:dyDescent="0.2">
      <c r="A50" s="14"/>
      <c r="B50" s="80"/>
      <c r="C50" s="226" t="s">
        <v>317</v>
      </c>
      <c r="D50" s="227"/>
      <c r="E50" s="227"/>
      <c r="F50" s="228"/>
      <c r="G50" s="229"/>
      <c r="H50" s="230"/>
      <c r="I50" s="229"/>
      <c r="J50" s="231"/>
      <c r="K50" s="231"/>
      <c r="L50" s="232"/>
      <c r="M50" s="233"/>
      <c r="N50" s="167"/>
      <c r="O50" s="14"/>
      <c r="P50" s="14"/>
      <c r="Q50" s="14"/>
      <c r="R50" s="14"/>
      <c r="S50" s="14"/>
      <c r="T50" s="14"/>
      <c r="U50" s="231"/>
      <c r="V50" s="14"/>
      <c r="W50" s="167"/>
      <c r="X50" s="167"/>
      <c r="Y50" s="14"/>
      <c r="Z50" s="74"/>
      <c r="AA50" s="14"/>
      <c r="AB50" s="14"/>
    </row>
    <row r="51" spans="1:34" s="11" customFormat="1" ht="15" customHeight="1" thickBot="1" x14ac:dyDescent="0.35">
      <c r="A51" s="14"/>
      <c r="B51" s="173"/>
      <c r="C51" s="173"/>
      <c r="D51" s="173"/>
      <c r="E51" s="24"/>
      <c r="F51" s="20"/>
      <c r="G51" s="20"/>
      <c r="H51" s="20"/>
      <c r="I51" s="20"/>
      <c r="J51" s="20"/>
      <c r="K51" s="20"/>
      <c r="L51" s="20"/>
      <c r="M51" s="164"/>
      <c r="N51" s="164"/>
      <c r="O51" s="20"/>
      <c r="P51" s="20"/>
      <c r="Q51" s="20"/>
      <c r="R51" s="20"/>
      <c r="S51" s="20"/>
      <c r="T51" s="20"/>
      <c r="U51" s="20"/>
      <c r="V51" s="20"/>
      <c r="W51" s="164"/>
      <c r="X51" s="164"/>
      <c r="Y51" s="20"/>
      <c r="Z51" s="20"/>
      <c r="AA51" s="20"/>
      <c r="AB51" s="20"/>
      <c r="AC51" s="20"/>
      <c r="AD51" s="20"/>
      <c r="AE51" s="20"/>
    </row>
    <row r="52" spans="1:34" s="11" customFormat="1" ht="15" customHeight="1" x14ac:dyDescent="0.3">
      <c r="A52" s="14"/>
      <c r="B52" s="174"/>
      <c r="C52" s="174"/>
      <c r="D52" s="174"/>
      <c r="E52" s="17"/>
      <c r="F52" s="18"/>
      <c r="G52" s="18"/>
      <c r="H52" s="18"/>
      <c r="I52" s="18"/>
      <c r="J52" s="18"/>
      <c r="K52" s="18"/>
      <c r="L52" s="18"/>
      <c r="M52" s="165"/>
      <c r="N52" s="165"/>
      <c r="O52" s="18"/>
      <c r="P52" s="18"/>
      <c r="Q52" s="18"/>
      <c r="R52" s="18"/>
      <c r="S52" s="18"/>
      <c r="T52" s="18"/>
      <c r="U52" s="18"/>
      <c r="V52" s="18"/>
      <c r="W52" s="165"/>
      <c r="X52" s="165"/>
      <c r="Y52" s="18"/>
      <c r="Z52" s="18"/>
      <c r="AA52" s="18"/>
      <c r="AB52" s="18"/>
      <c r="AC52" s="18"/>
      <c r="AD52" s="18"/>
      <c r="AE52" s="18"/>
    </row>
    <row r="53" spans="1:34" s="11" customFormat="1" ht="19.5" x14ac:dyDescent="0.2">
      <c r="A53" s="14"/>
      <c r="B53" s="88">
        <v>4</v>
      </c>
      <c r="C53" s="84" t="str">
        <f>VLOOKUP(B53,$B$10:$D$29,2,FALSE)</f>
        <v>Optic 4</v>
      </c>
      <c r="D53" s="179"/>
      <c r="E53" s="132"/>
      <c r="F53" s="132"/>
      <c r="G53" s="135" t="s">
        <v>211</v>
      </c>
      <c r="H53" s="135"/>
      <c r="I53" s="132"/>
      <c r="J53" s="131"/>
      <c r="K53" s="299"/>
      <c r="L53" s="86"/>
      <c r="M53" s="279" t="s">
        <v>335</v>
      </c>
      <c r="N53" s="280"/>
      <c r="O53" s="281"/>
      <c r="P53" s="281"/>
      <c r="Q53" s="281"/>
      <c r="R53" s="281"/>
      <c r="S53" s="132"/>
      <c r="T53" s="131"/>
      <c r="U53" s="299"/>
      <c r="V53" s="86"/>
      <c r="W53" s="279" t="s">
        <v>18</v>
      </c>
      <c r="X53" s="280"/>
      <c r="Y53" s="281"/>
      <c r="Z53" s="281"/>
      <c r="AA53" s="281"/>
      <c r="AB53" s="281"/>
      <c r="AC53" s="281"/>
      <c r="AD53" s="132"/>
      <c r="AE53" s="131"/>
    </row>
    <row r="54" spans="1:34" s="87" customFormat="1" ht="20" thickBot="1" x14ac:dyDescent="0.25">
      <c r="A54" s="14"/>
      <c r="B54" s="59"/>
      <c r="C54" s="84" t="s">
        <v>23</v>
      </c>
      <c r="D54" s="179"/>
      <c r="E54" s="134"/>
      <c r="F54" s="340" t="str">
        <f>"Optic "&amp;B53&amp;" : "</f>
        <v xml:space="preserve">Optic 4 : </v>
      </c>
      <c r="G54" s="517"/>
      <c r="H54" s="518"/>
      <c r="I54" s="89" t="s">
        <v>24</v>
      </c>
      <c r="J54" s="85">
        <f>SUM(J56:J56)</f>
        <v>0</v>
      </c>
      <c r="K54" s="300"/>
      <c r="L54" s="59"/>
      <c r="M54" s="277"/>
      <c r="N54" s="278"/>
      <c r="O54" s="133"/>
      <c r="P54" s="133"/>
      <c r="Q54" s="133"/>
      <c r="R54" s="133"/>
      <c r="S54" s="136" t="s">
        <v>24</v>
      </c>
      <c r="T54" s="137">
        <f>SUM(T56:T56)</f>
        <v>0</v>
      </c>
      <c r="U54" s="300"/>
      <c r="V54" s="59"/>
      <c r="W54" s="277"/>
      <c r="X54" s="278"/>
      <c r="Y54" s="133"/>
      <c r="Z54" s="133"/>
      <c r="AA54" s="133"/>
      <c r="AB54" s="133"/>
      <c r="AC54" s="133"/>
      <c r="AD54" s="136" t="s">
        <v>24</v>
      </c>
      <c r="AE54" s="137">
        <f>SUM(AE56:AE56)</f>
        <v>0</v>
      </c>
      <c r="AF54" s="11"/>
      <c r="AG54" s="11"/>
      <c r="AH54" s="11"/>
    </row>
    <row r="55" spans="1:34" s="11" customFormat="1" ht="70.5" thickTop="1" x14ac:dyDescent="0.3">
      <c r="A55" s="14"/>
      <c r="B55" s="139"/>
      <c r="C55" s="216" t="s">
        <v>5</v>
      </c>
      <c r="D55" s="216" t="s">
        <v>11</v>
      </c>
      <c r="E55" s="515" t="s">
        <v>14</v>
      </c>
      <c r="F55" s="516"/>
      <c r="G55" s="217" t="s">
        <v>45</v>
      </c>
      <c r="H55" s="217" t="s">
        <v>192</v>
      </c>
      <c r="I55" s="217" t="s">
        <v>12</v>
      </c>
      <c r="J55" s="217" t="s">
        <v>13</v>
      </c>
      <c r="K55" s="301" t="s">
        <v>222</v>
      </c>
      <c r="L55" s="14"/>
      <c r="M55" s="216" t="s">
        <v>5</v>
      </c>
      <c r="N55" s="216" t="s">
        <v>11</v>
      </c>
      <c r="O55" s="217" t="s">
        <v>17</v>
      </c>
      <c r="P55" s="218" t="s">
        <v>21</v>
      </c>
      <c r="Q55" s="217" t="s">
        <v>336</v>
      </c>
      <c r="R55" s="217" t="s">
        <v>192</v>
      </c>
      <c r="S55" s="217" t="s">
        <v>337</v>
      </c>
      <c r="T55" s="217" t="s">
        <v>236</v>
      </c>
      <c r="U55" s="301" t="s">
        <v>222</v>
      </c>
      <c r="V55" s="14"/>
      <c r="W55" s="216" t="s">
        <v>5</v>
      </c>
      <c r="X55" s="216" t="s">
        <v>11</v>
      </c>
      <c r="Y55" s="217" t="s">
        <v>17</v>
      </c>
      <c r="Z55" s="218" t="s">
        <v>21</v>
      </c>
      <c r="AA55" s="217" t="s">
        <v>15</v>
      </c>
      <c r="AB55" s="219" t="s">
        <v>16</v>
      </c>
      <c r="AC55" s="217" t="s">
        <v>15</v>
      </c>
      <c r="AD55" s="217" t="s">
        <v>20</v>
      </c>
      <c r="AE55" s="217" t="s">
        <v>238</v>
      </c>
    </row>
    <row r="56" spans="1:34" s="11" customFormat="1" ht="15" customHeight="1" x14ac:dyDescent="0.2">
      <c r="A56" s="14"/>
      <c r="B56" s="139"/>
      <c r="C56" s="180"/>
      <c r="D56" s="64"/>
      <c r="E56" s="519"/>
      <c r="F56" s="520"/>
      <c r="G56" s="258"/>
      <c r="H56" s="65"/>
      <c r="I56" s="220">
        <f>G56*(1-H56)</f>
        <v>0</v>
      </c>
      <c r="J56" s="221">
        <f>IF(ISERROR(+I56),"",+I56)</f>
        <v>0</v>
      </c>
      <c r="K56" s="302"/>
      <c r="L56" s="14"/>
      <c r="M56" s="222" t="str">
        <f t="shared" ref="M56:N56" si="23">IF(ISBLANK(+C56),"",+C56)</f>
        <v/>
      </c>
      <c r="N56" s="222" t="str">
        <f t="shared" si="23"/>
        <v/>
      </c>
      <c r="O56" s="223" t="str">
        <f>IF(ISBLANK(+F56),"",+F56)</f>
        <v/>
      </c>
      <c r="P56" s="109"/>
      <c r="Q56" s="258"/>
      <c r="R56" s="235"/>
      <c r="S56" s="220">
        <f t="shared" ref="S56" si="24">IF(ISERROR(+Q56*(1-(R56))),"",+Q56*(1-(R56)))</f>
        <v>0</v>
      </c>
      <c r="T56" s="221">
        <f t="shared" ref="T56" si="25">IF(ISERROR(+S56*O56*7),0,+S56*O56*7)</f>
        <v>0</v>
      </c>
      <c r="U56" s="302"/>
      <c r="V56" s="14"/>
      <c r="W56" s="222" t="str">
        <f t="shared" ref="W56:X56" si="26">IF(ISBLANK(+M56),"",+M56)</f>
        <v/>
      </c>
      <c r="X56" s="222" t="str">
        <f t="shared" si="26"/>
        <v/>
      </c>
      <c r="Y56" s="223" t="str">
        <f>IF(ISBLANK(+F56),"",+F56)</f>
        <v/>
      </c>
      <c r="Z56" s="109"/>
      <c r="AA56" s="107"/>
      <c r="AB56" s="236"/>
      <c r="AC56" s="224" t="str">
        <f>IF(ISERROR(IF(OR(Z56="nee",Z56=""),"",+Y56*AA56)),"",IF(OR(Z56="nee",Z56=""),"",+Y56*AA56))</f>
        <v/>
      </c>
      <c r="AD56" s="225" t="str">
        <f>IF(ISERROR((AC56*24*365)/1000),"",(AC56*24*365)/1000)</f>
        <v/>
      </c>
      <c r="AE56" s="221">
        <f>IF(ISERROR(+AD56*tariefKwh*7),0,+AD56*tariefKwh*7)</f>
        <v>0</v>
      </c>
    </row>
    <row r="57" spans="1:34" s="11" customFormat="1" ht="15" customHeight="1" x14ac:dyDescent="0.2">
      <c r="A57" s="14"/>
      <c r="B57" s="80"/>
      <c r="C57" s="226" t="s">
        <v>317</v>
      </c>
      <c r="D57" s="227"/>
      <c r="E57" s="227"/>
      <c r="F57" s="228"/>
      <c r="G57" s="229"/>
      <c r="H57" s="230"/>
      <c r="I57" s="229"/>
      <c r="J57" s="231"/>
      <c r="K57" s="231"/>
      <c r="L57" s="232"/>
      <c r="M57" s="233"/>
      <c r="N57" s="167"/>
      <c r="O57" s="14"/>
      <c r="P57" s="14"/>
      <c r="Q57" s="14"/>
      <c r="R57" s="14"/>
      <c r="S57" s="14"/>
      <c r="T57" s="14"/>
      <c r="U57" s="231"/>
      <c r="V57" s="14"/>
      <c r="W57" s="167"/>
      <c r="X57" s="167"/>
      <c r="Y57" s="14"/>
      <c r="Z57" s="74"/>
      <c r="AA57" s="14"/>
      <c r="AB57" s="14"/>
    </row>
    <row r="58" spans="1:34" s="11" customFormat="1" ht="15" customHeight="1" thickBot="1" x14ac:dyDescent="0.35">
      <c r="A58" s="14"/>
      <c r="B58" s="173"/>
      <c r="C58" s="173"/>
      <c r="D58" s="173"/>
      <c r="E58" s="24"/>
      <c r="F58" s="20"/>
      <c r="G58" s="20"/>
      <c r="H58" s="20"/>
      <c r="I58" s="20"/>
      <c r="J58" s="20"/>
      <c r="K58" s="20"/>
      <c r="L58" s="20"/>
      <c r="M58" s="164"/>
      <c r="N58" s="164"/>
      <c r="O58" s="20"/>
      <c r="P58" s="20"/>
      <c r="Q58" s="20"/>
      <c r="R58" s="20"/>
      <c r="S58" s="20"/>
      <c r="T58" s="20"/>
      <c r="U58" s="20"/>
      <c r="V58" s="20"/>
      <c r="W58" s="164"/>
      <c r="X58" s="164"/>
      <c r="Y58" s="20"/>
      <c r="Z58" s="20"/>
      <c r="AA58" s="20"/>
      <c r="AB58" s="20"/>
      <c r="AC58" s="20"/>
      <c r="AD58" s="20"/>
      <c r="AE58" s="20"/>
    </row>
    <row r="59" spans="1:34" s="11" customFormat="1" ht="15" customHeight="1" x14ac:dyDescent="0.3">
      <c r="A59" s="14"/>
      <c r="B59" s="174"/>
      <c r="C59" s="174"/>
      <c r="D59" s="174"/>
      <c r="E59" s="17"/>
      <c r="F59" s="18"/>
      <c r="G59" s="18"/>
      <c r="H59" s="18"/>
      <c r="I59" s="18"/>
      <c r="J59" s="18"/>
      <c r="K59" s="18"/>
      <c r="L59" s="18"/>
      <c r="M59" s="165"/>
      <c r="N59" s="165"/>
      <c r="O59" s="18"/>
      <c r="P59" s="18"/>
      <c r="Q59" s="18"/>
      <c r="R59" s="18"/>
      <c r="S59" s="18"/>
      <c r="T59" s="18"/>
      <c r="U59" s="18"/>
      <c r="V59" s="18"/>
      <c r="W59" s="165"/>
      <c r="X59" s="165"/>
      <c r="Y59" s="18"/>
      <c r="Z59" s="18"/>
      <c r="AA59" s="18"/>
      <c r="AB59" s="18"/>
      <c r="AC59" s="18"/>
      <c r="AD59" s="18"/>
      <c r="AE59" s="18"/>
    </row>
    <row r="60" spans="1:34" s="11" customFormat="1" ht="19.5" x14ac:dyDescent="0.2">
      <c r="A60" s="14"/>
      <c r="B60" s="88">
        <v>5</v>
      </c>
      <c r="C60" s="84" t="str">
        <f>VLOOKUP(B60,$B$10:$D$29,2,FALSE)</f>
        <v>Optic 5</v>
      </c>
      <c r="D60" s="179"/>
      <c r="E60" s="132"/>
      <c r="F60" s="132"/>
      <c r="G60" s="135" t="s">
        <v>211</v>
      </c>
      <c r="H60" s="135"/>
      <c r="I60" s="132"/>
      <c r="J60" s="131"/>
      <c r="K60" s="299"/>
      <c r="L60" s="86"/>
      <c r="M60" s="279" t="s">
        <v>335</v>
      </c>
      <c r="N60" s="280"/>
      <c r="O60" s="281"/>
      <c r="P60" s="281"/>
      <c r="Q60" s="281"/>
      <c r="R60" s="281"/>
      <c r="S60" s="132"/>
      <c r="T60" s="131"/>
      <c r="U60" s="299"/>
      <c r="V60" s="86"/>
      <c r="W60" s="279" t="s">
        <v>18</v>
      </c>
      <c r="X60" s="280"/>
      <c r="Y60" s="281"/>
      <c r="Z60" s="281"/>
      <c r="AA60" s="281"/>
      <c r="AB60" s="281"/>
      <c r="AC60" s="281"/>
      <c r="AD60" s="132"/>
      <c r="AE60" s="131"/>
    </row>
    <row r="61" spans="1:34" s="11" customFormat="1" ht="20" thickBot="1" x14ac:dyDescent="0.25">
      <c r="A61" s="14"/>
      <c r="B61" s="59"/>
      <c r="C61" s="84" t="s">
        <v>23</v>
      </c>
      <c r="D61" s="179"/>
      <c r="E61" s="134"/>
      <c r="F61" s="340" t="str">
        <f>"Optic "&amp;B60&amp;" : "</f>
        <v xml:space="preserve">Optic 5 : </v>
      </c>
      <c r="G61" s="517"/>
      <c r="H61" s="518"/>
      <c r="I61" s="89" t="s">
        <v>24</v>
      </c>
      <c r="J61" s="85">
        <f>SUM(J63:J63)</f>
        <v>0</v>
      </c>
      <c r="K61" s="300"/>
      <c r="L61" s="59"/>
      <c r="M61" s="277"/>
      <c r="N61" s="278"/>
      <c r="O61" s="133"/>
      <c r="P61" s="133"/>
      <c r="Q61" s="133"/>
      <c r="R61" s="133"/>
      <c r="S61" s="136" t="s">
        <v>24</v>
      </c>
      <c r="T61" s="137">
        <f>SUM(T63:T63)</f>
        <v>0</v>
      </c>
      <c r="U61" s="300"/>
      <c r="V61" s="59"/>
      <c r="W61" s="277"/>
      <c r="X61" s="278"/>
      <c r="Y61" s="133"/>
      <c r="Z61" s="133"/>
      <c r="AA61" s="133"/>
      <c r="AB61" s="133"/>
      <c r="AC61" s="133"/>
      <c r="AD61" s="136" t="s">
        <v>24</v>
      </c>
      <c r="AE61" s="137">
        <f>SUM(AE63:AE63)</f>
        <v>0</v>
      </c>
    </row>
    <row r="62" spans="1:34" s="11" customFormat="1" ht="70.5" thickTop="1" x14ac:dyDescent="0.3">
      <c r="A62" s="14"/>
      <c r="B62" s="139"/>
      <c r="C62" s="216" t="s">
        <v>5</v>
      </c>
      <c r="D62" s="216" t="s">
        <v>11</v>
      </c>
      <c r="E62" s="515" t="s">
        <v>14</v>
      </c>
      <c r="F62" s="516"/>
      <c r="G62" s="217" t="s">
        <v>45</v>
      </c>
      <c r="H62" s="217" t="s">
        <v>192</v>
      </c>
      <c r="I62" s="217" t="s">
        <v>12</v>
      </c>
      <c r="J62" s="217" t="s">
        <v>13</v>
      </c>
      <c r="K62" s="301" t="s">
        <v>222</v>
      </c>
      <c r="L62" s="14"/>
      <c r="M62" s="216" t="s">
        <v>5</v>
      </c>
      <c r="N62" s="216" t="s">
        <v>11</v>
      </c>
      <c r="O62" s="217" t="s">
        <v>17</v>
      </c>
      <c r="P62" s="218" t="s">
        <v>21</v>
      </c>
      <c r="Q62" s="217" t="s">
        <v>336</v>
      </c>
      <c r="R62" s="217" t="s">
        <v>192</v>
      </c>
      <c r="S62" s="217" t="s">
        <v>337</v>
      </c>
      <c r="T62" s="217" t="s">
        <v>236</v>
      </c>
      <c r="U62" s="301" t="s">
        <v>222</v>
      </c>
      <c r="V62" s="14"/>
      <c r="W62" s="216" t="s">
        <v>5</v>
      </c>
      <c r="X62" s="216" t="s">
        <v>11</v>
      </c>
      <c r="Y62" s="217" t="s">
        <v>17</v>
      </c>
      <c r="Z62" s="218" t="s">
        <v>21</v>
      </c>
      <c r="AA62" s="217" t="s">
        <v>15</v>
      </c>
      <c r="AB62" s="219" t="s">
        <v>16</v>
      </c>
      <c r="AC62" s="217" t="s">
        <v>15</v>
      </c>
      <c r="AD62" s="217" t="s">
        <v>20</v>
      </c>
      <c r="AE62" s="217" t="s">
        <v>238</v>
      </c>
    </row>
    <row r="63" spans="1:34" s="11" customFormat="1" ht="15" customHeight="1" x14ac:dyDescent="0.2">
      <c r="A63" s="14"/>
      <c r="B63" s="139"/>
      <c r="C63" s="180"/>
      <c r="D63" s="64"/>
      <c r="E63" s="519"/>
      <c r="F63" s="520"/>
      <c r="G63" s="258"/>
      <c r="H63" s="65"/>
      <c r="I63" s="220">
        <f>G63*(1-H63)</f>
        <v>0</v>
      </c>
      <c r="J63" s="221">
        <f>IF(ISERROR(+I63),"",+I63)</f>
        <v>0</v>
      </c>
      <c r="K63" s="302"/>
      <c r="L63" s="14"/>
      <c r="M63" s="222" t="str">
        <f t="shared" ref="M63:N63" si="27">IF(ISBLANK(+C63),"",+C63)</f>
        <v/>
      </c>
      <c r="N63" s="222" t="str">
        <f t="shared" si="27"/>
        <v/>
      </c>
      <c r="O63" s="223" t="str">
        <f>IF(ISBLANK(+F63),"",+F63)</f>
        <v/>
      </c>
      <c r="P63" s="109"/>
      <c r="Q63" s="258"/>
      <c r="R63" s="235"/>
      <c r="S63" s="220">
        <f t="shared" ref="S63" si="28">IF(ISERROR(+Q63*(1-(R63))),"",+Q63*(1-(R63)))</f>
        <v>0</v>
      </c>
      <c r="T63" s="221">
        <f t="shared" ref="T63" si="29">IF(ISERROR(+S63*O63*7),0,+S63*O63*7)</f>
        <v>0</v>
      </c>
      <c r="U63" s="302"/>
      <c r="V63" s="14"/>
      <c r="W63" s="222" t="str">
        <f t="shared" ref="W63:X63" si="30">IF(ISBLANK(+M63),"",+M63)</f>
        <v/>
      </c>
      <c r="X63" s="222" t="str">
        <f t="shared" si="30"/>
        <v/>
      </c>
      <c r="Y63" s="223" t="str">
        <f>IF(ISBLANK(+F63),"",+F63)</f>
        <v/>
      </c>
      <c r="Z63" s="109"/>
      <c r="AA63" s="107"/>
      <c r="AB63" s="236"/>
      <c r="AC63" s="224" t="str">
        <f>IF(ISERROR(IF(OR(Z63="nee",Z63=""),"",+Y63*AA63)),"",IF(OR(Z63="nee",Z63=""),"",+Y63*AA63))</f>
        <v/>
      </c>
      <c r="AD63" s="225" t="str">
        <f>IF(ISERROR((AC63*24*365)/1000),"",(AC63*24*365)/1000)</f>
        <v/>
      </c>
      <c r="AE63" s="221">
        <f>IF(ISERROR(+AD63*tariefKwh*7),0,+AD63*tariefKwh*7)</f>
        <v>0</v>
      </c>
    </row>
    <row r="64" spans="1:34" s="11" customFormat="1" ht="15" customHeight="1" x14ac:dyDescent="0.2">
      <c r="A64" s="14"/>
      <c r="B64" s="80"/>
      <c r="C64" s="226" t="s">
        <v>317</v>
      </c>
      <c r="D64" s="227"/>
      <c r="E64" s="227"/>
      <c r="F64" s="228"/>
      <c r="G64" s="229"/>
      <c r="H64" s="230"/>
      <c r="I64" s="229"/>
      <c r="J64" s="231"/>
      <c r="K64" s="231"/>
      <c r="L64" s="232"/>
      <c r="M64" s="233"/>
      <c r="N64" s="167"/>
      <c r="O64" s="14"/>
      <c r="P64" s="14"/>
      <c r="Q64" s="14"/>
      <c r="R64" s="14"/>
      <c r="S64" s="14"/>
      <c r="T64" s="14"/>
      <c r="U64" s="14"/>
      <c r="V64" s="14"/>
      <c r="W64" s="167"/>
      <c r="X64" s="167"/>
      <c r="Y64" s="14"/>
      <c r="Z64" s="74"/>
      <c r="AA64" s="14"/>
      <c r="AB64" s="14"/>
    </row>
    <row r="65" spans="1:32" s="11" customFormat="1" ht="15" customHeight="1" thickBot="1" x14ac:dyDescent="0.35">
      <c r="A65" s="14"/>
      <c r="B65" s="173"/>
      <c r="C65" s="173"/>
      <c r="D65" s="173"/>
      <c r="E65" s="24"/>
      <c r="F65" s="20"/>
      <c r="G65" s="20"/>
      <c r="H65" s="20"/>
      <c r="I65" s="20"/>
      <c r="J65" s="20"/>
      <c r="K65" s="20"/>
      <c r="L65" s="20"/>
      <c r="M65" s="164"/>
      <c r="N65" s="164"/>
      <c r="O65" s="20"/>
      <c r="P65" s="20"/>
      <c r="Q65" s="20"/>
      <c r="R65" s="20"/>
      <c r="S65" s="20"/>
      <c r="T65" s="20"/>
      <c r="U65" s="20"/>
      <c r="V65" s="20"/>
      <c r="W65" s="164"/>
      <c r="X65" s="164"/>
      <c r="Y65" s="20"/>
      <c r="Z65" s="20"/>
      <c r="AA65" s="20"/>
      <c r="AB65" s="20"/>
      <c r="AC65" s="20"/>
      <c r="AD65" s="20"/>
      <c r="AE65" s="20"/>
    </row>
    <row r="66" spans="1:32" s="11" customFormat="1" ht="15" customHeight="1" x14ac:dyDescent="0.3">
      <c r="A66" s="14"/>
      <c r="B66" s="174"/>
      <c r="C66" s="174"/>
      <c r="D66" s="174"/>
      <c r="E66" s="17"/>
      <c r="F66" s="18"/>
      <c r="G66" s="18"/>
      <c r="H66" s="18"/>
      <c r="I66" s="18"/>
      <c r="J66" s="18"/>
      <c r="K66" s="18"/>
      <c r="L66" s="18"/>
      <c r="M66" s="165"/>
      <c r="N66" s="165"/>
      <c r="O66" s="18"/>
      <c r="P66" s="18"/>
      <c r="Q66" s="18"/>
      <c r="R66" s="18"/>
      <c r="S66" s="18"/>
      <c r="T66" s="18"/>
      <c r="U66" s="18"/>
      <c r="V66" s="18"/>
      <c r="W66" s="165"/>
      <c r="X66" s="165"/>
      <c r="Y66" s="18"/>
      <c r="Z66" s="18"/>
      <c r="AA66" s="18"/>
      <c r="AB66" s="18"/>
      <c r="AC66" s="18"/>
      <c r="AD66" s="18"/>
      <c r="AE66" s="18"/>
    </row>
    <row r="67" spans="1:32" s="11" customFormat="1" ht="19.5" x14ac:dyDescent="0.2">
      <c r="A67" s="14"/>
      <c r="B67" s="88">
        <v>6</v>
      </c>
      <c r="C67" s="84" t="str">
        <f>VLOOKUP(B67,$B$10:$D$29,2,FALSE)</f>
        <v>Optic 6</v>
      </c>
      <c r="D67" s="179"/>
      <c r="E67" s="132"/>
      <c r="F67" s="132"/>
      <c r="G67" s="135" t="s">
        <v>211</v>
      </c>
      <c r="H67" s="135"/>
      <c r="I67" s="132"/>
      <c r="J67" s="131"/>
      <c r="K67" s="299"/>
      <c r="L67" s="86"/>
      <c r="M67" s="279" t="s">
        <v>335</v>
      </c>
      <c r="N67" s="280"/>
      <c r="O67" s="281"/>
      <c r="P67" s="281"/>
      <c r="Q67" s="281"/>
      <c r="R67" s="281"/>
      <c r="S67" s="132"/>
      <c r="T67" s="131"/>
      <c r="U67" s="299"/>
      <c r="V67" s="86"/>
      <c r="W67" s="279" t="s">
        <v>18</v>
      </c>
      <c r="X67" s="280"/>
      <c r="Y67" s="281"/>
      <c r="Z67" s="281"/>
      <c r="AA67" s="281"/>
      <c r="AB67" s="281"/>
      <c r="AC67" s="281"/>
      <c r="AD67" s="132"/>
      <c r="AE67" s="131"/>
    </row>
    <row r="68" spans="1:32" s="11" customFormat="1" ht="20" thickBot="1" x14ac:dyDescent="0.25">
      <c r="A68" s="14"/>
      <c r="B68" s="59"/>
      <c r="C68" s="84" t="s">
        <v>23</v>
      </c>
      <c r="D68" s="179"/>
      <c r="E68" s="134"/>
      <c r="F68" s="340" t="str">
        <f>"Optic "&amp;B67&amp;" : "</f>
        <v xml:space="preserve">Optic 6 : </v>
      </c>
      <c r="G68" s="517"/>
      <c r="H68" s="518"/>
      <c r="I68" s="89" t="s">
        <v>24</v>
      </c>
      <c r="J68" s="85">
        <f>SUM(J70:J70)</f>
        <v>0</v>
      </c>
      <c r="K68" s="300"/>
      <c r="L68" s="59"/>
      <c r="M68" s="277"/>
      <c r="N68" s="278"/>
      <c r="O68" s="133"/>
      <c r="P68" s="133"/>
      <c r="Q68" s="133"/>
      <c r="R68" s="133"/>
      <c r="S68" s="136" t="s">
        <v>24</v>
      </c>
      <c r="T68" s="137">
        <f>SUM(T70:T70)</f>
        <v>0</v>
      </c>
      <c r="U68" s="300"/>
      <c r="V68" s="59"/>
      <c r="W68" s="277"/>
      <c r="X68" s="278"/>
      <c r="Y68" s="133"/>
      <c r="Z68" s="133"/>
      <c r="AA68" s="133"/>
      <c r="AB68" s="133"/>
      <c r="AC68" s="133"/>
      <c r="AD68" s="136" t="s">
        <v>24</v>
      </c>
      <c r="AE68" s="137">
        <f>SUM(AE70:AE70)</f>
        <v>0</v>
      </c>
    </row>
    <row r="69" spans="1:32" s="11" customFormat="1" ht="70.5" thickTop="1" x14ac:dyDescent="0.3">
      <c r="A69" s="14"/>
      <c r="B69" s="139"/>
      <c r="C69" s="216" t="s">
        <v>5</v>
      </c>
      <c r="D69" s="216" t="s">
        <v>11</v>
      </c>
      <c r="E69" s="515" t="s">
        <v>14</v>
      </c>
      <c r="F69" s="516"/>
      <c r="G69" s="217" t="s">
        <v>45</v>
      </c>
      <c r="H69" s="217" t="s">
        <v>192</v>
      </c>
      <c r="I69" s="217" t="s">
        <v>12</v>
      </c>
      <c r="J69" s="217" t="s">
        <v>13</v>
      </c>
      <c r="K69" s="301" t="s">
        <v>222</v>
      </c>
      <c r="L69" s="14"/>
      <c r="M69" s="216" t="s">
        <v>5</v>
      </c>
      <c r="N69" s="216" t="s">
        <v>11</v>
      </c>
      <c r="O69" s="217" t="s">
        <v>17</v>
      </c>
      <c r="P69" s="218" t="s">
        <v>21</v>
      </c>
      <c r="Q69" s="217" t="s">
        <v>336</v>
      </c>
      <c r="R69" s="217" t="s">
        <v>192</v>
      </c>
      <c r="S69" s="217" t="s">
        <v>337</v>
      </c>
      <c r="T69" s="217" t="s">
        <v>236</v>
      </c>
      <c r="U69" s="301" t="s">
        <v>222</v>
      </c>
      <c r="V69" s="14"/>
      <c r="W69" s="216" t="s">
        <v>5</v>
      </c>
      <c r="X69" s="216" t="s">
        <v>11</v>
      </c>
      <c r="Y69" s="217" t="s">
        <v>17</v>
      </c>
      <c r="Z69" s="218" t="s">
        <v>21</v>
      </c>
      <c r="AA69" s="217" t="s">
        <v>15</v>
      </c>
      <c r="AB69" s="219" t="s">
        <v>16</v>
      </c>
      <c r="AC69" s="217" t="s">
        <v>15</v>
      </c>
      <c r="AD69" s="217" t="s">
        <v>20</v>
      </c>
      <c r="AE69" s="217" t="s">
        <v>238</v>
      </c>
    </row>
    <row r="70" spans="1:32" s="11" customFormat="1" ht="15" customHeight="1" x14ac:dyDescent="0.2">
      <c r="A70" s="14"/>
      <c r="B70" s="139"/>
      <c r="C70" s="180"/>
      <c r="D70" s="64"/>
      <c r="E70" s="64"/>
      <c r="F70" s="234"/>
      <c r="G70" s="258"/>
      <c r="H70" s="65"/>
      <c r="I70" s="220">
        <f>G70*(1-H70)</f>
        <v>0</v>
      </c>
      <c r="J70" s="221">
        <f>IF(ISERROR(+I70*F70),"",+I70*F70)</f>
        <v>0</v>
      </c>
      <c r="K70" s="302"/>
      <c r="L70" s="14"/>
      <c r="M70" s="222" t="str">
        <f t="shared" ref="M70" si="31">IF(ISBLANK(+C70),"",+C70)</f>
        <v/>
      </c>
      <c r="N70" s="222" t="str">
        <f t="shared" ref="N70" si="32">IF(ISBLANK(+D70),"",+D70)</f>
        <v/>
      </c>
      <c r="O70" s="223" t="str">
        <f>IF(ISBLANK(+F70),"",+F70)</f>
        <v/>
      </c>
      <c r="P70" s="109"/>
      <c r="Q70" s="258"/>
      <c r="R70" s="235"/>
      <c r="S70" s="220">
        <f t="shared" ref="S70" si="33">IF(ISERROR(+Q70*(1-(R70))),"",+Q70*(1-(R70)))</f>
        <v>0</v>
      </c>
      <c r="T70" s="221">
        <f t="shared" ref="T70" si="34">IF(ISERROR(+S70*O70*7),0,+S70*O70*7)</f>
        <v>0</v>
      </c>
      <c r="U70" s="302"/>
      <c r="V70" s="14"/>
      <c r="W70" s="222" t="str">
        <f t="shared" ref="W70" si="35">IF(ISBLANK(+M70),"",+M70)</f>
        <v/>
      </c>
      <c r="X70" s="222" t="str">
        <f t="shared" ref="X70" si="36">IF(ISBLANK(+N70),"",+N70)</f>
        <v/>
      </c>
      <c r="Y70" s="223" t="str">
        <f>IF(ISBLANK(+F70),"",+F70)</f>
        <v/>
      </c>
      <c r="Z70" s="109"/>
      <c r="AA70" s="107"/>
      <c r="AB70" s="236"/>
      <c r="AC70" s="224" t="str">
        <f>IF(ISERROR(IF(OR(Z70="nee",Z70=""),"",+Y70*AA70)),"",IF(OR(Z70="nee",Z70=""),"",+Y70*AA70))</f>
        <v/>
      </c>
      <c r="AD70" s="225" t="str">
        <f>IF(ISERROR((AC70*24*365)/1000),"",(AC70*24*365)/1000)</f>
        <v/>
      </c>
      <c r="AE70" s="221">
        <f>IF(ISERROR(+AD70*tariefKwh*7),0,+AD70*tariefKwh*7)</f>
        <v>0</v>
      </c>
    </row>
    <row r="71" spans="1:32" s="11" customFormat="1" ht="15" customHeight="1" x14ac:dyDescent="0.2">
      <c r="A71" s="14"/>
      <c r="B71" s="80"/>
      <c r="C71" s="226" t="s">
        <v>317</v>
      </c>
      <c r="D71" s="227"/>
      <c r="E71" s="227"/>
      <c r="F71" s="228"/>
      <c r="G71" s="229"/>
      <c r="H71" s="230"/>
      <c r="I71" s="229"/>
      <c r="J71" s="231"/>
      <c r="K71" s="231"/>
      <c r="L71" s="232"/>
      <c r="M71" s="233"/>
      <c r="N71" s="167"/>
      <c r="O71" s="14"/>
      <c r="P71" s="14"/>
      <c r="Q71" s="14"/>
      <c r="R71" s="14"/>
      <c r="S71" s="14"/>
      <c r="T71" s="14"/>
      <c r="U71" s="14"/>
      <c r="V71" s="14"/>
      <c r="W71" s="167"/>
      <c r="X71" s="167"/>
      <c r="Y71" s="14"/>
      <c r="Z71" s="74"/>
      <c r="AA71" s="14"/>
      <c r="AB71" s="14"/>
    </row>
    <row r="72" spans="1:32" s="11" customFormat="1" ht="15" customHeight="1" thickBot="1" x14ac:dyDescent="0.35">
      <c r="A72" s="14"/>
      <c r="B72" s="173"/>
      <c r="C72" s="173"/>
      <c r="D72" s="173"/>
      <c r="E72" s="24"/>
      <c r="F72" s="20"/>
      <c r="G72" s="20"/>
      <c r="H72" s="20"/>
      <c r="I72" s="20"/>
      <c r="J72" s="20"/>
      <c r="K72" s="20"/>
      <c r="L72" s="20"/>
      <c r="M72" s="164"/>
      <c r="N72" s="164"/>
      <c r="O72" s="20"/>
      <c r="P72" s="20"/>
      <c r="Q72" s="20"/>
      <c r="R72" s="20"/>
      <c r="S72" s="20"/>
      <c r="T72" s="20"/>
      <c r="U72" s="20"/>
      <c r="V72" s="20"/>
      <c r="W72" s="164"/>
      <c r="X72" s="164"/>
      <c r="Y72" s="20"/>
      <c r="Z72" s="20"/>
      <c r="AA72" s="20"/>
      <c r="AB72" s="20"/>
      <c r="AC72" s="20"/>
      <c r="AD72" s="20"/>
      <c r="AE72" s="20"/>
    </row>
    <row r="73" spans="1:32" s="11" customFormat="1" ht="15" customHeight="1" x14ac:dyDescent="0.3">
      <c r="A73" s="14"/>
      <c r="B73" s="174"/>
      <c r="C73" s="174"/>
      <c r="D73" s="174"/>
      <c r="E73" s="17"/>
      <c r="F73" s="18"/>
      <c r="G73" s="18"/>
      <c r="H73" s="18"/>
      <c r="I73" s="18"/>
      <c r="J73" s="18"/>
      <c r="K73" s="18"/>
      <c r="L73" s="18"/>
      <c r="M73" s="18"/>
      <c r="N73" s="165"/>
      <c r="O73" s="165"/>
      <c r="P73" s="18"/>
      <c r="Q73" s="18"/>
      <c r="R73" s="18"/>
      <c r="S73" s="18"/>
      <c r="T73" s="18"/>
      <c r="U73" s="18"/>
      <c r="V73" s="18"/>
      <c r="W73" s="18"/>
      <c r="X73" s="165"/>
      <c r="Y73" s="165"/>
      <c r="Z73" s="18"/>
      <c r="AA73" s="18"/>
      <c r="AB73" s="18"/>
      <c r="AC73" s="18"/>
      <c r="AD73" s="18"/>
      <c r="AE73" s="18"/>
    </row>
    <row r="74" spans="1:32" s="11" customFormat="1" ht="19.5" x14ac:dyDescent="0.2">
      <c r="A74" s="14"/>
      <c r="B74" s="88">
        <v>7</v>
      </c>
      <c r="C74" s="84" t="str">
        <f>VLOOKUP(B74,$B$10:$D$29,2,FALSE)</f>
        <v>Optic 7</v>
      </c>
      <c r="D74" s="179"/>
      <c r="E74" s="132"/>
      <c r="F74" s="132"/>
      <c r="G74" s="135" t="s">
        <v>211</v>
      </c>
      <c r="H74" s="132"/>
      <c r="I74" s="132"/>
      <c r="J74" s="131"/>
      <c r="K74" s="299"/>
      <c r="L74" s="86"/>
      <c r="M74" s="279" t="s">
        <v>335</v>
      </c>
      <c r="N74" s="280"/>
      <c r="O74" s="281"/>
      <c r="P74" s="281"/>
      <c r="Q74" s="281"/>
      <c r="R74" s="281"/>
      <c r="S74" s="132"/>
      <c r="T74" s="131"/>
      <c r="U74" s="299"/>
      <c r="V74" s="86"/>
      <c r="W74" s="279" t="s">
        <v>18</v>
      </c>
      <c r="X74" s="280"/>
      <c r="Y74" s="281"/>
      <c r="Z74" s="281"/>
      <c r="AA74" s="281"/>
      <c r="AB74" s="281"/>
      <c r="AC74" s="281"/>
      <c r="AD74" s="132"/>
      <c r="AE74" s="131"/>
      <c r="AF74" s="87"/>
    </row>
    <row r="75" spans="1:32" s="11" customFormat="1" ht="20" thickBot="1" x14ac:dyDescent="0.25">
      <c r="A75" s="14"/>
      <c r="B75" s="59"/>
      <c r="C75" s="84" t="s">
        <v>23</v>
      </c>
      <c r="D75" s="179"/>
      <c r="E75" s="134"/>
      <c r="F75" s="340" t="str">
        <f>"Optic "&amp;B74&amp;" : "</f>
        <v xml:space="preserve">Optic 7 : </v>
      </c>
      <c r="G75" s="517"/>
      <c r="H75" s="518"/>
      <c r="I75" s="89" t="s">
        <v>24</v>
      </c>
      <c r="J75" s="85">
        <f>SUM(J77:J77)</f>
        <v>0</v>
      </c>
      <c r="K75" s="300"/>
      <c r="L75" s="59"/>
      <c r="M75" s="277"/>
      <c r="N75" s="278"/>
      <c r="O75" s="133"/>
      <c r="P75" s="133"/>
      <c r="Q75" s="133"/>
      <c r="R75" s="133"/>
      <c r="S75" s="136" t="s">
        <v>24</v>
      </c>
      <c r="T75" s="137">
        <f>SUM(T77:T77)</f>
        <v>0</v>
      </c>
      <c r="U75" s="300"/>
      <c r="V75" s="59"/>
      <c r="W75" s="277"/>
      <c r="X75" s="278"/>
      <c r="Y75" s="133"/>
      <c r="Z75" s="133"/>
      <c r="AA75" s="133"/>
      <c r="AB75" s="133"/>
      <c r="AC75" s="133"/>
      <c r="AD75" s="136" t="s">
        <v>24</v>
      </c>
      <c r="AE75" s="137">
        <f>SUM(AE77:AE77)</f>
        <v>0</v>
      </c>
    </row>
    <row r="76" spans="1:32" s="11" customFormat="1" ht="70.5" thickTop="1" x14ac:dyDescent="0.3">
      <c r="A76" s="14"/>
      <c r="B76" s="139"/>
      <c r="C76" s="216" t="s">
        <v>5</v>
      </c>
      <c r="D76" s="216" t="s">
        <v>11</v>
      </c>
      <c r="E76" s="515" t="s">
        <v>14</v>
      </c>
      <c r="F76" s="516"/>
      <c r="G76" s="217" t="s">
        <v>45</v>
      </c>
      <c r="H76" s="217" t="s">
        <v>192</v>
      </c>
      <c r="I76" s="217" t="s">
        <v>12</v>
      </c>
      <c r="J76" s="217" t="s">
        <v>13</v>
      </c>
      <c r="K76" s="301" t="s">
        <v>222</v>
      </c>
      <c r="L76" s="14"/>
      <c r="M76" s="216" t="s">
        <v>5</v>
      </c>
      <c r="N76" s="216" t="s">
        <v>11</v>
      </c>
      <c r="O76" s="217" t="s">
        <v>17</v>
      </c>
      <c r="P76" s="218" t="s">
        <v>21</v>
      </c>
      <c r="Q76" s="217" t="s">
        <v>336</v>
      </c>
      <c r="R76" s="217" t="s">
        <v>192</v>
      </c>
      <c r="S76" s="217" t="s">
        <v>337</v>
      </c>
      <c r="T76" s="217" t="s">
        <v>236</v>
      </c>
      <c r="U76" s="301" t="s">
        <v>222</v>
      </c>
      <c r="V76" s="14"/>
      <c r="W76" s="216" t="s">
        <v>5</v>
      </c>
      <c r="X76" s="216" t="s">
        <v>11</v>
      </c>
      <c r="Y76" s="217" t="s">
        <v>17</v>
      </c>
      <c r="Z76" s="218" t="s">
        <v>21</v>
      </c>
      <c r="AA76" s="217" t="s">
        <v>15</v>
      </c>
      <c r="AB76" s="219" t="s">
        <v>16</v>
      </c>
      <c r="AC76" s="217" t="s">
        <v>15</v>
      </c>
      <c r="AD76" s="217" t="s">
        <v>20</v>
      </c>
      <c r="AE76" s="217" t="s">
        <v>238</v>
      </c>
    </row>
    <row r="77" spans="1:32" s="11" customFormat="1" ht="15" customHeight="1" x14ac:dyDescent="0.2">
      <c r="A77" s="14"/>
      <c r="B77" s="139"/>
      <c r="C77" s="180"/>
      <c r="D77" s="64"/>
      <c r="E77" s="519"/>
      <c r="F77" s="520"/>
      <c r="G77" s="258"/>
      <c r="H77" s="65"/>
      <c r="I77" s="220">
        <f>G77*(1-H77)</f>
        <v>0</v>
      </c>
      <c r="J77" s="221">
        <f>IF(ISERROR(+I77),"",+I77)</f>
        <v>0</v>
      </c>
      <c r="K77" s="302"/>
      <c r="L77" s="14"/>
      <c r="M77" s="222" t="str">
        <f>IF(ISBLANK(+C77),"",+C77)</f>
        <v/>
      </c>
      <c r="N77" s="222" t="str">
        <f>IF(ISBLANK(+D77),"",+D77)</f>
        <v/>
      </c>
      <c r="O77" s="223" t="str">
        <f>IF(ISBLANK(+F77),"",+F77)</f>
        <v/>
      </c>
      <c r="P77" s="109"/>
      <c r="Q77" s="258"/>
      <c r="R77" s="235"/>
      <c r="S77" s="220">
        <f>IF(ISERROR(+Q77*(1-(R77))),"",+Q77*(1-(R77)))</f>
        <v>0</v>
      </c>
      <c r="T77" s="221">
        <f>IF(ISERROR(+S77*O77*7),0,+S77*O77*7)</f>
        <v>0</v>
      </c>
      <c r="U77" s="302"/>
      <c r="V77" s="14"/>
      <c r="W77" s="222" t="str">
        <f t="shared" ref="W77" si="37">IF(ISBLANK(+M77),"",+M77)</f>
        <v/>
      </c>
      <c r="X77" s="222" t="str">
        <f t="shared" ref="X77" si="38">IF(ISBLANK(+N77),"",+N77)</f>
        <v/>
      </c>
      <c r="Y77" s="223" t="str">
        <f>IF(ISBLANK(+F77),"",+F77)</f>
        <v/>
      </c>
      <c r="Z77" s="109"/>
      <c r="AA77" s="107"/>
      <c r="AB77" s="236"/>
      <c r="AC77" s="224" t="str">
        <f>IF(ISERROR(IF(OR(Z77="nee",Z77=""),"",+Y77*AA77)),"",IF(OR(Z77="nee",Z77=""),"",+Y77*AA77))</f>
        <v/>
      </c>
      <c r="AD77" s="225" t="str">
        <f>IF(ISERROR((AC77*24*365)/1000),"",(AC77*24*365)/1000)</f>
        <v/>
      </c>
      <c r="AE77" s="221">
        <f>IF(ISERROR(+AD77*tariefKwh*7),0,+AD77*tariefKwh*7)</f>
        <v>0</v>
      </c>
    </row>
    <row r="78" spans="1:32" s="11" customFormat="1" ht="15" customHeight="1" x14ac:dyDescent="0.2">
      <c r="A78" s="14"/>
      <c r="B78" s="80"/>
      <c r="C78" s="226" t="s">
        <v>317</v>
      </c>
      <c r="D78" s="227"/>
      <c r="E78" s="227"/>
      <c r="F78" s="228"/>
      <c r="G78" s="229"/>
      <c r="H78" s="230"/>
      <c r="I78" s="229"/>
      <c r="J78" s="231"/>
      <c r="K78" s="231"/>
      <c r="L78" s="232"/>
      <c r="M78" s="233"/>
      <c r="N78" s="167"/>
      <c r="O78" s="14"/>
      <c r="P78" s="14"/>
      <c r="Q78" s="14"/>
      <c r="R78" s="14"/>
      <c r="S78" s="14"/>
      <c r="T78" s="14"/>
      <c r="U78" s="231"/>
      <c r="V78" s="14"/>
      <c r="W78" s="167"/>
      <c r="X78" s="167"/>
      <c r="Y78" s="14"/>
      <c r="Z78" s="74"/>
      <c r="AA78" s="14"/>
      <c r="AB78" s="14"/>
    </row>
    <row r="79" spans="1:32" s="11" customFormat="1" ht="15" customHeight="1" thickBot="1" x14ac:dyDescent="0.35">
      <c r="A79" s="14"/>
      <c r="B79" s="173"/>
      <c r="C79" s="173"/>
      <c r="D79" s="173"/>
      <c r="E79" s="24"/>
      <c r="F79" s="20"/>
      <c r="G79" s="20"/>
      <c r="H79" s="20"/>
      <c r="I79" s="20"/>
      <c r="J79" s="20"/>
      <c r="K79" s="20"/>
      <c r="L79" s="20"/>
      <c r="M79" s="164"/>
      <c r="N79" s="164"/>
      <c r="O79" s="20"/>
      <c r="P79" s="20"/>
      <c r="Q79" s="20"/>
      <c r="R79" s="20"/>
      <c r="S79" s="20"/>
      <c r="T79" s="20"/>
      <c r="U79" s="20"/>
      <c r="V79" s="20"/>
      <c r="W79" s="164"/>
      <c r="X79" s="164"/>
      <c r="Y79" s="20"/>
      <c r="Z79" s="20"/>
      <c r="AA79" s="20"/>
      <c r="AB79" s="20"/>
      <c r="AC79" s="20"/>
      <c r="AD79" s="20"/>
      <c r="AE79" s="20"/>
    </row>
    <row r="80" spans="1:32" s="11" customFormat="1" ht="15" customHeight="1" x14ac:dyDescent="0.3">
      <c r="A80" s="14"/>
      <c r="B80" s="174"/>
      <c r="C80" s="174"/>
      <c r="D80" s="174"/>
      <c r="E80" s="17"/>
      <c r="F80" s="18"/>
      <c r="G80" s="18"/>
      <c r="H80" s="18"/>
      <c r="I80" s="18"/>
      <c r="J80" s="18"/>
      <c r="K80" s="18"/>
      <c r="L80" s="18"/>
      <c r="M80" s="18"/>
      <c r="N80" s="165"/>
      <c r="O80" s="165"/>
      <c r="P80" s="18"/>
      <c r="Q80" s="18"/>
      <c r="R80" s="18"/>
      <c r="S80" s="18"/>
      <c r="T80" s="18"/>
      <c r="U80" s="18"/>
      <c r="V80" s="18"/>
      <c r="W80" s="18"/>
      <c r="X80" s="165"/>
      <c r="Y80" s="165"/>
      <c r="Z80" s="18"/>
      <c r="AA80" s="18"/>
      <c r="AB80" s="18"/>
      <c r="AC80" s="18"/>
      <c r="AD80" s="18"/>
      <c r="AE80" s="18"/>
    </row>
    <row r="81" spans="1:31" s="11" customFormat="1" ht="15" customHeight="1" x14ac:dyDescent="0.2">
      <c r="A81" s="14"/>
      <c r="B81" s="88">
        <v>8</v>
      </c>
      <c r="C81" s="84" t="str">
        <f>VLOOKUP(B81,$B$10:$D$29,2,FALSE)</f>
        <v>Optic 8</v>
      </c>
      <c r="D81" s="179"/>
      <c r="E81" s="132"/>
      <c r="F81" s="132"/>
      <c r="G81" s="135" t="s">
        <v>211</v>
      </c>
      <c r="H81" s="135"/>
      <c r="I81" s="132"/>
      <c r="J81" s="131"/>
      <c r="K81" s="299"/>
      <c r="L81" s="86"/>
      <c r="M81" s="279" t="s">
        <v>335</v>
      </c>
      <c r="N81" s="280"/>
      <c r="O81" s="281"/>
      <c r="P81" s="281"/>
      <c r="Q81" s="281"/>
      <c r="R81" s="281"/>
      <c r="S81" s="132"/>
      <c r="T81" s="131"/>
      <c r="U81" s="299"/>
      <c r="V81" s="86"/>
      <c r="W81" s="279" t="s">
        <v>18</v>
      </c>
      <c r="X81" s="280"/>
      <c r="Y81" s="281"/>
      <c r="Z81" s="281"/>
      <c r="AA81" s="281"/>
      <c r="AB81" s="281"/>
      <c r="AC81" s="281"/>
      <c r="AD81" s="132"/>
      <c r="AE81" s="131"/>
    </row>
    <row r="82" spans="1:31" s="11" customFormat="1" ht="15" customHeight="1" thickBot="1" x14ac:dyDescent="0.25">
      <c r="A82" s="14"/>
      <c r="B82" s="59"/>
      <c r="C82" s="84" t="s">
        <v>23</v>
      </c>
      <c r="D82" s="179"/>
      <c r="E82" s="134"/>
      <c r="F82" s="340" t="str">
        <f>"Optic "&amp;B81&amp;" : "</f>
        <v xml:space="preserve">Optic 8 : </v>
      </c>
      <c r="G82" s="517"/>
      <c r="H82" s="518"/>
      <c r="I82" s="89" t="s">
        <v>24</v>
      </c>
      <c r="J82" s="85">
        <f>SUM(J84:J84)</f>
        <v>0</v>
      </c>
      <c r="K82" s="300"/>
      <c r="L82" s="59"/>
      <c r="M82" s="277"/>
      <c r="N82" s="278"/>
      <c r="O82" s="133"/>
      <c r="P82" s="133"/>
      <c r="Q82" s="133"/>
      <c r="R82" s="133"/>
      <c r="S82" s="136" t="s">
        <v>24</v>
      </c>
      <c r="T82" s="137">
        <f>SUM(T84:T84)</f>
        <v>0</v>
      </c>
      <c r="U82" s="300"/>
      <c r="V82" s="59"/>
      <c r="W82" s="277"/>
      <c r="X82" s="278"/>
      <c r="Y82" s="133"/>
      <c r="Z82" s="133"/>
      <c r="AA82" s="133"/>
      <c r="AB82" s="133"/>
      <c r="AC82" s="133"/>
      <c r="AD82" s="136" t="s">
        <v>24</v>
      </c>
      <c r="AE82" s="137">
        <f>SUM(AE84:AE84)</f>
        <v>0</v>
      </c>
    </row>
    <row r="83" spans="1:31" s="11" customFormat="1" ht="70.5" thickTop="1" x14ac:dyDescent="0.3">
      <c r="A83" s="14"/>
      <c r="B83" s="139"/>
      <c r="C83" s="216" t="s">
        <v>5</v>
      </c>
      <c r="D83" s="216" t="s">
        <v>11</v>
      </c>
      <c r="E83" s="515" t="s">
        <v>14</v>
      </c>
      <c r="F83" s="516"/>
      <c r="G83" s="217" t="s">
        <v>45</v>
      </c>
      <c r="H83" s="217" t="s">
        <v>192</v>
      </c>
      <c r="I83" s="217" t="s">
        <v>12</v>
      </c>
      <c r="J83" s="217" t="s">
        <v>13</v>
      </c>
      <c r="K83" s="301" t="s">
        <v>222</v>
      </c>
      <c r="L83" s="14"/>
      <c r="M83" s="216" t="s">
        <v>5</v>
      </c>
      <c r="N83" s="216" t="s">
        <v>11</v>
      </c>
      <c r="O83" s="217" t="s">
        <v>17</v>
      </c>
      <c r="P83" s="218" t="s">
        <v>21</v>
      </c>
      <c r="Q83" s="217" t="s">
        <v>336</v>
      </c>
      <c r="R83" s="217" t="s">
        <v>192</v>
      </c>
      <c r="S83" s="217" t="s">
        <v>337</v>
      </c>
      <c r="T83" s="217" t="s">
        <v>236</v>
      </c>
      <c r="U83" s="301" t="s">
        <v>222</v>
      </c>
      <c r="V83" s="14"/>
      <c r="W83" s="216" t="s">
        <v>5</v>
      </c>
      <c r="X83" s="216" t="s">
        <v>11</v>
      </c>
      <c r="Y83" s="217" t="s">
        <v>17</v>
      </c>
      <c r="Z83" s="218" t="s">
        <v>21</v>
      </c>
      <c r="AA83" s="217" t="s">
        <v>15</v>
      </c>
      <c r="AB83" s="219" t="s">
        <v>16</v>
      </c>
      <c r="AC83" s="217" t="s">
        <v>15</v>
      </c>
      <c r="AD83" s="217" t="s">
        <v>20</v>
      </c>
      <c r="AE83" s="217" t="s">
        <v>238</v>
      </c>
    </row>
    <row r="84" spans="1:31" s="11" customFormat="1" ht="15" customHeight="1" x14ac:dyDescent="0.2">
      <c r="A84" s="14"/>
      <c r="B84" s="139"/>
      <c r="C84" s="180"/>
      <c r="D84" s="64"/>
      <c r="E84" s="519"/>
      <c r="F84" s="520"/>
      <c r="G84" s="258"/>
      <c r="H84" s="65"/>
      <c r="I84" s="220">
        <f>G84*(1-H84)</f>
        <v>0</v>
      </c>
      <c r="J84" s="221">
        <f>IF(ISERROR(+I84),"",+I84)</f>
        <v>0</v>
      </c>
      <c r="K84" s="302"/>
      <c r="L84" s="14"/>
      <c r="M84" s="222" t="str">
        <f t="shared" ref="M84" si="39">IF(ISBLANK(+C84),"",+C84)</f>
        <v/>
      </c>
      <c r="N84" s="222" t="str">
        <f t="shared" ref="N84" si="40">IF(ISBLANK(+D84),"",+D84)</f>
        <v/>
      </c>
      <c r="O84" s="223" t="str">
        <f>IF(ISBLANK(+F84),"",+F84)</f>
        <v/>
      </c>
      <c r="P84" s="109"/>
      <c r="Q84" s="258"/>
      <c r="R84" s="235"/>
      <c r="S84" s="220">
        <f t="shared" ref="S84" si="41">IF(ISERROR(+Q84*(1-(R84))),"",+Q84*(1-(R84)))</f>
        <v>0</v>
      </c>
      <c r="T84" s="221">
        <f t="shared" ref="T84" si="42">IF(ISERROR(+S84*O84*7),0,+S84*O84*7)</f>
        <v>0</v>
      </c>
      <c r="U84" s="302"/>
      <c r="V84" s="14"/>
      <c r="W84" s="222" t="str">
        <f t="shared" ref="W84" si="43">IF(ISBLANK(+M84),"",+M84)</f>
        <v/>
      </c>
      <c r="X84" s="222" t="str">
        <f t="shared" ref="X84" si="44">IF(ISBLANK(+N84),"",+N84)</f>
        <v/>
      </c>
      <c r="Y84" s="223" t="str">
        <f>IF(ISBLANK(+F84),"",+F84)</f>
        <v/>
      </c>
      <c r="Z84" s="109"/>
      <c r="AA84" s="107"/>
      <c r="AB84" s="236"/>
      <c r="AC84" s="224" t="str">
        <f>IF(ISERROR(IF(OR(Z84="nee",Z84=""),"",+Y84*AA84)),"",IF(OR(Z84="nee",Z84=""),"",+Y84*AA84))</f>
        <v/>
      </c>
      <c r="AD84" s="225" t="str">
        <f>IF(ISERROR((AC84*24*365)/1000),"",(AC84*24*365)/1000)</f>
        <v/>
      </c>
      <c r="AE84" s="221">
        <f>IF(ISERROR(+AD84*tariefKwh*7),0,+AD84*tariefKwh*7)</f>
        <v>0</v>
      </c>
    </row>
    <row r="85" spans="1:31" s="11" customFormat="1" ht="15" customHeight="1" x14ac:dyDescent="0.2">
      <c r="A85" s="14"/>
      <c r="B85" s="80"/>
      <c r="C85" s="226" t="s">
        <v>317</v>
      </c>
      <c r="D85" s="227"/>
      <c r="E85" s="227"/>
      <c r="F85" s="228"/>
      <c r="G85" s="229"/>
      <c r="H85" s="230"/>
      <c r="I85" s="229"/>
      <c r="J85" s="231"/>
      <c r="K85" s="231"/>
      <c r="L85" s="232"/>
      <c r="M85" s="233"/>
      <c r="N85" s="167"/>
      <c r="O85" s="14"/>
      <c r="P85" s="14"/>
      <c r="Q85" s="14"/>
      <c r="R85" s="14"/>
      <c r="S85" s="14"/>
      <c r="T85" s="14"/>
      <c r="U85" s="231"/>
      <c r="V85" s="14"/>
      <c r="W85" s="167"/>
      <c r="X85" s="167"/>
      <c r="Y85" s="14"/>
      <c r="Z85" s="74"/>
      <c r="AA85" s="14"/>
      <c r="AB85" s="14"/>
    </row>
    <row r="86" spans="1:31" s="11" customFormat="1" ht="15" customHeight="1" thickBot="1" x14ac:dyDescent="0.35">
      <c r="A86" s="14"/>
      <c r="B86" s="173"/>
      <c r="C86" s="173"/>
      <c r="D86" s="173"/>
      <c r="E86" s="24"/>
      <c r="F86" s="20"/>
      <c r="G86" s="20"/>
      <c r="H86" s="20"/>
      <c r="I86" s="20"/>
      <c r="J86" s="20"/>
      <c r="K86" s="20"/>
      <c r="L86" s="20"/>
      <c r="M86" s="20"/>
      <c r="N86" s="164"/>
      <c r="O86" s="164"/>
      <c r="P86" s="20"/>
      <c r="Q86" s="20"/>
      <c r="R86" s="20"/>
      <c r="S86" s="20"/>
      <c r="T86" s="20"/>
      <c r="U86" s="20"/>
      <c r="V86" s="20"/>
      <c r="W86" s="20"/>
      <c r="X86" s="164"/>
      <c r="Y86" s="164"/>
      <c r="Z86" s="20"/>
      <c r="AA86" s="20"/>
      <c r="AB86" s="20"/>
      <c r="AC86" s="20"/>
      <c r="AD86" s="20"/>
      <c r="AE86" s="20"/>
    </row>
    <row r="87" spans="1:31" s="11" customFormat="1" ht="15" customHeight="1" x14ac:dyDescent="0.3">
      <c r="A87" s="14"/>
      <c r="B87" s="174"/>
      <c r="C87" s="174"/>
      <c r="D87" s="174"/>
      <c r="E87" s="17"/>
      <c r="F87" s="18"/>
      <c r="G87" s="18"/>
      <c r="H87" s="18"/>
      <c r="I87" s="18"/>
      <c r="J87" s="18"/>
      <c r="K87" s="18"/>
      <c r="L87" s="18"/>
      <c r="M87" s="18"/>
      <c r="N87" s="165"/>
      <c r="O87" s="165"/>
      <c r="P87" s="18"/>
      <c r="Q87" s="18"/>
      <c r="R87" s="18"/>
      <c r="S87" s="18"/>
      <c r="T87" s="18"/>
      <c r="U87" s="18"/>
      <c r="V87" s="18"/>
      <c r="W87" s="18"/>
      <c r="X87" s="165"/>
      <c r="Y87" s="165"/>
      <c r="Z87" s="18"/>
      <c r="AA87" s="18"/>
      <c r="AB87" s="18"/>
      <c r="AC87" s="18"/>
      <c r="AD87" s="18"/>
      <c r="AE87" s="18"/>
    </row>
    <row r="88" spans="1:31" s="11" customFormat="1" ht="19.5" x14ac:dyDescent="0.2">
      <c r="A88" s="14"/>
      <c r="B88" s="88">
        <v>9</v>
      </c>
      <c r="C88" s="84" t="str">
        <f>VLOOKUP(B88,$B$10:$D$29,2,FALSE)</f>
        <v>Optic 9</v>
      </c>
      <c r="D88" s="179"/>
      <c r="E88" s="132"/>
      <c r="F88" s="132"/>
      <c r="G88" s="135" t="s">
        <v>211</v>
      </c>
      <c r="H88" s="135"/>
      <c r="I88" s="132"/>
      <c r="J88" s="131"/>
      <c r="K88" s="299"/>
      <c r="L88" s="86"/>
      <c r="M88" s="279" t="s">
        <v>335</v>
      </c>
      <c r="N88" s="280"/>
      <c r="O88" s="281"/>
      <c r="P88" s="281"/>
      <c r="Q88" s="281"/>
      <c r="R88" s="281"/>
      <c r="S88" s="132"/>
      <c r="T88" s="131"/>
      <c r="U88" s="299"/>
      <c r="V88" s="86"/>
      <c r="W88" s="279" t="s">
        <v>18</v>
      </c>
      <c r="X88" s="280"/>
      <c r="Y88" s="281"/>
      <c r="Z88" s="281"/>
      <c r="AA88" s="281"/>
      <c r="AB88" s="281"/>
      <c r="AC88" s="281"/>
      <c r="AD88" s="132"/>
      <c r="AE88" s="131"/>
    </row>
    <row r="89" spans="1:31" s="11" customFormat="1" ht="20" thickBot="1" x14ac:dyDescent="0.25">
      <c r="A89" s="14"/>
      <c r="B89" s="59"/>
      <c r="C89" s="84" t="s">
        <v>23</v>
      </c>
      <c r="D89" s="179"/>
      <c r="E89" s="134"/>
      <c r="F89" s="340" t="str">
        <f>"Optic "&amp;B88&amp;" : "</f>
        <v xml:space="preserve">Optic 9 : </v>
      </c>
      <c r="G89" s="517"/>
      <c r="H89" s="518"/>
      <c r="I89" s="89" t="s">
        <v>24</v>
      </c>
      <c r="J89" s="85">
        <f>SUM(J91:J91)</f>
        <v>0</v>
      </c>
      <c r="K89" s="300"/>
      <c r="L89" s="59"/>
      <c r="M89" s="277"/>
      <c r="N89" s="278"/>
      <c r="O89" s="133"/>
      <c r="P89" s="133"/>
      <c r="Q89" s="133"/>
      <c r="R89" s="133"/>
      <c r="S89" s="136" t="s">
        <v>24</v>
      </c>
      <c r="T89" s="137">
        <f>SUM(T91:T91)</f>
        <v>0</v>
      </c>
      <c r="U89" s="300"/>
      <c r="V89" s="59"/>
      <c r="W89" s="277"/>
      <c r="X89" s="278"/>
      <c r="Y89" s="133"/>
      <c r="Z89" s="133"/>
      <c r="AA89" s="133"/>
      <c r="AB89" s="133"/>
      <c r="AC89" s="133"/>
      <c r="AD89" s="136" t="s">
        <v>24</v>
      </c>
      <c r="AE89" s="137">
        <f>SUM(AE91:AE91)</f>
        <v>0</v>
      </c>
    </row>
    <row r="90" spans="1:31" s="11" customFormat="1" ht="70.5" thickTop="1" x14ac:dyDescent="0.3">
      <c r="A90" s="14"/>
      <c r="B90" s="139"/>
      <c r="C90" s="216" t="s">
        <v>5</v>
      </c>
      <c r="D90" s="216" t="s">
        <v>11</v>
      </c>
      <c r="E90" s="515" t="s">
        <v>14</v>
      </c>
      <c r="F90" s="516"/>
      <c r="G90" s="217" t="s">
        <v>45</v>
      </c>
      <c r="H90" s="217" t="s">
        <v>192</v>
      </c>
      <c r="I90" s="217" t="s">
        <v>12</v>
      </c>
      <c r="J90" s="217" t="s">
        <v>13</v>
      </c>
      <c r="K90" s="301" t="s">
        <v>222</v>
      </c>
      <c r="L90" s="14"/>
      <c r="M90" s="216" t="s">
        <v>5</v>
      </c>
      <c r="N90" s="216" t="s">
        <v>11</v>
      </c>
      <c r="O90" s="217" t="s">
        <v>17</v>
      </c>
      <c r="P90" s="218" t="s">
        <v>21</v>
      </c>
      <c r="Q90" s="217" t="s">
        <v>336</v>
      </c>
      <c r="R90" s="217" t="s">
        <v>192</v>
      </c>
      <c r="S90" s="217" t="s">
        <v>337</v>
      </c>
      <c r="T90" s="217" t="s">
        <v>236</v>
      </c>
      <c r="U90" s="301" t="s">
        <v>222</v>
      </c>
      <c r="V90" s="14"/>
      <c r="W90" s="216" t="s">
        <v>5</v>
      </c>
      <c r="X90" s="216" t="s">
        <v>11</v>
      </c>
      <c r="Y90" s="217" t="s">
        <v>17</v>
      </c>
      <c r="Z90" s="218" t="s">
        <v>21</v>
      </c>
      <c r="AA90" s="217" t="s">
        <v>15</v>
      </c>
      <c r="AB90" s="219" t="s">
        <v>16</v>
      </c>
      <c r="AC90" s="217" t="s">
        <v>15</v>
      </c>
      <c r="AD90" s="217" t="s">
        <v>20</v>
      </c>
      <c r="AE90" s="217" t="s">
        <v>238</v>
      </c>
    </row>
    <row r="91" spans="1:31" s="11" customFormat="1" ht="15" customHeight="1" x14ac:dyDescent="0.2">
      <c r="A91" s="14"/>
      <c r="B91" s="139"/>
      <c r="C91" s="180"/>
      <c r="D91" s="64"/>
      <c r="E91" s="519"/>
      <c r="F91" s="520"/>
      <c r="G91" s="258"/>
      <c r="H91" s="65"/>
      <c r="I91" s="220">
        <f>G91*(1-H91)</f>
        <v>0</v>
      </c>
      <c r="J91" s="221">
        <f>IF(ISERROR(+I91),"",+I91)</f>
        <v>0</v>
      </c>
      <c r="K91" s="302"/>
      <c r="L91" s="14"/>
      <c r="M91" s="222" t="str">
        <f t="shared" ref="M91" si="45">IF(ISBLANK(+C91),"",+C91)</f>
        <v/>
      </c>
      <c r="N91" s="222" t="str">
        <f t="shared" ref="N91" si="46">IF(ISBLANK(+D91),"",+D91)</f>
        <v/>
      </c>
      <c r="O91" s="223" t="str">
        <f>IF(ISBLANK(+F91),"",+F91)</f>
        <v/>
      </c>
      <c r="P91" s="109"/>
      <c r="Q91" s="258"/>
      <c r="R91" s="235"/>
      <c r="S91" s="220">
        <f t="shared" ref="S91" si="47">IF(ISERROR(+Q91*(1-(R91))),"",+Q91*(1-(R91)))</f>
        <v>0</v>
      </c>
      <c r="T91" s="221">
        <f t="shared" ref="T91" si="48">IF(ISERROR(+S91*O91*7),0,+S91*O91*7)</f>
        <v>0</v>
      </c>
      <c r="U91" s="302"/>
      <c r="V91" s="14"/>
      <c r="W91" s="222" t="str">
        <f t="shared" ref="W91" si="49">IF(ISBLANK(+M91),"",+M91)</f>
        <v/>
      </c>
      <c r="X91" s="222" t="str">
        <f t="shared" ref="X91" si="50">IF(ISBLANK(+N91),"",+N91)</f>
        <v/>
      </c>
      <c r="Y91" s="223" t="str">
        <f>IF(ISBLANK(+F91),"",+F91)</f>
        <v/>
      </c>
      <c r="Z91" s="109"/>
      <c r="AA91" s="107"/>
      <c r="AB91" s="236"/>
      <c r="AC91" s="224" t="str">
        <f>IF(ISERROR(IF(OR(Z91="nee",Z91=""),"",+Y91*AA91)),"",IF(OR(Z91="nee",Z91=""),"",+Y91*AA91))</f>
        <v/>
      </c>
      <c r="AD91" s="225" t="str">
        <f>IF(ISERROR((AC91*24*365)/1000),"",(AC91*24*365)/1000)</f>
        <v/>
      </c>
      <c r="AE91" s="221">
        <f>IF(ISERROR(+AD91*tariefKwh*7),0,+AD91*tariefKwh*7)</f>
        <v>0</v>
      </c>
    </row>
    <row r="92" spans="1:31" s="11" customFormat="1" ht="15" customHeight="1" x14ac:dyDescent="0.2">
      <c r="A92" s="14"/>
      <c r="B92" s="80"/>
      <c r="C92" s="226" t="s">
        <v>317</v>
      </c>
      <c r="D92" s="227"/>
      <c r="E92" s="227"/>
      <c r="F92" s="228"/>
      <c r="G92" s="229"/>
      <c r="H92" s="230"/>
      <c r="I92" s="229"/>
      <c r="J92" s="231"/>
      <c r="K92" s="231"/>
      <c r="L92" s="232"/>
      <c r="M92" s="233"/>
      <c r="N92" s="167"/>
      <c r="O92" s="14"/>
      <c r="P92" s="14"/>
      <c r="Q92" s="14"/>
      <c r="R92" s="14"/>
      <c r="S92" s="14"/>
      <c r="T92" s="14"/>
      <c r="U92" s="231"/>
      <c r="V92" s="14"/>
      <c r="W92" s="167"/>
      <c r="X92" s="167"/>
      <c r="Y92" s="14"/>
      <c r="Z92" s="74"/>
      <c r="AA92" s="14"/>
      <c r="AB92" s="14"/>
    </row>
    <row r="93" spans="1:31" s="11" customFormat="1" ht="15" customHeight="1" thickBot="1" x14ac:dyDescent="0.35">
      <c r="A93" s="14"/>
      <c r="B93" s="173"/>
      <c r="C93" s="173"/>
      <c r="D93" s="173"/>
      <c r="E93" s="24"/>
      <c r="F93" s="20"/>
      <c r="G93" s="20"/>
      <c r="H93" s="20"/>
      <c r="I93" s="20"/>
      <c r="J93" s="20"/>
      <c r="K93" s="20"/>
      <c r="L93" s="20"/>
      <c r="M93" s="164"/>
      <c r="N93" s="164"/>
      <c r="O93" s="20"/>
      <c r="P93" s="20"/>
      <c r="Q93" s="20"/>
      <c r="R93" s="20"/>
      <c r="S93" s="20"/>
      <c r="T93" s="20"/>
      <c r="U93" s="20"/>
      <c r="V93" s="20"/>
      <c r="W93" s="164"/>
      <c r="X93" s="164"/>
      <c r="Y93" s="20"/>
      <c r="Z93" s="20"/>
      <c r="AA93" s="20"/>
      <c r="AB93" s="20"/>
      <c r="AC93" s="20"/>
      <c r="AD93" s="20"/>
      <c r="AE93" s="20"/>
    </row>
    <row r="94" spans="1:31" s="11" customFormat="1" ht="15" customHeight="1" x14ac:dyDescent="0.3">
      <c r="A94" s="14"/>
      <c r="B94" s="174"/>
      <c r="C94" s="174"/>
      <c r="D94" s="174"/>
      <c r="E94" s="17"/>
      <c r="F94" s="18"/>
      <c r="G94" s="18"/>
      <c r="H94" s="18"/>
      <c r="I94" s="18"/>
      <c r="J94" s="18"/>
      <c r="K94" s="18"/>
      <c r="L94" s="18"/>
      <c r="M94" s="165"/>
      <c r="N94" s="165"/>
      <c r="O94" s="18"/>
      <c r="P94" s="18"/>
      <c r="Q94" s="18"/>
      <c r="R94" s="18"/>
      <c r="S94" s="18"/>
      <c r="T94" s="18"/>
      <c r="U94" s="18"/>
      <c r="V94" s="18"/>
      <c r="W94" s="165"/>
      <c r="X94" s="165"/>
      <c r="Y94" s="18"/>
      <c r="Z94" s="18"/>
      <c r="AA94" s="18"/>
      <c r="AB94" s="18"/>
      <c r="AC94" s="18"/>
      <c r="AD94" s="18"/>
      <c r="AE94" s="18"/>
    </row>
    <row r="95" spans="1:31" s="11" customFormat="1" ht="19.5" x14ac:dyDescent="0.2">
      <c r="A95" s="14"/>
      <c r="B95" s="88">
        <v>10</v>
      </c>
      <c r="C95" s="84" t="str">
        <f>VLOOKUP(B95,$B$10:$D$29,2,FALSE)</f>
        <v>Optic 10</v>
      </c>
      <c r="D95" s="179"/>
      <c r="E95" s="132"/>
      <c r="F95" s="132"/>
      <c r="G95" s="135" t="s">
        <v>211</v>
      </c>
      <c r="H95" s="135"/>
      <c r="I95" s="132"/>
      <c r="J95" s="131"/>
      <c r="K95" s="299"/>
      <c r="L95" s="86"/>
      <c r="M95" s="279" t="s">
        <v>335</v>
      </c>
      <c r="N95" s="280"/>
      <c r="O95" s="281"/>
      <c r="P95" s="281"/>
      <c r="Q95" s="281"/>
      <c r="R95" s="281"/>
      <c r="S95" s="132"/>
      <c r="T95" s="131"/>
      <c r="U95" s="299"/>
      <c r="V95" s="86"/>
      <c r="W95" s="279" t="s">
        <v>18</v>
      </c>
      <c r="X95" s="280"/>
      <c r="Y95" s="281"/>
      <c r="Z95" s="281"/>
      <c r="AA95" s="281"/>
      <c r="AB95" s="281"/>
      <c r="AC95" s="281"/>
      <c r="AD95" s="132"/>
      <c r="AE95" s="131"/>
    </row>
    <row r="96" spans="1:31" s="11" customFormat="1" ht="20" thickBot="1" x14ac:dyDescent="0.25">
      <c r="A96" s="14"/>
      <c r="B96" s="59"/>
      <c r="C96" s="84" t="s">
        <v>23</v>
      </c>
      <c r="D96" s="179"/>
      <c r="E96" s="134"/>
      <c r="F96" s="340" t="str">
        <f>"Optic "&amp;B95&amp;" : "</f>
        <v xml:space="preserve">Optic 10 : </v>
      </c>
      <c r="G96" s="517"/>
      <c r="H96" s="518"/>
      <c r="I96" s="89" t="s">
        <v>24</v>
      </c>
      <c r="J96" s="85">
        <f>SUM(J98:J98)</f>
        <v>0</v>
      </c>
      <c r="K96" s="300"/>
      <c r="L96" s="59"/>
      <c r="M96" s="277"/>
      <c r="N96" s="278"/>
      <c r="O96" s="133"/>
      <c r="P96" s="133"/>
      <c r="Q96" s="133"/>
      <c r="R96" s="133"/>
      <c r="S96" s="136" t="s">
        <v>24</v>
      </c>
      <c r="T96" s="137">
        <f>SUM(T98:T98)</f>
        <v>0</v>
      </c>
      <c r="U96" s="300"/>
      <c r="V96" s="59"/>
      <c r="W96" s="277"/>
      <c r="X96" s="278"/>
      <c r="Y96" s="133"/>
      <c r="Z96" s="133"/>
      <c r="AA96" s="133"/>
      <c r="AB96" s="133"/>
      <c r="AC96" s="133"/>
      <c r="AD96" s="136" t="s">
        <v>24</v>
      </c>
      <c r="AE96" s="137">
        <f>SUM(AE98:AE98)</f>
        <v>0</v>
      </c>
    </row>
    <row r="97" spans="1:31" s="11" customFormat="1" ht="70.5" thickTop="1" x14ac:dyDescent="0.3">
      <c r="A97" s="14"/>
      <c r="B97" s="139"/>
      <c r="C97" s="216" t="s">
        <v>5</v>
      </c>
      <c r="D97" s="216" t="s">
        <v>11</v>
      </c>
      <c r="E97" s="515" t="s">
        <v>14</v>
      </c>
      <c r="F97" s="516"/>
      <c r="G97" s="217" t="s">
        <v>45</v>
      </c>
      <c r="H97" s="217" t="s">
        <v>192</v>
      </c>
      <c r="I97" s="217" t="s">
        <v>12</v>
      </c>
      <c r="J97" s="217" t="s">
        <v>13</v>
      </c>
      <c r="K97" s="301" t="s">
        <v>222</v>
      </c>
      <c r="L97" s="14"/>
      <c r="M97" s="216" t="s">
        <v>5</v>
      </c>
      <c r="N97" s="216" t="s">
        <v>11</v>
      </c>
      <c r="O97" s="217" t="s">
        <v>17</v>
      </c>
      <c r="P97" s="218" t="s">
        <v>21</v>
      </c>
      <c r="Q97" s="217" t="s">
        <v>336</v>
      </c>
      <c r="R97" s="217" t="s">
        <v>192</v>
      </c>
      <c r="S97" s="217" t="s">
        <v>337</v>
      </c>
      <c r="T97" s="217" t="s">
        <v>236</v>
      </c>
      <c r="U97" s="301" t="s">
        <v>222</v>
      </c>
      <c r="V97" s="14"/>
      <c r="W97" s="216" t="s">
        <v>5</v>
      </c>
      <c r="X97" s="216" t="s">
        <v>11</v>
      </c>
      <c r="Y97" s="217" t="s">
        <v>17</v>
      </c>
      <c r="Z97" s="218" t="s">
        <v>21</v>
      </c>
      <c r="AA97" s="217" t="s">
        <v>15</v>
      </c>
      <c r="AB97" s="219" t="s">
        <v>16</v>
      </c>
      <c r="AC97" s="217" t="s">
        <v>15</v>
      </c>
      <c r="AD97" s="217" t="s">
        <v>20</v>
      </c>
      <c r="AE97" s="217" t="s">
        <v>238</v>
      </c>
    </row>
    <row r="98" spans="1:31" s="11" customFormat="1" ht="15" customHeight="1" x14ac:dyDescent="0.2">
      <c r="A98" s="14"/>
      <c r="B98" s="139"/>
      <c r="C98" s="180"/>
      <c r="D98" s="64"/>
      <c r="E98" s="519"/>
      <c r="F98" s="520"/>
      <c r="G98" s="258"/>
      <c r="H98" s="65"/>
      <c r="I98" s="220">
        <f>G98*(1-H98)</f>
        <v>0</v>
      </c>
      <c r="J98" s="221">
        <f>IF(ISERROR(+I98),"",+I98)</f>
        <v>0</v>
      </c>
      <c r="K98" s="302"/>
      <c r="L98" s="14"/>
      <c r="M98" s="222" t="str">
        <f t="shared" ref="M98" si="51">IF(ISBLANK(+C98),"",+C98)</f>
        <v/>
      </c>
      <c r="N98" s="222" t="str">
        <f t="shared" ref="N98" si="52">IF(ISBLANK(+D98),"",+D98)</f>
        <v/>
      </c>
      <c r="O98" s="223" t="str">
        <f>IF(ISBLANK(+F98),"",+F98)</f>
        <v/>
      </c>
      <c r="P98" s="109"/>
      <c r="Q98" s="258"/>
      <c r="R98" s="235"/>
      <c r="S98" s="220">
        <f t="shared" ref="S98" si="53">IF(ISERROR(+Q98*(1-(R98))),"",+Q98*(1-(R98)))</f>
        <v>0</v>
      </c>
      <c r="T98" s="221">
        <f t="shared" ref="T98" si="54">IF(ISERROR(+S98*O98*7),0,+S98*O98*7)</f>
        <v>0</v>
      </c>
      <c r="U98" s="302"/>
      <c r="V98" s="14"/>
      <c r="W98" s="222" t="str">
        <f t="shared" ref="W98" si="55">IF(ISBLANK(+M98),"",+M98)</f>
        <v/>
      </c>
      <c r="X98" s="222" t="str">
        <f t="shared" ref="X98" si="56">IF(ISBLANK(+N98),"",+N98)</f>
        <v/>
      </c>
      <c r="Y98" s="223" t="str">
        <f>IF(ISBLANK(+F98),"",+F98)</f>
        <v/>
      </c>
      <c r="Z98" s="109"/>
      <c r="AA98" s="107"/>
      <c r="AB98" s="236"/>
      <c r="AC98" s="224" t="str">
        <f>IF(ISERROR(IF(OR(Z98="nee",Z98=""),"",+Y98*AA98)),"",IF(OR(Z98="nee",Z98=""),"",+Y98*AA98))</f>
        <v/>
      </c>
      <c r="AD98" s="225" t="str">
        <f>IF(ISERROR((AC98*24*365)/1000),"",(AC98*24*365)/1000)</f>
        <v/>
      </c>
      <c r="AE98" s="221">
        <f>IF(ISERROR(+AD98*tariefKwh*7),0,+AD98*tariefKwh*7)</f>
        <v>0</v>
      </c>
    </row>
    <row r="99" spans="1:31" s="11" customFormat="1" ht="15" customHeight="1" x14ac:dyDescent="0.2">
      <c r="A99" s="14"/>
      <c r="B99" s="80"/>
      <c r="C99" s="226" t="s">
        <v>317</v>
      </c>
      <c r="D99" s="227"/>
      <c r="E99" s="227"/>
      <c r="F99" s="228"/>
      <c r="G99" s="229"/>
      <c r="H99" s="230"/>
      <c r="I99" s="229"/>
      <c r="J99" s="231"/>
      <c r="K99" s="231"/>
      <c r="L99" s="232"/>
      <c r="M99" s="233"/>
      <c r="N99" s="167"/>
      <c r="O99" s="14"/>
      <c r="P99" s="14"/>
      <c r="Q99" s="14"/>
      <c r="R99" s="14"/>
      <c r="S99" s="14"/>
      <c r="T99" s="14"/>
      <c r="U99" s="231"/>
      <c r="V99" s="14"/>
      <c r="W99" s="167"/>
      <c r="X99" s="167"/>
      <c r="Y99" s="14"/>
      <c r="Z99" s="74"/>
      <c r="AA99" s="14"/>
      <c r="AB99" s="14"/>
    </row>
    <row r="100" spans="1:31" s="11" customFormat="1" ht="15" customHeight="1" thickBot="1" x14ac:dyDescent="0.35">
      <c r="A100" s="14"/>
      <c r="B100" s="173"/>
      <c r="C100" s="173"/>
      <c r="D100" s="173"/>
      <c r="E100" s="24"/>
      <c r="F100" s="20"/>
      <c r="G100" s="20"/>
      <c r="H100" s="20"/>
      <c r="I100" s="20"/>
      <c r="J100" s="20"/>
      <c r="K100" s="20"/>
      <c r="L100" s="20"/>
      <c r="M100" s="164"/>
      <c r="N100" s="164"/>
      <c r="O100" s="20"/>
      <c r="P100" s="20"/>
      <c r="Q100" s="20"/>
      <c r="R100" s="20"/>
      <c r="S100" s="20"/>
      <c r="T100" s="20"/>
      <c r="U100" s="20"/>
      <c r="V100" s="20"/>
      <c r="W100" s="164"/>
      <c r="X100" s="164"/>
      <c r="Y100" s="20"/>
      <c r="Z100" s="20"/>
      <c r="AA100" s="20"/>
      <c r="AB100" s="20"/>
      <c r="AC100" s="20"/>
      <c r="AD100" s="20"/>
      <c r="AE100" s="20"/>
    </row>
    <row r="101" spans="1:31" s="11" customFormat="1" ht="15" customHeight="1" x14ac:dyDescent="0.3">
      <c r="A101" s="14"/>
      <c r="B101" s="174"/>
      <c r="C101" s="174"/>
      <c r="D101" s="174"/>
      <c r="E101" s="17"/>
      <c r="F101" s="18"/>
      <c r="G101" s="18"/>
      <c r="H101" s="18"/>
      <c r="I101" s="18"/>
      <c r="J101" s="18"/>
      <c r="K101" s="18"/>
      <c r="L101" s="18"/>
      <c r="M101" s="165"/>
      <c r="N101" s="165"/>
      <c r="O101" s="18"/>
      <c r="P101" s="18"/>
      <c r="Q101" s="18"/>
      <c r="R101" s="18"/>
      <c r="S101" s="18"/>
      <c r="T101" s="18"/>
      <c r="U101" s="18"/>
      <c r="V101" s="18"/>
      <c r="W101" s="165"/>
      <c r="X101" s="165"/>
      <c r="Y101" s="18"/>
      <c r="Z101" s="18"/>
      <c r="AA101" s="18"/>
      <c r="AB101" s="18"/>
      <c r="AC101" s="18"/>
      <c r="AD101" s="18"/>
      <c r="AE101" s="18"/>
    </row>
    <row r="102" spans="1:31" s="11" customFormat="1" ht="15" customHeight="1" x14ac:dyDescent="0.3">
      <c r="A102" s="14"/>
      <c r="B102" s="80"/>
      <c r="C102" s="174"/>
      <c r="D102" s="174"/>
      <c r="E102" s="17"/>
      <c r="F102" s="18"/>
      <c r="G102" s="18"/>
      <c r="H102" s="18"/>
      <c r="I102" s="18"/>
      <c r="J102" s="18"/>
      <c r="K102" s="18"/>
      <c r="L102" s="18"/>
      <c r="M102" s="18"/>
      <c r="N102" s="165"/>
      <c r="O102" s="165"/>
      <c r="P102" s="18"/>
      <c r="Q102" s="18"/>
      <c r="R102" s="18"/>
      <c r="S102" s="18"/>
      <c r="T102" s="18"/>
      <c r="U102" s="18"/>
      <c r="V102" s="18"/>
      <c r="W102" s="18"/>
      <c r="X102" s="165"/>
      <c r="Y102" s="165"/>
      <c r="Z102" s="18"/>
      <c r="AA102" s="18"/>
      <c r="AB102" s="18"/>
      <c r="AC102" s="18"/>
      <c r="AD102" s="18"/>
      <c r="AE102" s="18"/>
    </row>
    <row r="103" spans="1:31" s="11" customFormat="1" ht="15" customHeight="1" x14ac:dyDescent="0.3">
      <c r="A103" s="14"/>
      <c r="B103" s="80"/>
      <c r="C103" s="174"/>
      <c r="D103" s="174"/>
      <c r="E103" s="17"/>
      <c r="F103" s="18"/>
      <c r="G103" s="18"/>
      <c r="H103" s="18"/>
      <c r="I103" s="18"/>
      <c r="J103" s="18"/>
      <c r="K103" s="18"/>
      <c r="L103" s="18"/>
      <c r="M103" s="18"/>
      <c r="N103" s="165"/>
      <c r="O103" s="165"/>
      <c r="P103" s="18"/>
      <c r="Q103" s="18"/>
      <c r="R103" s="18"/>
      <c r="S103" s="18"/>
      <c r="T103" s="18"/>
      <c r="U103" s="18"/>
      <c r="V103" s="18"/>
      <c r="W103" s="18"/>
      <c r="X103" s="165"/>
      <c r="Y103" s="165"/>
      <c r="Z103" s="18"/>
      <c r="AA103" s="18"/>
      <c r="AB103" s="18"/>
      <c r="AC103" s="18"/>
      <c r="AD103" s="18"/>
      <c r="AE103" s="18"/>
    </row>
    <row r="104" spans="1:31" s="11" customFormat="1" ht="15" customHeight="1" x14ac:dyDescent="0.3">
      <c r="A104" s="14"/>
      <c r="B104" s="80"/>
      <c r="C104" s="174"/>
      <c r="D104" s="174"/>
      <c r="E104" s="17"/>
      <c r="F104" s="18"/>
      <c r="G104" s="18"/>
      <c r="H104" s="18"/>
      <c r="I104" s="18"/>
      <c r="J104" s="18"/>
      <c r="K104" s="18"/>
      <c r="L104" s="18"/>
      <c r="M104" s="18"/>
      <c r="N104" s="165"/>
      <c r="O104" s="165"/>
      <c r="P104" s="18"/>
      <c r="Q104" s="18"/>
      <c r="R104" s="18"/>
      <c r="S104" s="18"/>
      <c r="T104" s="18"/>
      <c r="U104" s="18"/>
      <c r="V104" s="18"/>
      <c r="W104" s="18"/>
      <c r="X104" s="165"/>
      <c r="Y104" s="165"/>
      <c r="Z104" s="18"/>
      <c r="AA104" s="18"/>
      <c r="AB104" s="18"/>
      <c r="AC104" s="18"/>
      <c r="AD104" s="18"/>
      <c r="AE104" s="18"/>
    </row>
    <row r="105" spans="1:31" s="11" customFormat="1" ht="15" customHeight="1" x14ac:dyDescent="0.3">
      <c r="A105" s="14"/>
      <c r="B105" s="80"/>
      <c r="C105" s="174"/>
      <c r="D105" s="174"/>
      <c r="E105" s="17"/>
      <c r="F105" s="18"/>
      <c r="G105" s="18"/>
      <c r="H105" s="18"/>
      <c r="I105" s="18"/>
      <c r="J105" s="18"/>
      <c r="K105" s="18"/>
      <c r="L105" s="18"/>
      <c r="M105" s="18"/>
      <c r="N105" s="165"/>
      <c r="O105" s="165"/>
      <c r="P105" s="18"/>
      <c r="Q105" s="18"/>
      <c r="R105" s="18"/>
      <c r="S105" s="18"/>
      <c r="T105" s="18"/>
      <c r="U105" s="18"/>
      <c r="V105" s="18"/>
      <c r="W105" s="18"/>
      <c r="X105" s="165"/>
      <c r="Y105" s="165"/>
      <c r="Z105" s="18"/>
      <c r="AA105" s="18"/>
      <c r="AB105" s="18"/>
      <c r="AC105" s="18"/>
      <c r="AD105" s="18"/>
      <c r="AE105" s="18"/>
    </row>
    <row r="106" spans="1:31" s="11" customFormat="1" ht="15" customHeight="1" x14ac:dyDescent="0.3">
      <c r="A106" s="14"/>
      <c r="B106" s="80"/>
      <c r="C106" s="174"/>
      <c r="D106" s="174"/>
      <c r="E106" s="17"/>
      <c r="F106" s="18"/>
      <c r="G106" s="18"/>
      <c r="H106" s="18"/>
      <c r="I106" s="18"/>
      <c r="J106" s="18"/>
      <c r="K106" s="18"/>
      <c r="L106" s="18"/>
      <c r="M106" s="18"/>
      <c r="N106" s="165"/>
      <c r="O106" s="165"/>
      <c r="P106" s="18"/>
      <c r="Q106" s="18"/>
      <c r="R106" s="18"/>
      <c r="S106" s="18"/>
      <c r="T106" s="18"/>
      <c r="U106" s="18"/>
      <c r="V106" s="18"/>
      <c r="W106" s="18"/>
      <c r="X106" s="165"/>
      <c r="Y106" s="165"/>
      <c r="Z106" s="18"/>
      <c r="AA106" s="18"/>
      <c r="AB106" s="18"/>
      <c r="AC106" s="18"/>
      <c r="AD106" s="18"/>
      <c r="AE106" s="18"/>
    </row>
    <row r="107" spans="1:31" s="11" customFormat="1" ht="15" customHeight="1" x14ac:dyDescent="0.3">
      <c r="A107" s="14"/>
      <c r="B107" s="80"/>
      <c r="C107" s="174"/>
      <c r="D107" s="174"/>
      <c r="E107" s="17"/>
      <c r="F107" s="18"/>
      <c r="G107" s="18"/>
      <c r="H107" s="18"/>
      <c r="I107" s="18"/>
      <c r="J107" s="18"/>
      <c r="K107" s="18"/>
      <c r="L107" s="18"/>
      <c r="M107" s="18"/>
      <c r="N107" s="165"/>
      <c r="O107" s="165"/>
      <c r="P107" s="18"/>
      <c r="Q107" s="18"/>
      <c r="R107" s="18"/>
      <c r="S107" s="18"/>
      <c r="T107" s="18"/>
      <c r="U107" s="18"/>
      <c r="V107" s="18"/>
      <c r="W107" s="18"/>
      <c r="X107" s="165"/>
      <c r="Y107" s="165"/>
      <c r="Z107" s="18"/>
      <c r="AA107" s="18"/>
      <c r="AB107" s="18"/>
      <c r="AC107" s="18"/>
      <c r="AD107" s="18"/>
      <c r="AE107" s="18"/>
    </row>
    <row r="108" spans="1:31" s="11" customFormat="1" ht="15" customHeight="1" x14ac:dyDescent="0.3">
      <c r="A108" s="14"/>
      <c r="B108" s="80"/>
      <c r="C108" s="174"/>
      <c r="D108" s="174"/>
      <c r="E108" s="17"/>
      <c r="F108" s="18"/>
      <c r="G108" s="18"/>
      <c r="H108" s="18"/>
      <c r="I108" s="18"/>
      <c r="J108" s="18"/>
      <c r="K108" s="18"/>
      <c r="L108" s="18"/>
      <c r="M108" s="18"/>
      <c r="N108" s="165"/>
      <c r="O108" s="165"/>
      <c r="P108" s="18"/>
      <c r="Q108" s="18"/>
      <c r="R108" s="18"/>
      <c r="S108" s="18"/>
      <c r="T108" s="18"/>
      <c r="U108" s="18"/>
      <c r="V108" s="18"/>
      <c r="W108" s="18"/>
      <c r="X108" s="165"/>
      <c r="Y108" s="165"/>
      <c r="Z108" s="18"/>
      <c r="AA108" s="18"/>
      <c r="AB108" s="18"/>
      <c r="AC108" s="18"/>
      <c r="AD108" s="18"/>
      <c r="AE108" s="18"/>
    </row>
    <row r="109" spans="1:31" s="11" customFormat="1" ht="15" customHeight="1" x14ac:dyDescent="0.3">
      <c r="A109" s="14"/>
      <c r="B109" s="80"/>
      <c r="C109" s="174"/>
      <c r="D109" s="174"/>
      <c r="E109" s="17"/>
      <c r="F109" s="18"/>
      <c r="G109" s="18"/>
      <c r="H109" s="18"/>
      <c r="I109" s="18"/>
      <c r="J109" s="18"/>
      <c r="K109" s="18"/>
      <c r="L109" s="18"/>
      <c r="M109" s="18"/>
      <c r="N109" s="165"/>
      <c r="O109" s="165"/>
      <c r="P109" s="18"/>
      <c r="Q109" s="18"/>
      <c r="R109" s="18"/>
      <c r="S109" s="18"/>
      <c r="T109" s="18"/>
      <c r="U109" s="18"/>
      <c r="V109" s="18"/>
      <c r="W109" s="18"/>
      <c r="X109" s="165"/>
      <c r="Y109" s="165"/>
      <c r="Z109" s="18"/>
      <c r="AA109" s="18"/>
      <c r="AB109" s="18"/>
      <c r="AC109" s="18"/>
      <c r="AD109" s="18"/>
      <c r="AE109" s="18"/>
    </row>
    <row r="110" spans="1:31" s="11" customFormat="1" ht="15" customHeight="1" x14ac:dyDescent="0.3">
      <c r="A110" s="14"/>
      <c r="B110" s="80"/>
      <c r="C110" s="174"/>
      <c r="D110" s="174"/>
      <c r="E110" s="17"/>
      <c r="F110" s="18"/>
      <c r="G110" s="18"/>
      <c r="H110" s="18"/>
      <c r="I110" s="18"/>
      <c r="J110" s="18"/>
      <c r="K110" s="18"/>
      <c r="L110" s="18"/>
      <c r="M110" s="18"/>
      <c r="N110" s="165"/>
      <c r="O110" s="165"/>
      <c r="P110" s="18"/>
      <c r="Q110" s="18"/>
      <c r="R110" s="18"/>
      <c r="S110" s="18"/>
      <c r="T110" s="18"/>
      <c r="U110" s="18"/>
      <c r="V110" s="18"/>
      <c r="W110" s="18"/>
      <c r="X110" s="165"/>
      <c r="Y110" s="165"/>
      <c r="Z110" s="18"/>
      <c r="AA110" s="18"/>
      <c r="AB110" s="18"/>
      <c r="AC110" s="18"/>
      <c r="AD110" s="18"/>
      <c r="AE110" s="18"/>
    </row>
    <row r="111" spans="1:31" s="11" customFormat="1" ht="15" customHeight="1" x14ac:dyDescent="0.3">
      <c r="A111" s="14"/>
      <c r="B111" s="80"/>
      <c r="C111" s="174"/>
      <c r="D111" s="174"/>
      <c r="E111" s="17"/>
      <c r="F111" s="18"/>
      <c r="G111" s="18"/>
      <c r="H111" s="18"/>
      <c r="I111" s="18"/>
      <c r="J111" s="18"/>
      <c r="K111" s="18"/>
      <c r="L111" s="18"/>
      <c r="M111" s="18"/>
      <c r="N111" s="165"/>
      <c r="O111" s="165"/>
      <c r="P111" s="18"/>
      <c r="Q111" s="18"/>
      <c r="R111" s="18"/>
      <c r="S111" s="18"/>
      <c r="T111" s="18"/>
      <c r="U111" s="18"/>
      <c r="V111" s="18"/>
      <c r="W111" s="18"/>
      <c r="X111" s="165"/>
      <c r="Y111" s="165"/>
      <c r="Z111" s="18"/>
      <c r="AA111" s="18"/>
      <c r="AB111" s="18"/>
      <c r="AC111" s="18"/>
      <c r="AD111" s="18"/>
      <c r="AE111" s="18"/>
    </row>
    <row r="112" spans="1:31" s="11" customFormat="1" ht="15" customHeight="1" x14ac:dyDescent="0.3">
      <c r="A112" s="14"/>
      <c r="B112" s="80"/>
      <c r="C112" s="174"/>
      <c r="D112" s="174"/>
      <c r="E112" s="17"/>
      <c r="F112" s="18"/>
      <c r="G112" s="18"/>
      <c r="H112" s="18"/>
      <c r="I112" s="18"/>
      <c r="J112" s="18"/>
      <c r="K112" s="18"/>
      <c r="L112" s="18"/>
      <c r="M112" s="18"/>
      <c r="N112" s="165"/>
      <c r="O112" s="165"/>
      <c r="P112" s="18"/>
      <c r="Q112" s="18"/>
      <c r="R112" s="18"/>
      <c r="S112" s="18"/>
      <c r="T112" s="18"/>
      <c r="U112" s="18"/>
      <c r="V112" s="18"/>
      <c r="W112" s="18"/>
      <c r="X112" s="165"/>
      <c r="Y112" s="165"/>
      <c r="Z112" s="18"/>
      <c r="AA112" s="18"/>
      <c r="AB112" s="18"/>
      <c r="AC112" s="18"/>
      <c r="AD112" s="18"/>
      <c r="AE112" s="18"/>
    </row>
    <row r="113" spans="1:31" s="11" customFormat="1" ht="15" customHeight="1" x14ac:dyDescent="0.3">
      <c r="A113" s="14"/>
      <c r="B113" s="80"/>
      <c r="C113" s="174"/>
      <c r="D113" s="174"/>
      <c r="E113" s="17"/>
      <c r="F113" s="18"/>
      <c r="G113" s="18"/>
      <c r="H113" s="18"/>
      <c r="I113" s="18"/>
      <c r="J113" s="18"/>
      <c r="K113" s="18"/>
      <c r="L113" s="18"/>
      <c r="M113" s="18"/>
      <c r="N113" s="165"/>
      <c r="O113" s="165"/>
      <c r="P113" s="18"/>
      <c r="Q113" s="18"/>
      <c r="R113" s="18"/>
      <c r="S113" s="18"/>
      <c r="T113" s="18"/>
      <c r="U113" s="18"/>
      <c r="V113" s="18"/>
      <c r="W113" s="18"/>
      <c r="X113" s="165"/>
      <c r="Y113" s="165"/>
      <c r="Z113" s="18"/>
      <c r="AA113" s="18"/>
      <c r="AB113" s="18"/>
      <c r="AC113" s="18"/>
      <c r="AD113" s="18"/>
      <c r="AE113" s="18"/>
    </row>
    <row r="114" spans="1:31" s="11" customFormat="1" ht="15" customHeight="1" x14ac:dyDescent="0.3">
      <c r="A114" s="14"/>
      <c r="B114" s="80"/>
      <c r="C114" s="174"/>
      <c r="D114" s="174"/>
      <c r="E114" s="17"/>
      <c r="F114" s="18"/>
      <c r="G114" s="18"/>
      <c r="H114" s="18"/>
      <c r="I114" s="18"/>
      <c r="J114" s="18"/>
      <c r="K114" s="18"/>
      <c r="L114" s="18"/>
      <c r="M114" s="18"/>
      <c r="N114" s="165"/>
      <c r="O114" s="165"/>
      <c r="P114" s="18"/>
      <c r="Q114" s="18"/>
      <c r="R114" s="18"/>
      <c r="S114" s="18"/>
      <c r="T114" s="18"/>
      <c r="U114" s="18"/>
      <c r="V114" s="18"/>
      <c r="W114" s="18"/>
      <c r="X114" s="165"/>
      <c r="Y114" s="165"/>
      <c r="Z114" s="18"/>
      <c r="AA114" s="18"/>
      <c r="AB114" s="18"/>
      <c r="AC114" s="18"/>
      <c r="AD114" s="18"/>
      <c r="AE114" s="18"/>
    </row>
    <row r="115" spans="1:31" s="11" customFormat="1" ht="15" customHeight="1" x14ac:dyDescent="0.3">
      <c r="A115" s="14"/>
      <c r="B115" s="80"/>
      <c r="C115" s="174"/>
      <c r="D115" s="174"/>
      <c r="E115" s="17"/>
      <c r="F115" s="18"/>
      <c r="G115" s="18"/>
      <c r="H115" s="18"/>
      <c r="I115" s="18"/>
      <c r="J115" s="18"/>
      <c r="K115" s="18"/>
      <c r="L115" s="18"/>
      <c r="M115" s="18"/>
      <c r="N115" s="165"/>
      <c r="O115" s="165"/>
      <c r="P115" s="18"/>
      <c r="Q115" s="18"/>
      <c r="R115" s="18"/>
      <c r="S115" s="18"/>
      <c r="T115" s="18"/>
      <c r="U115" s="18"/>
      <c r="V115" s="18"/>
      <c r="W115" s="18"/>
      <c r="X115" s="165"/>
      <c r="Y115" s="165"/>
      <c r="Z115" s="18"/>
      <c r="AA115" s="18"/>
      <c r="AB115" s="18"/>
      <c r="AC115" s="18"/>
      <c r="AD115" s="18"/>
      <c r="AE115" s="18"/>
    </row>
    <row r="116" spans="1:31" s="11" customFormat="1" ht="15" customHeight="1" x14ac:dyDescent="0.3">
      <c r="A116" s="14"/>
      <c r="B116" s="80"/>
      <c r="C116" s="174"/>
      <c r="D116" s="174"/>
      <c r="E116" s="17"/>
      <c r="F116" s="18"/>
      <c r="G116" s="18"/>
      <c r="H116" s="18"/>
      <c r="I116" s="18"/>
      <c r="J116" s="18"/>
      <c r="K116" s="18"/>
      <c r="L116" s="18"/>
      <c r="M116" s="18"/>
      <c r="N116" s="165"/>
      <c r="O116" s="165"/>
      <c r="P116" s="18"/>
      <c r="Q116" s="18"/>
      <c r="R116" s="18"/>
      <c r="S116" s="18"/>
      <c r="T116" s="18"/>
      <c r="U116" s="18"/>
      <c r="V116" s="18"/>
      <c r="W116" s="18"/>
      <c r="X116" s="165"/>
      <c r="Y116" s="165"/>
      <c r="Z116" s="18"/>
      <c r="AA116" s="18"/>
      <c r="AB116" s="18"/>
      <c r="AC116" s="18"/>
      <c r="AD116" s="18"/>
      <c r="AE116" s="18"/>
    </row>
    <row r="117" spans="1:31" s="11" customFormat="1" ht="15" customHeight="1" x14ac:dyDescent="0.3">
      <c r="A117" s="14"/>
      <c r="B117" s="80"/>
      <c r="C117" s="174"/>
      <c r="D117" s="174"/>
      <c r="E117" s="17"/>
      <c r="F117" s="18"/>
      <c r="G117" s="18"/>
      <c r="H117" s="18"/>
      <c r="I117" s="18"/>
      <c r="J117" s="18"/>
      <c r="K117" s="18"/>
      <c r="L117" s="18"/>
      <c r="M117" s="18"/>
      <c r="N117" s="165"/>
      <c r="O117" s="165"/>
      <c r="P117" s="18"/>
      <c r="Q117" s="18"/>
      <c r="R117" s="18"/>
      <c r="S117" s="18"/>
      <c r="T117" s="18"/>
      <c r="U117" s="18"/>
      <c r="V117" s="18"/>
      <c r="W117" s="18"/>
      <c r="X117" s="165"/>
      <c r="Y117" s="165"/>
      <c r="Z117" s="18"/>
      <c r="AA117" s="18"/>
      <c r="AB117" s="18"/>
      <c r="AC117" s="18"/>
      <c r="AD117" s="18"/>
      <c r="AE117" s="18"/>
    </row>
    <row r="118" spans="1:31" s="11" customFormat="1" ht="15" customHeight="1" x14ac:dyDescent="0.3">
      <c r="A118" s="14"/>
      <c r="B118" s="80"/>
      <c r="C118" s="174"/>
      <c r="D118" s="174"/>
      <c r="E118" s="17"/>
      <c r="F118" s="18"/>
      <c r="G118" s="18"/>
      <c r="H118" s="18"/>
      <c r="I118" s="18"/>
      <c r="J118" s="18"/>
      <c r="K118" s="18"/>
      <c r="L118" s="18"/>
      <c r="M118" s="18"/>
      <c r="N118" s="165"/>
      <c r="O118" s="165"/>
      <c r="P118" s="18"/>
      <c r="Q118" s="18"/>
      <c r="R118" s="18"/>
      <c r="S118" s="18"/>
      <c r="T118" s="18"/>
      <c r="U118" s="18"/>
      <c r="V118" s="18"/>
      <c r="W118" s="18"/>
      <c r="X118" s="165"/>
      <c r="Y118" s="165"/>
      <c r="Z118" s="18"/>
      <c r="AA118" s="18"/>
      <c r="AB118" s="18"/>
      <c r="AC118" s="18"/>
      <c r="AD118" s="18"/>
      <c r="AE118" s="18"/>
    </row>
    <row r="119" spans="1:31" s="11" customFormat="1" ht="15" customHeight="1" x14ac:dyDescent="0.3">
      <c r="A119" s="14"/>
      <c r="B119" s="80"/>
      <c r="C119" s="174"/>
      <c r="D119" s="174"/>
      <c r="E119" s="17"/>
      <c r="F119" s="18"/>
      <c r="G119" s="18"/>
      <c r="H119" s="18"/>
      <c r="I119" s="18"/>
      <c r="J119" s="18"/>
      <c r="K119" s="18"/>
      <c r="L119" s="18"/>
      <c r="M119" s="18"/>
      <c r="N119" s="165"/>
      <c r="O119" s="165"/>
      <c r="P119" s="18"/>
      <c r="Q119" s="18"/>
      <c r="R119" s="18"/>
      <c r="S119" s="18"/>
      <c r="T119" s="18"/>
      <c r="U119" s="18"/>
      <c r="V119" s="18"/>
      <c r="W119" s="18"/>
      <c r="X119" s="165"/>
      <c r="Y119" s="165"/>
      <c r="Z119" s="18"/>
      <c r="AA119" s="18"/>
      <c r="AB119" s="18"/>
      <c r="AC119" s="18"/>
      <c r="AD119" s="18"/>
      <c r="AE119" s="18"/>
    </row>
    <row r="120" spans="1:31" s="11" customFormat="1" ht="15" customHeight="1" x14ac:dyDescent="0.3">
      <c r="A120" s="14"/>
      <c r="B120" s="80"/>
      <c r="C120" s="174"/>
      <c r="D120" s="174"/>
      <c r="E120" s="17"/>
      <c r="F120" s="18"/>
      <c r="G120" s="18"/>
      <c r="H120" s="18"/>
      <c r="I120" s="18"/>
      <c r="J120" s="18"/>
      <c r="K120" s="18"/>
      <c r="L120" s="18"/>
      <c r="M120" s="18"/>
      <c r="N120" s="165"/>
      <c r="O120" s="165"/>
      <c r="P120" s="18"/>
      <c r="Q120" s="18"/>
      <c r="R120" s="18"/>
      <c r="S120" s="18"/>
      <c r="T120" s="18"/>
      <c r="U120" s="18"/>
      <c r="V120" s="18"/>
      <c r="W120" s="18"/>
      <c r="X120" s="165"/>
      <c r="Y120" s="165"/>
      <c r="Z120" s="18"/>
      <c r="AA120" s="18"/>
      <c r="AB120" s="18"/>
      <c r="AC120" s="18"/>
      <c r="AD120" s="18"/>
      <c r="AE120" s="18"/>
    </row>
    <row r="121" spans="1:31" s="11" customFormat="1" ht="15" customHeight="1" x14ac:dyDescent="0.3">
      <c r="A121" s="14"/>
      <c r="B121" s="80"/>
      <c r="C121" s="174"/>
      <c r="D121" s="174"/>
      <c r="E121" s="17"/>
      <c r="F121" s="18"/>
      <c r="G121" s="18"/>
      <c r="H121" s="18"/>
      <c r="I121" s="18"/>
      <c r="J121" s="18"/>
      <c r="K121" s="18"/>
      <c r="L121" s="18"/>
      <c r="M121" s="18"/>
      <c r="N121" s="165"/>
      <c r="O121" s="165"/>
      <c r="P121" s="18"/>
      <c r="Q121" s="18"/>
      <c r="R121" s="18"/>
      <c r="S121" s="18"/>
      <c r="T121" s="18"/>
      <c r="U121" s="18"/>
      <c r="V121" s="18"/>
      <c r="W121" s="18"/>
      <c r="X121" s="165"/>
      <c r="Y121" s="165"/>
      <c r="Z121" s="18"/>
      <c r="AA121" s="18"/>
      <c r="AB121" s="18"/>
      <c r="AC121" s="18"/>
      <c r="AD121" s="18"/>
      <c r="AE121" s="18"/>
    </row>
    <row r="122" spans="1:31" s="11" customFormat="1" ht="15" customHeight="1" x14ac:dyDescent="0.3">
      <c r="A122" s="14"/>
      <c r="B122" s="80"/>
      <c r="C122" s="174"/>
      <c r="D122" s="174"/>
      <c r="E122" s="17"/>
      <c r="F122" s="18"/>
      <c r="G122" s="18"/>
      <c r="H122" s="18"/>
      <c r="I122" s="18"/>
      <c r="J122" s="18"/>
      <c r="K122" s="18"/>
      <c r="L122" s="18"/>
      <c r="M122" s="18"/>
      <c r="N122" s="165"/>
      <c r="O122" s="165"/>
      <c r="P122" s="18"/>
      <c r="Q122" s="18"/>
      <c r="R122" s="18"/>
      <c r="S122" s="18"/>
      <c r="T122" s="18"/>
      <c r="U122" s="18"/>
      <c r="V122" s="18"/>
      <c r="W122" s="18"/>
      <c r="X122" s="165"/>
      <c r="Y122" s="165"/>
      <c r="Z122" s="18"/>
      <c r="AA122" s="18"/>
      <c r="AB122" s="18"/>
      <c r="AC122" s="18"/>
      <c r="AD122" s="18"/>
      <c r="AE122" s="18"/>
    </row>
    <row r="123" spans="1:31" s="11" customFormat="1" ht="15" customHeight="1" x14ac:dyDescent="0.3">
      <c r="A123" s="14"/>
      <c r="B123" s="80"/>
      <c r="C123" s="174"/>
      <c r="D123" s="174"/>
      <c r="E123" s="17"/>
      <c r="F123" s="18"/>
      <c r="G123" s="18"/>
      <c r="H123" s="18"/>
      <c r="I123" s="18"/>
      <c r="J123" s="18"/>
      <c r="K123" s="18"/>
      <c r="L123" s="18"/>
      <c r="M123" s="18"/>
      <c r="N123" s="165"/>
      <c r="O123" s="165"/>
      <c r="P123" s="18"/>
      <c r="Q123" s="18"/>
      <c r="R123" s="18"/>
      <c r="S123" s="18"/>
      <c r="T123" s="18"/>
      <c r="U123" s="18"/>
      <c r="V123" s="18"/>
      <c r="W123" s="18"/>
      <c r="X123" s="165"/>
      <c r="Y123" s="165"/>
      <c r="Z123" s="18"/>
      <c r="AA123" s="18"/>
      <c r="AB123" s="18"/>
      <c r="AC123" s="18"/>
      <c r="AD123" s="18"/>
      <c r="AE123" s="18"/>
    </row>
    <row r="124" spans="1:31" s="11" customFormat="1" ht="15" customHeight="1" x14ac:dyDescent="0.3">
      <c r="A124" s="14"/>
      <c r="B124" s="80"/>
      <c r="C124" s="174"/>
      <c r="D124" s="174"/>
      <c r="E124" s="17"/>
      <c r="F124" s="18"/>
      <c r="G124" s="18"/>
      <c r="H124" s="18"/>
      <c r="I124" s="18"/>
      <c r="J124" s="18"/>
      <c r="K124" s="18"/>
      <c r="L124" s="18"/>
      <c r="M124" s="18"/>
      <c r="N124" s="165"/>
      <c r="O124" s="165"/>
      <c r="P124" s="18"/>
      <c r="Q124" s="18"/>
      <c r="R124" s="18"/>
      <c r="S124" s="18"/>
      <c r="T124" s="18"/>
      <c r="U124" s="18"/>
      <c r="V124" s="18"/>
      <c r="W124" s="18"/>
      <c r="X124" s="165"/>
      <c r="Y124" s="165"/>
      <c r="Z124" s="18"/>
      <c r="AA124" s="18"/>
      <c r="AB124" s="18"/>
      <c r="AC124" s="18"/>
      <c r="AD124" s="18"/>
      <c r="AE124" s="18"/>
    </row>
    <row r="125" spans="1:31" s="11" customFormat="1" ht="15" customHeight="1" x14ac:dyDescent="0.3">
      <c r="A125" s="14"/>
      <c r="B125" s="80"/>
      <c r="C125" s="174"/>
      <c r="D125" s="174"/>
      <c r="E125" s="17"/>
      <c r="F125" s="18"/>
      <c r="G125" s="18"/>
      <c r="H125" s="18"/>
      <c r="I125" s="18"/>
      <c r="J125" s="18"/>
      <c r="K125" s="18"/>
      <c r="L125" s="18"/>
      <c r="M125" s="18"/>
      <c r="N125" s="165"/>
      <c r="O125" s="165"/>
      <c r="P125" s="18"/>
      <c r="Q125" s="18"/>
      <c r="R125" s="18"/>
      <c r="S125" s="18"/>
      <c r="T125" s="18"/>
      <c r="U125" s="18"/>
      <c r="V125" s="18"/>
      <c r="W125" s="18"/>
      <c r="X125" s="165"/>
      <c r="Y125" s="165"/>
      <c r="Z125" s="18"/>
      <c r="AA125" s="18"/>
      <c r="AB125" s="18"/>
      <c r="AC125" s="18"/>
      <c r="AD125" s="18"/>
      <c r="AE125" s="18"/>
    </row>
    <row r="126" spans="1:31" s="11" customFormat="1" ht="15" customHeight="1" x14ac:dyDescent="0.3">
      <c r="A126" s="14"/>
      <c r="B126" s="80"/>
      <c r="C126" s="174"/>
      <c r="D126" s="174"/>
      <c r="E126" s="17"/>
      <c r="F126" s="18"/>
      <c r="G126" s="18"/>
      <c r="H126" s="18"/>
      <c r="I126" s="18"/>
      <c r="J126" s="18"/>
      <c r="K126" s="18"/>
      <c r="L126" s="18"/>
      <c r="M126" s="18"/>
      <c r="N126" s="165"/>
      <c r="O126" s="165"/>
      <c r="P126" s="18"/>
      <c r="Q126" s="18"/>
      <c r="R126" s="18"/>
      <c r="S126" s="18"/>
      <c r="T126" s="18"/>
      <c r="U126" s="18"/>
      <c r="V126" s="18"/>
      <c r="W126" s="18"/>
      <c r="X126" s="165"/>
      <c r="Y126" s="165"/>
      <c r="Z126" s="18"/>
      <c r="AA126" s="18"/>
      <c r="AB126" s="18"/>
      <c r="AC126" s="18"/>
      <c r="AD126" s="18"/>
      <c r="AE126" s="18"/>
    </row>
    <row r="127" spans="1:31" s="11" customFormat="1" ht="15" customHeight="1" x14ac:dyDescent="0.3">
      <c r="A127" s="14"/>
      <c r="B127" s="80"/>
      <c r="C127" s="174"/>
      <c r="D127" s="174"/>
      <c r="E127" s="17"/>
      <c r="F127" s="18"/>
      <c r="G127" s="18"/>
      <c r="H127" s="18"/>
      <c r="I127" s="18"/>
      <c r="J127" s="18"/>
      <c r="K127" s="18"/>
      <c r="L127" s="18"/>
      <c r="M127" s="18"/>
      <c r="N127" s="165"/>
      <c r="O127" s="165"/>
      <c r="P127" s="18"/>
      <c r="Q127" s="18"/>
      <c r="R127" s="18"/>
      <c r="S127" s="18"/>
      <c r="T127" s="18"/>
      <c r="U127" s="18"/>
      <c r="V127" s="18"/>
      <c r="W127" s="18"/>
      <c r="X127" s="165"/>
      <c r="Y127" s="165"/>
      <c r="Z127" s="18"/>
      <c r="AA127" s="18"/>
      <c r="AB127" s="18"/>
      <c r="AC127" s="18"/>
      <c r="AD127" s="18"/>
      <c r="AE127" s="18"/>
    </row>
    <row r="128" spans="1:31" s="11" customFormat="1" ht="15" customHeight="1" x14ac:dyDescent="0.3">
      <c r="A128" s="14"/>
      <c r="B128" s="80"/>
      <c r="C128" s="174"/>
      <c r="D128" s="174"/>
      <c r="E128" s="17"/>
      <c r="F128" s="18"/>
      <c r="G128" s="18"/>
      <c r="H128" s="18"/>
      <c r="I128" s="18"/>
      <c r="J128" s="18"/>
      <c r="K128" s="18"/>
      <c r="L128" s="18"/>
      <c r="M128" s="18"/>
      <c r="N128" s="165"/>
      <c r="O128" s="165"/>
      <c r="P128" s="18"/>
      <c r="Q128" s="18"/>
      <c r="R128" s="18"/>
      <c r="S128" s="18"/>
      <c r="T128" s="18"/>
      <c r="U128" s="18"/>
      <c r="V128" s="18"/>
      <c r="W128" s="18"/>
      <c r="X128" s="165"/>
      <c r="Y128" s="165"/>
      <c r="Z128" s="18"/>
      <c r="AA128" s="18"/>
      <c r="AB128" s="18"/>
      <c r="AC128" s="18"/>
      <c r="AD128" s="18"/>
      <c r="AE128" s="18"/>
    </row>
    <row r="129" spans="1:31" s="11" customFormat="1" ht="15" customHeight="1" x14ac:dyDescent="0.3">
      <c r="A129" s="14"/>
      <c r="B129" s="80"/>
      <c r="C129" s="174"/>
      <c r="D129" s="174"/>
      <c r="E129" s="17"/>
      <c r="F129" s="18"/>
      <c r="G129" s="18"/>
      <c r="H129" s="18"/>
      <c r="I129" s="18"/>
      <c r="J129" s="18"/>
      <c r="K129" s="18"/>
      <c r="L129" s="18"/>
      <c r="M129" s="18"/>
      <c r="N129" s="165"/>
      <c r="O129" s="165"/>
      <c r="P129" s="18"/>
      <c r="Q129" s="18"/>
      <c r="R129" s="18"/>
      <c r="S129" s="18"/>
      <c r="T129" s="18"/>
      <c r="U129" s="18"/>
      <c r="V129" s="18"/>
      <c r="W129" s="18"/>
      <c r="X129" s="165"/>
      <c r="Y129" s="165"/>
      <c r="Z129" s="18"/>
      <c r="AA129" s="18"/>
      <c r="AB129" s="18"/>
      <c r="AC129" s="18"/>
      <c r="AD129" s="18"/>
      <c r="AE129" s="18"/>
    </row>
    <row r="130" spans="1:31" s="11" customFormat="1" ht="15" customHeight="1" x14ac:dyDescent="0.3">
      <c r="A130" s="14"/>
      <c r="B130" s="80"/>
      <c r="C130" s="174"/>
      <c r="D130" s="174"/>
      <c r="E130" s="17"/>
      <c r="F130" s="18"/>
      <c r="G130" s="18"/>
      <c r="H130" s="18"/>
      <c r="I130" s="18"/>
      <c r="J130" s="18"/>
      <c r="K130" s="18"/>
      <c r="L130" s="18"/>
      <c r="M130" s="18"/>
      <c r="N130" s="165"/>
      <c r="O130" s="165"/>
      <c r="P130" s="18"/>
      <c r="Q130" s="18"/>
      <c r="R130" s="18"/>
      <c r="S130" s="18"/>
      <c r="T130" s="18"/>
      <c r="U130" s="18"/>
      <c r="V130" s="18"/>
      <c r="W130" s="18"/>
      <c r="X130" s="165"/>
      <c r="Y130" s="165"/>
      <c r="Z130" s="18"/>
      <c r="AA130" s="18"/>
      <c r="AB130" s="18"/>
      <c r="AC130" s="18"/>
      <c r="AD130" s="18"/>
      <c r="AE130" s="18"/>
    </row>
    <row r="131" spans="1:31" s="11" customFormat="1" ht="15" customHeight="1" x14ac:dyDescent="0.3">
      <c r="A131" s="14"/>
      <c r="B131" s="80"/>
      <c r="C131" s="174"/>
      <c r="D131" s="174"/>
      <c r="E131" s="17"/>
      <c r="F131" s="18"/>
      <c r="G131" s="18"/>
      <c r="H131" s="18"/>
      <c r="I131" s="18"/>
      <c r="J131" s="18"/>
      <c r="K131" s="18"/>
      <c r="L131" s="18"/>
      <c r="M131" s="18"/>
      <c r="N131" s="165"/>
      <c r="O131" s="165"/>
      <c r="P131" s="18"/>
      <c r="Q131" s="18"/>
      <c r="R131" s="18"/>
      <c r="S131" s="18"/>
      <c r="T131" s="18"/>
      <c r="U131" s="18"/>
      <c r="V131" s="18"/>
      <c r="W131" s="18"/>
      <c r="X131" s="165"/>
      <c r="Y131" s="165"/>
      <c r="Z131" s="18"/>
      <c r="AA131" s="18"/>
      <c r="AB131" s="18"/>
      <c r="AC131" s="18"/>
      <c r="AD131" s="18"/>
      <c r="AE131" s="18"/>
    </row>
    <row r="132" spans="1:31" s="11" customFormat="1" ht="15" customHeight="1" x14ac:dyDescent="0.3">
      <c r="A132" s="14"/>
      <c r="B132" s="80"/>
      <c r="C132" s="174"/>
      <c r="D132" s="174"/>
      <c r="E132" s="17"/>
      <c r="F132" s="18"/>
      <c r="G132" s="18"/>
      <c r="H132" s="18"/>
      <c r="I132" s="18"/>
      <c r="J132" s="18"/>
      <c r="K132" s="18"/>
      <c r="L132" s="18"/>
      <c r="M132" s="18"/>
      <c r="N132" s="165"/>
      <c r="O132" s="165"/>
      <c r="P132" s="18"/>
      <c r="Q132" s="18"/>
      <c r="R132" s="18"/>
      <c r="S132" s="18"/>
      <c r="T132" s="18"/>
      <c r="U132" s="18"/>
      <c r="V132" s="18"/>
      <c r="W132" s="18"/>
      <c r="X132" s="165"/>
      <c r="Y132" s="165"/>
      <c r="Z132" s="18"/>
      <c r="AA132" s="18"/>
      <c r="AB132" s="18"/>
      <c r="AC132" s="18"/>
      <c r="AD132" s="18"/>
      <c r="AE132" s="18"/>
    </row>
    <row r="133" spans="1:31" s="11" customFormat="1" ht="15" customHeight="1" x14ac:dyDescent="0.3">
      <c r="A133" s="14"/>
      <c r="B133" s="80"/>
      <c r="C133" s="174"/>
      <c r="D133" s="174"/>
      <c r="E133" s="17"/>
      <c r="F133" s="18"/>
      <c r="G133" s="18"/>
      <c r="H133" s="18"/>
      <c r="I133" s="18"/>
      <c r="J133" s="18"/>
      <c r="K133" s="18"/>
      <c r="L133" s="18"/>
      <c r="M133" s="18"/>
      <c r="N133" s="165"/>
      <c r="O133" s="165"/>
      <c r="P133" s="18"/>
      <c r="Q133" s="18"/>
      <c r="R133" s="18"/>
      <c r="S133" s="18"/>
      <c r="T133" s="18"/>
      <c r="U133" s="18"/>
      <c r="V133" s="18"/>
      <c r="W133" s="18"/>
      <c r="X133" s="165"/>
      <c r="Y133" s="165"/>
      <c r="Z133" s="18"/>
      <c r="AA133" s="18"/>
      <c r="AB133" s="18"/>
      <c r="AC133" s="18"/>
      <c r="AD133" s="18"/>
      <c r="AE133" s="18"/>
    </row>
    <row r="134" spans="1:31" s="11" customFormat="1" ht="15" customHeight="1" x14ac:dyDescent="0.3">
      <c r="A134" s="14"/>
      <c r="B134" s="80"/>
      <c r="C134" s="174"/>
      <c r="D134" s="174"/>
      <c r="E134" s="17"/>
      <c r="F134" s="18"/>
      <c r="G134" s="18"/>
      <c r="H134" s="18"/>
      <c r="I134" s="18"/>
      <c r="J134" s="18"/>
      <c r="K134" s="18"/>
      <c r="L134" s="18"/>
      <c r="M134" s="18"/>
      <c r="N134" s="165"/>
      <c r="O134" s="165"/>
      <c r="P134" s="18"/>
      <c r="Q134" s="18"/>
      <c r="R134" s="18"/>
      <c r="S134" s="18"/>
      <c r="T134" s="18"/>
      <c r="U134" s="18"/>
      <c r="V134" s="18"/>
      <c r="W134" s="18"/>
      <c r="X134" s="165"/>
      <c r="Y134" s="165"/>
      <c r="Z134" s="18"/>
      <c r="AA134" s="18"/>
      <c r="AB134" s="18"/>
      <c r="AC134" s="18"/>
      <c r="AD134" s="18"/>
      <c r="AE134" s="18"/>
    </row>
    <row r="135" spans="1:31" s="11" customFormat="1" ht="15" customHeight="1" x14ac:dyDescent="0.3">
      <c r="A135" s="14"/>
      <c r="B135" s="80"/>
      <c r="C135" s="174"/>
      <c r="D135" s="174"/>
      <c r="E135" s="17"/>
      <c r="F135" s="18"/>
      <c r="G135" s="18"/>
      <c r="H135" s="18"/>
      <c r="I135" s="18"/>
      <c r="J135" s="18"/>
      <c r="K135" s="18"/>
      <c r="L135" s="18"/>
      <c r="M135" s="18"/>
      <c r="N135" s="165"/>
      <c r="O135" s="165"/>
      <c r="P135" s="18"/>
      <c r="Q135" s="18"/>
      <c r="R135" s="18"/>
      <c r="S135" s="18"/>
      <c r="T135" s="18"/>
      <c r="U135" s="18"/>
      <c r="V135" s="18"/>
      <c r="W135" s="18"/>
      <c r="X135" s="165"/>
      <c r="Y135" s="165"/>
      <c r="Z135" s="18"/>
      <c r="AA135" s="18"/>
      <c r="AB135" s="18"/>
      <c r="AC135" s="18"/>
      <c r="AD135" s="18"/>
      <c r="AE135" s="18"/>
    </row>
    <row r="136" spans="1:31" s="11" customFormat="1" ht="15" customHeight="1" x14ac:dyDescent="0.3">
      <c r="A136" s="14"/>
      <c r="B136" s="80"/>
      <c r="C136" s="174"/>
      <c r="D136" s="174"/>
      <c r="E136" s="17"/>
      <c r="F136" s="18"/>
      <c r="G136" s="18"/>
      <c r="H136" s="18"/>
      <c r="I136" s="18"/>
      <c r="J136" s="18"/>
      <c r="K136" s="18"/>
      <c r="L136" s="18"/>
      <c r="M136" s="18"/>
      <c r="N136" s="165"/>
      <c r="O136" s="165"/>
      <c r="P136" s="18"/>
      <c r="Q136" s="18"/>
      <c r="R136" s="18"/>
      <c r="S136" s="18"/>
      <c r="T136" s="18"/>
      <c r="U136" s="18"/>
      <c r="V136" s="18"/>
      <c r="W136" s="18"/>
      <c r="X136" s="165"/>
      <c r="Y136" s="165"/>
      <c r="Z136" s="18"/>
      <c r="AA136" s="18"/>
      <c r="AB136" s="18"/>
      <c r="AC136" s="18"/>
      <c r="AD136" s="18"/>
      <c r="AE136" s="18"/>
    </row>
    <row r="137" spans="1:31" s="11" customFormat="1" ht="15" customHeight="1" x14ac:dyDescent="0.3">
      <c r="A137" s="14"/>
      <c r="B137" s="80"/>
      <c r="C137" s="174"/>
      <c r="D137" s="174"/>
      <c r="E137" s="17"/>
      <c r="F137" s="18"/>
      <c r="G137" s="18"/>
      <c r="H137" s="18"/>
      <c r="I137" s="18"/>
      <c r="J137" s="18"/>
      <c r="K137" s="18"/>
      <c r="L137" s="18"/>
      <c r="M137" s="18"/>
      <c r="N137" s="165"/>
      <c r="O137" s="165"/>
      <c r="P137" s="18"/>
      <c r="Q137" s="18"/>
      <c r="R137" s="18"/>
      <c r="S137" s="18"/>
      <c r="T137" s="18"/>
      <c r="U137" s="18"/>
      <c r="V137" s="18"/>
      <c r="W137" s="18"/>
      <c r="X137" s="165"/>
      <c r="Y137" s="165"/>
      <c r="Z137" s="18"/>
      <c r="AA137" s="18"/>
      <c r="AB137" s="18"/>
      <c r="AC137" s="18"/>
      <c r="AD137" s="18"/>
      <c r="AE137" s="18"/>
    </row>
    <row r="138" spans="1:31" s="11" customFormat="1" ht="15" customHeight="1" x14ac:dyDescent="0.3">
      <c r="A138" s="14"/>
      <c r="B138" s="80"/>
      <c r="C138" s="174"/>
      <c r="D138" s="174"/>
      <c r="E138" s="17"/>
      <c r="F138" s="18"/>
      <c r="G138" s="18"/>
      <c r="H138" s="18"/>
      <c r="I138" s="18"/>
      <c r="J138" s="18"/>
      <c r="K138" s="18"/>
      <c r="L138" s="18"/>
      <c r="M138" s="18"/>
      <c r="N138" s="165"/>
      <c r="O138" s="165"/>
      <c r="P138" s="18"/>
      <c r="Q138" s="18"/>
      <c r="R138" s="18"/>
      <c r="S138" s="18"/>
      <c r="T138" s="18"/>
      <c r="U138" s="18"/>
      <c r="V138" s="18"/>
      <c r="W138" s="18"/>
      <c r="X138" s="165"/>
      <c r="Y138" s="165"/>
      <c r="Z138" s="18"/>
      <c r="AA138" s="18"/>
      <c r="AB138" s="18"/>
      <c r="AC138" s="18"/>
      <c r="AD138" s="18"/>
      <c r="AE138" s="18"/>
    </row>
    <row r="139" spans="1:31" s="11" customFormat="1" ht="15" customHeight="1" x14ac:dyDescent="0.3">
      <c r="A139" s="14"/>
      <c r="B139" s="80"/>
      <c r="C139" s="174"/>
      <c r="D139" s="174"/>
      <c r="E139" s="17"/>
      <c r="F139" s="18"/>
      <c r="G139" s="18"/>
      <c r="H139" s="18"/>
      <c r="I139" s="18"/>
      <c r="J139" s="18"/>
      <c r="K139" s="18"/>
      <c r="L139" s="18"/>
      <c r="M139" s="18"/>
      <c r="N139" s="165"/>
      <c r="O139" s="165"/>
      <c r="P139" s="18"/>
      <c r="Q139" s="18"/>
      <c r="R139" s="18"/>
      <c r="S139" s="18"/>
      <c r="T139" s="18"/>
      <c r="U139" s="18"/>
      <c r="V139" s="18"/>
      <c r="W139" s="18"/>
      <c r="X139" s="165"/>
      <c r="Y139" s="165"/>
      <c r="Z139" s="18"/>
      <c r="AA139" s="18"/>
      <c r="AB139" s="18"/>
      <c r="AC139" s="18"/>
      <c r="AD139" s="18"/>
      <c r="AE139" s="18"/>
    </row>
    <row r="140" spans="1:31" s="11" customFormat="1" ht="15" customHeight="1" x14ac:dyDescent="0.3">
      <c r="A140" s="14"/>
      <c r="B140" s="80"/>
      <c r="C140" s="174"/>
      <c r="D140" s="174"/>
      <c r="E140" s="17"/>
      <c r="F140" s="18"/>
      <c r="G140" s="18"/>
      <c r="H140" s="18"/>
      <c r="I140" s="18"/>
      <c r="J140" s="18"/>
      <c r="K140" s="18"/>
      <c r="L140" s="18"/>
      <c r="M140" s="18"/>
      <c r="N140" s="165"/>
      <c r="O140" s="165"/>
      <c r="P140" s="18"/>
      <c r="Q140" s="18"/>
      <c r="R140" s="18"/>
      <c r="S140" s="18"/>
      <c r="T140" s="18"/>
      <c r="U140" s="18"/>
      <c r="V140" s="18"/>
      <c r="W140" s="18"/>
      <c r="X140" s="165"/>
      <c r="Y140" s="165"/>
      <c r="Z140" s="18"/>
      <c r="AA140" s="18"/>
      <c r="AB140" s="18"/>
      <c r="AC140" s="18"/>
      <c r="AD140" s="18"/>
      <c r="AE140" s="18"/>
    </row>
    <row r="141" spans="1:31" s="11" customFormat="1" ht="15" customHeight="1" x14ac:dyDescent="0.3">
      <c r="A141" s="14"/>
      <c r="B141" s="80"/>
      <c r="C141" s="174"/>
      <c r="D141" s="174"/>
      <c r="E141" s="17"/>
      <c r="F141" s="18"/>
      <c r="G141" s="18"/>
      <c r="H141" s="18"/>
      <c r="I141" s="18"/>
      <c r="J141" s="18"/>
      <c r="K141" s="18"/>
      <c r="L141" s="18"/>
      <c r="M141" s="18"/>
      <c r="N141" s="165"/>
      <c r="O141" s="165"/>
      <c r="P141" s="18"/>
      <c r="Q141" s="18"/>
      <c r="R141" s="18"/>
      <c r="S141" s="18"/>
      <c r="T141" s="18"/>
      <c r="U141" s="18"/>
      <c r="V141" s="18"/>
      <c r="W141" s="18"/>
      <c r="X141" s="165"/>
      <c r="Y141" s="165"/>
      <c r="Z141" s="18"/>
      <c r="AA141" s="18"/>
      <c r="AB141" s="18"/>
      <c r="AC141" s="18"/>
      <c r="AD141" s="18"/>
      <c r="AE141" s="18"/>
    </row>
    <row r="142" spans="1:31" s="11" customFormat="1" ht="15" customHeight="1" x14ac:dyDescent="0.3">
      <c r="A142" s="14"/>
      <c r="B142" s="80"/>
      <c r="C142" s="174"/>
      <c r="D142" s="174"/>
      <c r="E142" s="17"/>
      <c r="F142" s="18"/>
      <c r="G142" s="18"/>
      <c r="H142" s="18"/>
      <c r="I142" s="18"/>
      <c r="J142" s="18"/>
      <c r="K142" s="18"/>
      <c r="L142" s="18"/>
      <c r="M142" s="18"/>
      <c r="N142" s="165"/>
      <c r="O142" s="165"/>
      <c r="P142" s="18"/>
      <c r="Q142" s="18"/>
      <c r="R142" s="18"/>
      <c r="S142" s="18"/>
      <c r="T142" s="18"/>
      <c r="U142" s="18"/>
      <c r="V142" s="18"/>
      <c r="W142" s="18"/>
      <c r="X142" s="165"/>
      <c r="Y142" s="165"/>
      <c r="Z142" s="18"/>
      <c r="AA142" s="18"/>
      <c r="AB142" s="18"/>
      <c r="AC142" s="18"/>
      <c r="AD142" s="18"/>
      <c r="AE142" s="18"/>
    </row>
    <row r="143" spans="1:31" s="11" customFormat="1" ht="15" customHeight="1" x14ac:dyDescent="0.3">
      <c r="A143" s="14"/>
      <c r="B143" s="80"/>
      <c r="C143" s="174"/>
      <c r="D143" s="174"/>
      <c r="E143" s="17"/>
      <c r="F143" s="18"/>
      <c r="G143" s="18"/>
      <c r="H143" s="18"/>
      <c r="I143" s="18"/>
      <c r="J143" s="18"/>
      <c r="K143" s="18"/>
      <c r="L143" s="18"/>
      <c r="M143" s="18"/>
      <c r="N143" s="165"/>
      <c r="O143" s="165"/>
      <c r="P143" s="18"/>
      <c r="Q143" s="18"/>
      <c r="R143" s="18"/>
      <c r="S143" s="18"/>
      <c r="T143" s="18"/>
      <c r="U143" s="18"/>
      <c r="V143" s="18"/>
      <c r="W143" s="18"/>
      <c r="X143" s="165"/>
      <c r="Y143" s="165"/>
      <c r="Z143" s="18"/>
      <c r="AA143" s="18"/>
      <c r="AB143" s="18"/>
      <c r="AC143" s="18"/>
      <c r="AD143" s="18"/>
      <c r="AE143" s="18"/>
    </row>
    <row r="144" spans="1:31" s="11" customFormat="1" ht="15" customHeight="1" x14ac:dyDescent="0.3">
      <c r="A144" s="14"/>
      <c r="B144" s="80"/>
      <c r="C144" s="174"/>
      <c r="D144" s="174"/>
      <c r="E144" s="17"/>
      <c r="F144" s="18"/>
      <c r="G144" s="18"/>
      <c r="H144" s="18"/>
      <c r="I144" s="18"/>
      <c r="J144" s="18"/>
      <c r="K144" s="18"/>
      <c r="L144" s="18"/>
      <c r="M144" s="18"/>
      <c r="N144" s="165"/>
      <c r="O144" s="165"/>
      <c r="P144" s="18"/>
      <c r="Q144" s="18"/>
      <c r="R144" s="18"/>
      <c r="S144" s="18"/>
      <c r="T144" s="18"/>
      <c r="U144" s="18"/>
      <c r="V144" s="18"/>
      <c r="W144" s="18"/>
      <c r="X144" s="165"/>
      <c r="Y144" s="165"/>
      <c r="Z144" s="18"/>
      <c r="AA144" s="18"/>
      <c r="AB144" s="18"/>
      <c r="AC144" s="18"/>
      <c r="AD144" s="18"/>
      <c r="AE144" s="18"/>
    </row>
    <row r="145" spans="1:31" s="11" customFormat="1" ht="15" customHeight="1" x14ac:dyDescent="0.3">
      <c r="A145" s="14"/>
      <c r="B145" s="80"/>
      <c r="C145" s="174"/>
      <c r="D145" s="174"/>
      <c r="E145" s="17"/>
      <c r="F145" s="18"/>
      <c r="G145" s="18"/>
      <c r="H145" s="18"/>
      <c r="I145" s="18"/>
      <c r="J145" s="18"/>
      <c r="K145" s="18"/>
      <c r="L145" s="18"/>
      <c r="M145" s="18"/>
      <c r="N145" s="165"/>
      <c r="O145" s="165"/>
      <c r="P145" s="18"/>
      <c r="Q145" s="18"/>
      <c r="R145" s="18"/>
      <c r="S145" s="18"/>
      <c r="T145" s="18"/>
      <c r="U145" s="18"/>
      <c r="V145" s="18"/>
      <c r="W145" s="18"/>
      <c r="X145" s="165"/>
      <c r="Y145" s="165"/>
      <c r="Z145" s="18"/>
      <c r="AA145" s="18"/>
      <c r="AB145" s="18"/>
      <c r="AC145" s="18"/>
      <c r="AD145" s="18"/>
      <c r="AE145" s="18"/>
    </row>
    <row r="146" spans="1:31" s="11" customFormat="1" ht="15" customHeight="1" x14ac:dyDescent="0.3">
      <c r="A146" s="14"/>
      <c r="B146" s="80"/>
      <c r="C146" s="174"/>
      <c r="D146" s="174"/>
      <c r="E146" s="17"/>
      <c r="F146" s="18"/>
      <c r="G146" s="18"/>
      <c r="H146" s="18"/>
      <c r="I146" s="18"/>
      <c r="J146" s="18"/>
      <c r="K146" s="18"/>
      <c r="L146" s="18"/>
      <c r="M146" s="18"/>
      <c r="N146" s="165"/>
      <c r="O146" s="165"/>
      <c r="P146" s="18"/>
      <c r="Q146" s="18"/>
      <c r="R146" s="18"/>
      <c r="S146" s="18"/>
      <c r="T146" s="18"/>
      <c r="U146" s="18"/>
      <c r="V146" s="18"/>
      <c r="W146" s="18"/>
      <c r="X146" s="165"/>
      <c r="Y146" s="165"/>
      <c r="Z146" s="18"/>
      <c r="AA146" s="18"/>
      <c r="AB146" s="18"/>
      <c r="AC146" s="18"/>
      <c r="AD146" s="18"/>
      <c r="AE146" s="18"/>
    </row>
    <row r="147" spans="1:31" s="11" customFormat="1" ht="15" customHeight="1" x14ac:dyDescent="0.3">
      <c r="A147" s="14"/>
      <c r="B147" s="80"/>
      <c r="C147" s="174"/>
      <c r="D147" s="174"/>
      <c r="E147" s="17"/>
      <c r="F147" s="18"/>
      <c r="G147" s="18"/>
      <c r="H147" s="18"/>
      <c r="I147" s="18"/>
      <c r="J147" s="18"/>
      <c r="K147" s="18"/>
      <c r="L147" s="18"/>
      <c r="M147" s="18"/>
      <c r="N147" s="165"/>
      <c r="O147" s="165"/>
      <c r="P147" s="18"/>
      <c r="Q147" s="18"/>
      <c r="R147" s="18"/>
      <c r="S147" s="18"/>
      <c r="T147" s="18"/>
      <c r="U147" s="18"/>
      <c r="V147" s="18"/>
      <c r="W147" s="18"/>
      <c r="X147" s="165"/>
      <c r="Y147" s="165"/>
      <c r="Z147" s="18"/>
      <c r="AA147" s="18"/>
      <c r="AB147" s="18"/>
      <c r="AC147" s="18"/>
      <c r="AD147" s="18"/>
      <c r="AE147" s="18"/>
    </row>
    <row r="148" spans="1:31" s="11" customFormat="1" ht="15" customHeight="1" x14ac:dyDescent="0.3">
      <c r="A148" s="14"/>
      <c r="B148" s="80"/>
      <c r="C148" s="174"/>
      <c r="D148" s="174"/>
      <c r="E148" s="17"/>
      <c r="F148" s="18"/>
      <c r="G148" s="18"/>
      <c r="H148" s="18"/>
      <c r="I148" s="18"/>
      <c r="J148" s="18"/>
      <c r="K148" s="18"/>
      <c r="L148" s="18"/>
      <c r="M148" s="18"/>
      <c r="N148" s="165"/>
      <c r="O148" s="165"/>
      <c r="P148" s="18"/>
      <c r="Q148" s="18"/>
      <c r="R148" s="18"/>
      <c r="S148" s="18"/>
      <c r="T148" s="18"/>
      <c r="U148" s="18"/>
      <c r="V148" s="18"/>
      <c r="W148" s="18"/>
      <c r="X148" s="165"/>
      <c r="Y148" s="165"/>
      <c r="Z148" s="18"/>
      <c r="AA148" s="18"/>
      <c r="AB148" s="18"/>
      <c r="AC148" s="18"/>
      <c r="AD148" s="18"/>
      <c r="AE148" s="18"/>
    </row>
    <row r="149" spans="1:31" s="11" customFormat="1" ht="15" customHeight="1" x14ac:dyDescent="0.3">
      <c r="A149" s="14"/>
      <c r="B149" s="80"/>
      <c r="C149" s="174"/>
      <c r="D149" s="174"/>
      <c r="E149" s="17"/>
      <c r="F149" s="18"/>
      <c r="G149" s="18"/>
      <c r="H149" s="18"/>
      <c r="I149" s="18"/>
      <c r="J149" s="18"/>
      <c r="K149" s="18"/>
      <c r="L149" s="18"/>
      <c r="M149" s="18"/>
      <c r="N149" s="165"/>
      <c r="O149" s="165"/>
      <c r="P149" s="18"/>
      <c r="Q149" s="18"/>
      <c r="R149" s="18"/>
      <c r="S149" s="18"/>
      <c r="T149" s="18"/>
      <c r="U149" s="18"/>
      <c r="V149" s="18"/>
      <c r="W149" s="18"/>
      <c r="X149" s="165"/>
      <c r="Y149" s="165"/>
      <c r="Z149" s="18"/>
      <c r="AA149" s="18"/>
      <c r="AB149" s="18"/>
      <c r="AC149" s="18"/>
      <c r="AD149" s="18"/>
      <c r="AE149" s="18"/>
    </row>
    <row r="150" spans="1:31" s="11" customFormat="1" ht="15" customHeight="1" x14ac:dyDescent="0.3">
      <c r="A150" s="14"/>
      <c r="B150" s="80"/>
      <c r="C150" s="174"/>
      <c r="D150" s="174"/>
      <c r="E150" s="17"/>
      <c r="F150" s="18"/>
      <c r="G150" s="18"/>
      <c r="H150" s="18"/>
      <c r="I150" s="18"/>
      <c r="J150" s="18"/>
      <c r="K150" s="18"/>
      <c r="L150" s="18"/>
      <c r="M150" s="18"/>
      <c r="N150" s="165"/>
      <c r="O150" s="165"/>
      <c r="P150" s="18"/>
      <c r="Q150" s="18"/>
      <c r="R150" s="18"/>
      <c r="S150" s="18"/>
      <c r="T150" s="18"/>
      <c r="U150" s="18"/>
      <c r="V150" s="18"/>
      <c r="W150" s="18"/>
      <c r="X150" s="165"/>
      <c r="Y150" s="165"/>
      <c r="Z150" s="18"/>
      <c r="AA150" s="18"/>
      <c r="AB150" s="18"/>
      <c r="AC150" s="18"/>
      <c r="AD150" s="18"/>
      <c r="AE150" s="18"/>
    </row>
    <row r="151" spans="1:31" s="11" customFormat="1" ht="15" customHeight="1" x14ac:dyDescent="0.3">
      <c r="A151" s="14"/>
      <c r="B151" s="80"/>
      <c r="C151" s="174"/>
      <c r="D151" s="174"/>
      <c r="E151" s="17"/>
      <c r="F151" s="18"/>
      <c r="G151" s="18"/>
      <c r="H151" s="18"/>
      <c r="I151" s="18"/>
      <c r="J151" s="18"/>
      <c r="K151" s="18"/>
      <c r="L151" s="18"/>
      <c r="M151" s="18"/>
      <c r="N151" s="165"/>
      <c r="O151" s="165"/>
      <c r="P151" s="18"/>
      <c r="Q151" s="18"/>
      <c r="R151" s="18"/>
      <c r="S151" s="18"/>
      <c r="T151" s="18"/>
      <c r="U151" s="18"/>
      <c r="V151" s="18"/>
      <c r="W151" s="18"/>
      <c r="X151" s="165"/>
      <c r="Y151" s="165"/>
      <c r="Z151" s="18"/>
      <c r="AA151" s="18"/>
      <c r="AB151" s="18"/>
      <c r="AC151" s="18"/>
      <c r="AD151" s="18"/>
      <c r="AE151" s="18"/>
    </row>
    <row r="152" spans="1:31" s="11" customFormat="1" ht="15" customHeight="1" x14ac:dyDescent="0.3">
      <c r="A152" s="14"/>
      <c r="B152" s="80"/>
      <c r="C152" s="174"/>
      <c r="D152" s="174"/>
      <c r="E152" s="17"/>
      <c r="F152" s="18"/>
      <c r="G152" s="18"/>
      <c r="H152" s="18"/>
      <c r="I152" s="18"/>
      <c r="J152" s="18"/>
      <c r="K152" s="18"/>
      <c r="L152" s="18"/>
      <c r="M152" s="18"/>
      <c r="N152" s="165"/>
      <c r="O152" s="165"/>
      <c r="P152" s="18"/>
      <c r="Q152" s="18"/>
      <c r="R152" s="18"/>
      <c r="S152" s="18"/>
      <c r="T152" s="18"/>
      <c r="U152" s="18"/>
      <c r="V152" s="18"/>
      <c r="W152" s="18"/>
      <c r="X152" s="165"/>
      <c r="Y152" s="165"/>
      <c r="Z152" s="18"/>
      <c r="AA152" s="18"/>
      <c r="AB152" s="18"/>
      <c r="AC152" s="18"/>
      <c r="AD152" s="18"/>
      <c r="AE152" s="18"/>
    </row>
    <row r="153" spans="1:31" s="11" customFormat="1" ht="15" customHeight="1" x14ac:dyDescent="0.3">
      <c r="A153" s="14"/>
      <c r="B153" s="80"/>
      <c r="C153" s="174"/>
      <c r="D153" s="174"/>
      <c r="E153" s="17"/>
      <c r="F153" s="18"/>
      <c r="G153" s="18"/>
      <c r="H153" s="18"/>
      <c r="I153" s="18"/>
      <c r="J153" s="18"/>
      <c r="K153" s="18"/>
      <c r="L153" s="18"/>
      <c r="M153" s="18"/>
      <c r="N153" s="165"/>
      <c r="O153" s="165"/>
      <c r="P153" s="18"/>
      <c r="Q153" s="18"/>
      <c r="R153" s="18"/>
      <c r="S153" s="18"/>
      <c r="T153" s="18"/>
      <c r="U153" s="18"/>
      <c r="V153" s="18"/>
      <c r="W153" s="18"/>
      <c r="X153" s="165"/>
      <c r="Y153" s="165"/>
      <c r="Z153" s="18"/>
      <c r="AA153" s="18"/>
      <c r="AB153" s="18"/>
      <c r="AC153" s="18"/>
      <c r="AD153" s="18"/>
      <c r="AE153" s="18"/>
    </row>
    <row r="154" spans="1:31" s="11" customFormat="1" ht="15" customHeight="1" x14ac:dyDescent="0.3">
      <c r="A154" s="14"/>
      <c r="B154" s="80"/>
      <c r="C154" s="174"/>
      <c r="D154" s="174"/>
      <c r="E154" s="17"/>
      <c r="F154" s="18"/>
      <c r="G154" s="18"/>
      <c r="H154" s="18"/>
      <c r="I154" s="18"/>
      <c r="J154" s="18"/>
      <c r="K154" s="18"/>
      <c r="L154" s="18"/>
      <c r="M154" s="18"/>
      <c r="N154" s="165"/>
      <c r="O154" s="165"/>
      <c r="P154" s="18"/>
      <c r="Q154" s="18"/>
      <c r="R154" s="18"/>
      <c r="S154" s="18"/>
      <c r="T154" s="18"/>
      <c r="U154" s="18"/>
      <c r="V154" s="18"/>
      <c r="W154" s="18"/>
      <c r="X154" s="165"/>
      <c r="Y154" s="165"/>
      <c r="Z154" s="18"/>
      <c r="AA154" s="18"/>
      <c r="AB154" s="18"/>
      <c r="AC154" s="18"/>
      <c r="AD154" s="18"/>
      <c r="AE154" s="18"/>
    </row>
    <row r="155" spans="1:31" s="11" customFormat="1" ht="15" customHeight="1" x14ac:dyDescent="0.3">
      <c r="A155" s="14"/>
      <c r="B155" s="80"/>
      <c r="C155" s="174"/>
      <c r="D155" s="174"/>
      <c r="E155" s="17"/>
      <c r="F155" s="18"/>
      <c r="G155" s="18"/>
      <c r="H155" s="18"/>
      <c r="I155" s="18"/>
      <c r="J155" s="18"/>
      <c r="K155" s="18"/>
      <c r="L155" s="18"/>
      <c r="M155" s="18"/>
      <c r="N155" s="165"/>
      <c r="O155" s="165"/>
      <c r="P155" s="18"/>
      <c r="Q155" s="18"/>
      <c r="R155" s="18"/>
      <c r="S155" s="18"/>
      <c r="T155" s="18"/>
      <c r="U155" s="18"/>
      <c r="V155" s="18"/>
      <c r="W155" s="18"/>
      <c r="X155" s="165"/>
      <c r="Y155" s="165"/>
      <c r="Z155" s="18"/>
      <c r="AA155" s="18"/>
      <c r="AB155" s="18"/>
      <c r="AC155" s="18"/>
      <c r="AD155" s="18"/>
      <c r="AE155" s="18"/>
    </row>
    <row r="156" spans="1:31" s="11" customFormat="1" ht="15" customHeight="1" x14ac:dyDescent="0.3">
      <c r="A156" s="14"/>
      <c r="B156" s="80"/>
      <c r="C156" s="174"/>
      <c r="D156" s="174"/>
      <c r="E156" s="17"/>
      <c r="F156" s="18"/>
      <c r="G156" s="18"/>
      <c r="H156" s="18"/>
      <c r="I156" s="18"/>
      <c r="J156" s="18"/>
      <c r="K156" s="18"/>
      <c r="L156" s="18"/>
      <c r="M156" s="18"/>
      <c r="N156" s="165"/>
      <c r="O156" s="165"/>
      <c r="P156" s="18"/>
      <c r="Q156" s="18"/>
      <c r="R156" s="18"/>
      <c r="S156" s="18"/>
      <c r="T156" s="18"/>
      <c r="U156" s="18"/>
      <c r="V156" s="18"/>
      <c r="W156" s="18"/>
      <c r="X156" s="165"/>
      <c r="Y156" s="165"/>
      <c r="Z156" s="18"/>
      <c r="AA156" s="18"/>
      <c r="AB156" s="18"/>
      <c r="AC156" s="18"/>
      <c r="AD156" s="18"/>
      <c r="AE156" s="18"/>
    </row>
    <row r="157" spans="1:31" s="11" customFormat="1" ht="15" customHeight="1" x14ac:dyDescent="0.3">
      <c r="A157" s="14"/>
      <c r="B157" s="80"/>
      <c r="C157" s="174"/>
      <c r="D157" s="174"/>
      <c r="E157" s="17"/>
      <c r="F157" s="18"/>
      <c r="G157" s="18"/>
      <c r="H157" s="18"/>
      <c r="I157" s="18"/>
      <c r="J157" s="18"/>
      <c r="K157" s="18"/>
      <c r="L157" s="18"/>
      <c r="M157" s="18"/>
      <c r="N157" s="165"/>
      <c r="O157" s="165"/>
      <c r="P157" s="18"/>
      <c r="Q157" s="18"/>
      <c r="R157" s="18"/>
      <c r="S157" s="18"/>
      <c r="T157" s="18"/>
      <c r="U157" s="18"/>
      <c r="V157" s="18"/>
      <c r="W157" s="18"/>
      <c r="X157" s="165"/>
      <c r="Y157" s="165"/>
      <c r="Z157" s="18"/>
      <c r="AA157" s="18"/>
      <c r="AB157" s="18"/>
      <c r="AC157" s="18"/>
      <c r="AD157" s="18"/>
      <c r="AE157" s="18"/>
    </row>
    <row r="158" spans="1:31" s="11" customFormat="1" ht="15" customHeight="1" x14ac:dyDescent="0.3">
      <c r="A158" s="14"/>
      <c r="B158" s="80"/>
      <c r="C158" s="174"/>
      <c r="D158" s="174"/>
      <c r="E158" s="17"/>
      <c r="F158" s="18"/>
      <c r="G158" s="18"/>
      <c r="H158" s="18"/>
      <c r="I158" s="18"/>
      <c r="J158" s="18"/>
      <c r="K158" s="18"/>
      <c r="L158" s="18"/>
      <c r="M158" s="18"/>
      <c r="N158" s="165"/>
      <c r="O158" s="165"/>
      <c r="P158" s="18"/>
      <c r="Q158" s="18"/>
      <c r="R158" s="18"/>
      <c r="S158" s="18"/>
      <c r="T158" s="18"/>
      <c r="U158" s="18"/>
      <c r="V158" s="18"/>
      <c r="W158" s="18"/>
      <c r="X158" s="165"/>
      <c r="Y158" s="165"/>
      <c r="Z158" s="18"/>
      <c r="AA158" s="18"/>
      <c r="AB158" s="18"/>
      <c r="AC158" s="18"/>
      <c r="AD158" s="18"/>
      <c r="AE158" s="18"/>
    </row>
    <row r="159" spans="1:31" s="11" customFormat="1" ht="15" customHeight="1" x14ac:dyDescent="0.3">
      <c r="A159" s="14"/>
      <c r="B159" s="80"/>
      <c r="C159" s="174"/>
      <c r="D159" s="174"/>
      <c r="E159" s="17"/>
      <c r="F159" s="18"/>
      <c r="G159" s="18"/>
      <c r="H159" s="18"/>
      <c r="I159" s="18"/>
      <c r="J159" s="18"/>
      <c r="K159" s="18"/>
      <c r="L159" s="18"/>
      <c r="M159" s="18"/>
      <c r="N159" s="165"/>
      <c r="O159" s="165"/>
      <c r="P159" s="18"/>
      <c r="Q159" s="18"/>
      <c r="R159" s="18"/>
      <c r="S159" s="18"/>
      <c r="T159" s="18"/>
      <c r="U159" s="18"/>
      <c r="V159" s="18"/>
      <c r="W159" s="18"/>
      <c r="X159" s="165"/>
      <c r="Y159" s="165"/>
      <c r="Z159" s="18"/>
      <c r="AA159" s="18"/>
      <c r="AB159" s="18"/>
      <c r="AC159" s="18"/>
      <c r="AD159" s="18"/>
      <c r="AE159" s="18"/>
    </row>
    <row r="160" spans="1:31" s="11" customFormat="1" ht="15" customHeight="1" x14ac:dyDescent="0.3">
      <c r="A160" s="14"/>
      <c r="B160" s="80"/>
      <c r="C160" s="174"/>
      <c r="D160" s="174"/>
      <c r="E160" s="17"/>
      <c r="F160" s="18"/>
      <c r="G160" s="18"/>
      <c r="H160" s="18"/>
      <c r="I160" s="18"/>
      <c r="J160" s="18"/>
      <c r="K160" s="18"/>
      <c r="L160" s="18"/>
      <c r="M160" s="18"/>
      <c r="N160" s="165"/>
      <c r="O160" s="165"/>
      <c r="P160" s="18"/>
      <c r="Q160" s="18"/>
      <c r="R160" s="18"/>
      <c r="S160" s="18"/>
      <c r="T160" s="18"/>
      <c r="U160" s="18"/>
      <c r="V160" s="18"/>
      <c r="W160" s="18"/>
      <c r="X160" s="165"/>
      <c r="Y160" s="165"/>
      <c r="Z160" s="18"/>
      <c r="AA160" s="18"/>
      <c r="AB160" s="18"/>
      <c r="AC160" s="18"/>
      <c r="AD160" s="18"/>
      <c r="AE160" s="18"/>
    </row>
    <row r="161" spans="1:31" s="11" customFormat="1" ht="15" customHeight="1" x14ac:dyDescent="0.3">
      <c r="A161" s="14"/>
      <c r="B161" s="80"/>
      <c r="C161" s="174"/>
      <c r="D161" s="174"/>
      <c r="E161" s="17"/>
      <c r="F161" s="18"/>
      <c r="G161" s="18"/>
      <c r="H161" s="18"/>
      <c r="I161" s="18"/>
      <c r="J161" s="18"/>
      <c r="K161" s="18"/>
      <c r="L161" s="18"/>
      <c r="M161" s="18"/>
      <c r="N161" s="165"/>
      <c r="O161" s="165"/>
      <c r="P161" s="18"/>
      <c r="Q161" s="18"/>
      <c r="R161" s="18"/>
      <c r="S161" s="18"/>
      <c r="T161" s="18"/>
      <c r="U161" s="18"/>
      <c r="V161" s="18"/>
      <c r="W161" s="18"/>
      <c r="X161" s="165"/>
      <c r="Y161" s="165"/>
      <c r="Z161" s="18"/>
      <c r="AA161" s="18"/>
      <c r="AB161" s="18"/>
      <c r="AC161" s="18"/>
      <c r="AD161" s="18"/>
      <c r="AE161" s="18"/>
    </row>
    <row r="162" spans="1:31" s="11" customFormat="1" ht="15" customHeight="1" x14ac:dyDescent="0.3">
      <c r="A162" s="14"/>
      <c r="B162" s="80"/>
      <c r="C162" s="174"/>
      <c r="D162" s="174"/>
      <c r="E162" s="17"/>
      <c r="F162" s="18"/>
      <c r="G162" s="18"/>
      <c r="H162" s="18"/>
      <c r="I162" s="18"/>
      <c r="J162" s="18"/>
      <c r="K162" s="18"/>
      <c r="L162" s="18"/>
      <c r="M162" s="18"/>
      <c r="N162" s="165"/>
      <c r="O162" s="165"/>
      <c r="P162" s="18"/>
      <c r="Q162" s="18"/>
      <c r="R162" s="18"/>
      <c r="S162" s="18"/>
      <c r="T162" s="18"/>
      <c r="U162" s="18"/>
      <c r="V162" s="18"/>
      <c r="W162" s="18"/>
      <c r="X162" s="165"/>
      <c r="Y162" s="165"/>
      <c r="Z162" s="18"/>
      <c r="AA162" s="18"/>
      <c r="AB162" s="18"/>
      <c r="AC162" s="18"/>
      <c r="AD162" s="18"/>
      <c r="AE162" s="18"/>
    </row>
    <row r="163" spans="1:31" s="11" customFormat="1" ht="15" customHeight="1" x14ac:dyDescent="0.3">
      <c r="A163" s="14"/>
      <c r="B163" s="80"/>
      <c r="C163" s="174"/>
      <c r="D163" s="174"/>
      <c r="E163" s="17"/>
      <c r="F163" s="18"/>
      <c r="G163" s="18"/>
      <c r="H163" s="18"/>
      <c r="I163" s="18"/>
      <c r="J163" s="18"/>
      <c r="K163" s="18"/>
      <c r="L163" s="18"/>
      <c r="M163" s="18"/>
      <c r="N163" s="165"/>
      <c r="O163" s="165"/>
      <c r="P163" s="18"/>
      <c r="Q163" s="18"/>
      <c r="R163" s="18"/>
      <c r="S163" s="18"/>
      <c r="T163" s="18"/>
      <c r="U163" s="18"/>
      <c r="V163" s="18"/>
      <c r="W163" s="18"/>
      <c r="X163" s="165"/>
      <c r="Y163" s="165"/>
      <c r="Z163" s="18"/>
      <c r="AA163" s="18"/>
      <c r="AB163" s="18"/>
      <c r="AC163" s="18"/>
      <c r="AD163" s="18"/>
      <c r="AE163" s="18"/>
    </row>
    <row r="164" spans="1:31" s="11" customFormat="1" ht="15" customHeight="1" x14ac:dyDescent="0.3">
      <c r="A164" s="14"/>
      <c r="B164" s="80"/>
      <c r="C164" s="174"/>
      <c r="D164" s="174"/>
      <c r="E164" s="17"/>
      <c r="F164" s="18"/>
      <c r="G164" s="18"/>
      <c r="H164" s="18"/>
      <c r="I164" s="18"/>
      <c r="J164" s="18"/>
      <c r="K164" s="18"/>
      <c r="L164" s="18"/>
      <c r="M164" s="18"/>
      <c r="N164" s="165"/>
      <c r="O164" s="165"/>
      <c r="P164" s="18"/>
      <c r="Q164" s="18"/>
      <c r="R164" s="18"/>
      <c r="S164" s="18"/>
      <c r="T164" s="18"/>
      <c r="U164" s="18"/>
      <c r="V164" s="18"/>
      <c r="W164" s="18"/>
      <c r="X164" s="165"/>
      <c r="Y164" s="165"/>
      <c r="Z164" s="18"/>
      <c r="AA164" s="18"/>
      <c r="AB164" s="18"/>
      <c r="AC164" s="18"/>
      <c r="AD164" s="18"/>
      <c r="AE164" s="18"/>
    </row>
    <row r="165" spans="1:31" s="11" customFormat="1" ht="15" customHeight="1" x14ac:dyDescent="0.3">
      <c r="A165" s="14"/>
      <c r="B165" s="80"/>
      <c r="C165" s="174"/>
      <c r="D165" s="174"/>
      <c r="E165" s="17"/>
      <c r="F165" s="18"/>
      <c r="G165" s="18"/>
      <c r="H165" s="18"/>
      <c r="I165" s="18"/>
      <c r="J165" s="18"/>
      <c r="K165" s="18"/>
      <c r="L165" s="18"/>
      <c r="M165" s="18"/>
      <c r="N165" s="165"/>
      <c r="O165" s="165"/>
      <c r="P165" s="18"/>
      <c r="Q165" s="18"/>
      <c r="R165" s="18"/>
      <c r="S165" s="18"/>
      <c r="T165" s="18"/>
      <c r="U165" s="18"/>
      <c r="V165" s="18"/>
      <c r="W165" s="18"/>
      <c r="X165" s="165"/>
      <c r="Y165" s="165"/>
      <c r="Z165" s="18"/>
      <c r="AA165" s="18"/>
      <c r="AB165" s="18"/>
      <c r="AC165" s="18"/>
      <c r="AD165" s="18"/>
      <c r="AE165" s="18"/>
    </row>
    <row r="166" spans="1:31" s="11" customFormat="1" ht="15" customHeight="1" x14ac:dyDescent="0.3">
      <c r="A166" s="14"/>
      <c r="B166" s="80"/>
      <c r="C166" s="174"/>
      <c r="D166" s="174"/>
      <c r="E166" s="17"/>
      <c r="F166" s="18"/>
      <c r="G166" s="18"/>
      <c r="H166" s="18"/>
      <c r="I166" s="18"/>
      <c r="J166" s="18"/>
      <c r="K166" s="18"/>
      <c r="L166" s="18"/>
      <c r="M166" s="18"/>
      <c r="N166" s="165"/>
      <c r="O166" s="165"/>
      <c r="P166" s="18"/>
      <c r="Q166" s="18"/>
      <c r="R166" s="18"/>
      <c r="S166" s="18"/>
      <c r="T166" s="18"/>
      <c r="U166" s="18"/>
      <c r="V166" s="18"/>
      <c r="W166" s="18"/>
      <c r="X166" s="165"/>
      <c r="Y166" s="165"/>
      <c r="Z166" s="18"/>
      <c r="AA166" s="18"/>
      <c r="AB166" s="18"/>
      <c r="AC166" s="18"/>
      <c r="AD166" s="18"/>
      <c r="AE166" s="18"/>
    </row>
    <row r="167" spans="1:31" s="11" customFormat="1" ht="15" customHeight="1" x14ac:dyDescent="0.3">
      <c r="A167" s="14"/>
      <c r="B167" s="80"/>
      <c r="C167" s="174"/>
      <c r="D167" s="174"/>
      <c r="E167" s="17"/>
      <c r="F167" s="18"/>
      <c r="G167" s="18"/>
      <c r="H167" s="18"/>
      <c r="I167" s="18"/>
      <c r="J167" s="18"/>
      <c r="K167" s="18"/>
      <c r="L167" s="18"/>
      <c r="M167" s="18"/>
      <c r="N167" s="165"/>
      <c r="O167" s="165"/>
      <c r="P167" s="18"/>
      <c r="Q167" s="18"/>
      <c r="R167" s="18"/>
      <c r="S167" s="18"/>
      <c r="T167" s="18"/>
      <c r="U167" s="18"/>
      <c r="V167" s="18"/>
      <c r="W167" s="18"/>
      <c r="X167" s="165"/>
      <c r="Y167" s="165"/>
      <c r="Z167" s="18"/>
      <c r="AA167" s="18"/>
      <c r="AB167" s="18"/>
      <c r="AC167" s="18"/>
      <c r="AD167" s="18"/>
      <c r="AE167" s="18"/>
    </row>
    <row r="168" spans="1:31" s="11" customFormat="1" ht="15" customHeight="1" x14ac:dyDescent="0.3">
      <c r="A168" s="14"/>
      <c r="B168" s="80"/>
      <c r="C168" s="174"/>
      <c r="D168" s="174"/>
      <c r="E168" s="17"/>
      <c r="F168" s="18"/>
      <c r="G168" s="18"/>
      <c r="H168" s="18"/>
      <c r="I168" s="18"/>
      <c r="J168" s="18"/>
      <c r="K168" s="18"/>
      <c r="L168" s="18"/>
      <c r="M168" s="18"/>
      <c r="N168" s="165"/>
      <c r="O168" s="165"/>
      <c r="P168" s="18"/>
      <c r="Q168" s="18"/>
      <c r="R168" s="18"/>
      <c r="S168" s="18"/>
      <c r="T168" s="18"/>
      <c r="U168" s="18"/>
      <c r="V168" s="18"/>
      <c r="W168" s="18"/>
      <c r="X168" s="165"/>
      <c r="Y168" s="165"/>
      <c r="Z168" s="18"/>
      <c r="AA168" s="18"/>
      <c r="AB168" s="18"/>
      <c r="AC168" s="18"/>
      <c r="AD168" s="18"/>
      <c r="AE168" s="18"/>
    </row>
    <row r="169" spans="1:31" s="11" customFormat="1" ht="15" customHeight="1" x14ac:dyDescent="0.3">
      <c r="A169" s="14"/>
      <c r="B169" s="80"/>
      <c r="C169" s="174"/>
      <c r="D169" s="174"/>
      <c r="E169" s="17"/>
      <c r="F169" s="18"/>
      <c r="G169" s="18"/>
      <c r="H169" s="18"/>
      <c r="I169" s="18"/>
      <c r="J169" s="18"/>
      <c r="K169" s="18"/>
      <c r="L169" s="18"/>
      <c r="M169" s="18"/>
      <c r="N169" s="165"/>
      <c r="O169" s="165"/>
      <c r="P169" s="18"/>
      <c r="Q169" s="18"/>
      <c r="R169" s="18"/>
      <c r="S169" s="18"/>
      <c r="T169" s="18"/>
      <c r="U169" s="18"/>
      <c r="V169" s="18"/>
      <c r="W169" s="18"/>
      <c r="X169" s="165"/>
      <c r="Y169" s="165"/>
      <c r="Z169" s="18"/>
      <c r="AA169" s="18"/>
      <c r="AB169" s="18"/>
      <c r="AC169" s="18"/>
      <c r="AD169" s="18"/>
      <c r="AE169" s="18"/>
    </row>
    <row r="170" spans="1:31" s="11" customFormat="1" ht="15" customHeight="1" x14ac:dyDescent="0.3">
      <c r="A170" s="14"/>
      <c r="B170" s="80"/>
      <c r="C170" s="174"/>
      <c r="D170" s="174"/>
      <c r="E170" s="17"/>
      <c r="F170" s="18"/>
      <c r="G170" s="18"/>
      <c r="H170" s="18"/>
      <c r="I170" s="18"/>
      <c r="J170" s="18"/>
      <c r="K170" s="18"/>
      <c r="L170" s="18"/>
      <c r="M170" s="18"/>
      <c r="N170" s="165"/>
      <c r="O170" s="165"/>
      <c r="P170" s="18"/>
      <c r="Q170" s="18"/>
      <c r="R170" s="18"/>
      <c r="S170" s="18"/>
      <c r="T170" s="18"/>
      <c r="U170" s="18"/>
      <c r="V170" s="18"/>
      <c r="W170" s="18"/>
      <c r="X170" s="165"/>
      <c r="Y170" s="165"/>
      <c r="Z170" s="18"/>
      <c r="AA170" s="18"/>
      <c r="AB170" s="18"/>
      <c r="AC170" s="18"/>
      <c r="AD170" s="18"/>
      <c r="AE170" s="18"/>
    </row>
    <row r="171" spans="1:31" s="11" customFormat="1" ht="15" customHeight="1" x14ac:dyDescent="0.3">
      <c r="A171" s="14"/>
      <c r="B171" s="80"/>
      <c r="C171" s="174"/>
      <c r="D171" s="174"/>
      <c r="E171" s="17"/>
      <c r="F171" s="18"/>
      <c r="G171" s="18"/>
      <c r="H171" s="18"/>
      <c r="I171" s="18"/>
      <c r="J171" s="18"/>
      <c r="K171" s="18"/>
      <c r="L171" s="18"/>
      <c r="M171" s="18"/>
      <c r="N171" s="165"/>
      <c r="O171" s="165"/>
      <c r="P171" s="18"/>
      <c r="Q171" s="18"/>
      <c r="R171" s="18"/>
      <c r="S171" s="18"/>
      <c r="T171" s="18"/>
      <c r="U171" s="18"/>
      <c r="V171" s="18"/>
      <c r="W171" s="18"/>
      <c r="X171" s="165"/>
      <c r="Y171" s="165"/>
      <c r="Z171" s="18"/>
      <c r="AA171" s="18"/>
      <c r="AB171" s="18"/>
      <c r="AC171" s="18"/>
      <c r="AD171" s="18"/>
      <c r="AE171" s="18"/>
    </row>
    <row r="172" spans="1:31" s="11" customFormat="1" ht="15" customHeight="1" x14ac:dyDescent="0.3">
      <c r="A172" s="14"/>
      <c r="B172" s="80"/>
      <c r="C172" s="174"/>
      <c r="D172" s="174"/>
      <c r="E172" s="17"/>
      <c r="F172" s="18"/>
      <c r="G172" s="18"/>
      <c r="H172" s="18"/>
      <c r="I172" s="18"/>
      <c r="J172" s="18"/>
      <c r="K172" s="18"/>
      <c r="L172" s="18"/>
      <c r="M172" s="18"/>
      <c r="N172" s="165"/>
      <c r="O172" s="165"/>
      <c r="P172" s="18"/>
      <c r="Q172" s="18"/>
      <c r="R172" s="18"/>
      <c r="S172" s="18"/>
      <c r="T172" s="18"/>
      <c r="U172" s="18"/>
      <c r="V172" s="18"/>
      <c r="W172" s="18"/>
      <c r="X172" s="165"/>
      <c r="Y172" s="165"/>
      <c r="Z172" s="18"/>
      <c r="AA172" s="18"/>
      <c r="AB172" s="18"/>
      <c r="AC172" s="18"/>
      <c r="AD172" s="18"/>
      <c r="AE172" s="18"/>
    </row>
    <row r="173" spans="1:31" s="11" customFormat="1" ht="15" customHeight="1" x14ac:dyDescent="0.3">
      <c r="A173" s="14"/>
      <c r="B173" s="80"/>
      <c r="C173" s="174"/>
      <c r="D173" s="174"/>
      <c r="E173" s="17"/>
      <c r="F173" s="18"/>
      <c r="G173" s="18"/>
      <c r="H173" s="18"/>
      <c r="I173" s="18"/>
      <c r="J173" s="18"/>
      <c r="K173" s="18"/>
      <c r="L173" s="18"/>
      <c r="M173" s="18"/>
      <c r="N173" s="165"/>
      <c r="O173" s="165"/>
      <c r="P173" s="18"/>
      <c r="Q173" s="18"/>
      <c r="R173" s="18"/>
      <c r="S173" s="18"/>
      <c r="T173" s="18"/>
      <c r="U173" s="18"/>
      <c r="V173" s="18"/>
      <c r="W173" s="18"/>
      <c r="X173" s="165"/>
      <c r="Y173" s="165"/>
      <c r="Z173" s="18"/>
      <c r="AA173" s="18"/>
      <c r="AB173" s="18"/>
      <c r="AC173" s="18"/>
      <c r="AD173" s="18"/>
      <c r="AE173" s="18"/>
    </row>
    <row r="174" spans="1:31" s="11" customFormat="1" ht="15" customHeight="1" x14ac:dyDescent="0.3">
      <c r="A174" s="14"/>
      <c r="B174" s="80"/>
      <c r="C174" s="174"/>
      <c r="D174" s="174"/>
      <c r="E174" s="17"/>
      <c r="F174" s="18"/>
      <c r="G174" s="18"/>
      <c r="H174" s="18"/>
      <c r="I174" s="18"/>
      <c r="J174" s="18"/>
      <c r="K174" s="18"/>
      <c r="L174" s="18"/>
      <c r="M174" s="18"/>
      <c r="N174" s="165"/>
      <c r="O174" s="165"/>
      <c r="P174" s="18"/>
      <c r="Q174" s="18"/>
      <c r="R174" s="18"/>
      <c r="S174" s="18"/>
      <c r="T174" s="18"/>
      <c r="U174" s="18"/>
      <c r="V174" s="18"/>
      <c r="W174" s="18"/>
      <c r="X174" s="165"/>
      <c r="Y174" s="165"/>
      <c r="Z174" s="18"/>
      <c r="AA174" s="18"/>
      <c r="AB174" s="18"/>
      <c r="AC174" s="18"/>
      <c r="AD174" s="18"/>
      <c r="AE174" s="18"/>
    </row>
    <row r="175" spans="1:31" s="11" customFormat="1" ht="15" customHeight="1" x14ac:dyDescent="0.3">
      <c r="A175" s="14"/>
      <c r="B175" s="80"/>
      <c r="C175" s="174"/>
      <c r="D175" s="174"/>
      <c r="E175" s="17"/>
      <c r="F175" s="18"/>
      <c r="G175" s="18"/>
      <c r="H175" s="18"/>
      <c r="I175" s="18"/>
      <c r="J175" s="18"/>
      <c r="K175" s="18"/>
      <c r="L175" s="18"/>
      <c r="M175" s="18"/>
      <c r="N175" s="165"/>
      <c r="O175" s="165"/>
      <c r="P175" s="18"/>
      <c r="Q175" s="18"/>
      <c r="R175" s="18"/>
      <c r="S175" s="18"/>
      <c r="T175" s="18"/>
      <c r="U175" s="18"/>
      <c r="V175" s="18"/>
      <c r="W175" s="18"/>
      <c r="X175" s="165"/>
      <c r="Y175" s="165"/>
      <c r="Z175" s="18"/>
      <c r="AA175" s="18"/>
      <c r="AB175" s="18"/>
      <c r="AC175" s="18"/>
      <c r="AD175" s="18"/>
      <c r="AE175" s="18"/>
    </row>
    <row r="176" spans="1:31" s="11" customFormat="1" ht="15" customHeight="1" x14ac:dyDescent="0.3">
      <c r="A176" s="14"/>
      <c r="B176" s="80"/>
      <c r="C176" s="174"/>
      <c r="D176" s="174"/>
      <c r="E176" s="17"/>
      <c r="F176" s="18"/>
      <c r="G176" s="18"/>
      <c r="H176" s="18"/>
      <c r="I176" s="18"/>
      <c r="J176" s="18"/>
      <c r="K176" s="18"/>
      <c r="L176" s="18"/>
      <c r="M176" s="18"/>
      <c r="N176" s="165"/>
      <c r="O176" s="165"/>
      <c r="P176" s="18"/>
      <c r="Q176" s="18"/>
      <c r="R176" s="18"/>
      <c r="S176" s="18"/>
      <c r="T176" s="18"/>
      <c r="U176" s="18"/>
      <c r="V176" s="18"/>
      <c r="W176" s="18"/>
      <c r="X176" s="165"/>
      <c r="Y176" s="165"/>
      <c r="Z176" s="18"/>
      <c r="AA176" s="18"/>
      <c r="AB176" s="18"/>
      <c r="AC176" s="18"/>
      <c r="AD176" s="18"/>
      <c r="AE176" s="18"/>
    </row>
    <row r="177" spans="1:31" s="11" customFormat="1" ht="15" customHeight="1" x14ac:dyDescent="0.3">
      <c r="A177" s="14"/>
      <c r="B177" s="80"/>
      <c r="C177" s="174"/>
      <c r="D177" s="174"/>
      <c r="E177" s="17"/>
      <c r="F177" s="18"/>
      <c r="G177" s="18"/>
      <c r="H177" s="18"/>
      <c r="I177" s="18"/>
      <c r="J177" s="18"/>
      <c r="K177" s="18"/>
      <c r="L177" s="18"/>
      <c r="M177" s="18"/>
      <c r="N177" s="165"/>
      <c r="O177" s="165"/>
      <c r="P177" s="18"/>
      <c r="Q177" s="18"/>
      <c r="R177" s="18"/>
      <c r="S177" s="18"/>
      <c r="T177" s="18"/>
      <c r="U177" s="18"/>
      <c r="V177" s="18"/>
      <c r="W177" s="18"/>
      <c r="X177" s="165"/>
      <c r="Y177" s="165"/>
      <c r="Z177" s="18"/>
      <c r="AA177" s="18"/>
      <c r="AB177" s="18"/>
      <c r="AC177" s="18"/>
      <c r="AD177" s="18"/>
      <c r="AE177" s="18"/>
    </row>
    <row r="178" spans="1:31" s="11" customFormat="1" ht="15" customHeight="1" x14ac:dyDescent="0.3">
      <c r="A178" s="14"/>
      <c r="B178" s="80"/>
      <c r="C178" s="174"/>
      <c r="D178" s="174"/>
      <c r="E178" s="17"/>
      <c r="F178" s="18"/>
      <c r="G178" s="18"/>
      <c r="H178" s="18"/>
      <c r="I178" s="18"/>
      <c r="J178" s="18"/>
      <c r="K178" s="18"/>
      <c r="L178" s="18"/>
      <c r="M178" s="18"/>
      <c r="N178" s="165"/>
      <c r="O178" s="165"/>
      <c r="P178" s="18"/>
      <c r="Q178" s="18"/>
      <c r="R178" s="18"/>
      <c r="S178" s="18"/>
      <c r="T178" s="18"/>
      <c r="U178" s="18"/>
      <c r="V178" s="18"/>
      <c r="W178" s="18"/>
      <c r="X178" s="165"/>
      <c r="Y178" s="165"/>
      <c r="Z178" s="18"/>
      <c r="AA178" s="18"/>
      <c r="AB178" s="18"/>
      <c r="AC178" s="18"/>
      <c r="AD178" s="18"/>
      <c r="AE178" s="18"/>
    </row>
    <row r="179" spans="1:31" s="11" customFormat="1" ht="15" customHeight="1" x14ac:dyDescent="0.3">
      <c r="A179" s="14"/>
      <c r="B179" s="80"/>
      <c r="C179" s="174"/>
      <c r="D179" s="174"/>
      <c r="E179" s="17"/>
      <c r="F179" s="18"/>
      <c r="G179" s="18"/>
      <c r="H179" s="18"/>
      <c r="I179" s="18"/>
      <c r="J179" s="18"/>
      <c r="K179" s="18"/>
      <c r="L179" s="18"/>
      <c r="M179" s="18"/>
      <c r="N179" s="165"/>
      <c r="O179" s="165"/>
      <c r="P179" s="18"/>
      <c r="Q179" s="18"/>
      <c r="R179" s="18"/>
      <c r="S179" s="18"/>
      <c r="T179" s="18"/>
      <c r="U179" s="18"/>
      <c r="V179" s="18"/>
      <c r="W179" s="18"/>
      <c r="X179" s="165"/>
      <c r="Y179" s="165"/>
      <c r="Z179" s="18"/>
      <c r="AA179" s="18"/>
      <c r="AB179" s="18"/>
      <c r="AC179" s="18"/>
      <c r="AD179" s="18"/>
      <c r="AE179" s="18"/>
    </row>
    <row r="180" spans="1:31" s="11" customFormat="1" ht="15" customHeight="1" x14ac:dyDescent="0.3">
      <c r="A180" s="14"/>
      <c r="B180" s="80"/>
      <c r="C180" s="174"/>
      <c r="D180" s="174"/>
      <c r="E180" s="17"/>
      <c r="F180" s="18"/>
      <c r="G180" s="18"/>
      <c r="H180" s="18"/>
      <c r="I180" s="18"/>
      <c r="J180" s="18"/>
      <c r="K180" s="18"/>
      <c r="L180" s="18"/>
      <c r="M180" s="18"/>
      <c r="N180" s="165"/>
      <c r="O180" s="165"/>
      <c r="P180" s="18"/>
      <c r="Q180" s="18"/>
      <c r="R180" s="18"/>
      <c r="S180" s="18"/>
      <c r="T180" s="18"/>
      <c r="U180" s="18"/>
      <c r="V180" s="18"/>
      <c r="W180" s="18"/>
      <c r="X180" s="165"/>
      <c r="Y180" s="165"/>
      <c r="Z180" s="18"/>
      <c r="AA180" s="18"/>
      <c r="AB180" s="18"/>
      <c r="AC180" s="18"/>
      <c r="AD180" s="18"/>
      <c r="AE180" s="18"/>
    </row>
    <row r="181" spans="1:31" s="11" customFormat="1" ht="15" customHeight="1" x14ac:dyDescent="0.3">
      <c r="A181" s="14"/>
      <c r="B181" s="80"/>
      <c r="C181" s="174"/>
      <c r="D181" s="174"/>
      <c r="E181" s="17"/>
      <c r="F181" s="18"/>
      <c r="G181" s="18"/>
      <c r="H181" s="18"/>
      <c r="I181" s="18"/>
      <c r="J181" s="18"/>
      <c r="K181" s="18"/>
      <c r="L181" s="18"/>
      <c r="M181" s="18"/>
      <c r="N181" s="165"/>
      <c r="O181" s="165"/>
      <c r="P181" s="18"/>
      <c r="Q181" s="18"/>
      <c r="R181" s="18"/>
      <c r="S181" s="18"/>
      <c r="T181" s="18"/>
      <c r="U181" s="18"/>
      <c r="V181" s="18"/>
      <c r="W181" s="18"/>
      <c r="X181" s="165"/>
      <c r="Y181" s="165"/>
      <c r="Z181" s="18"/>
      <c r="AA181" s="18"/>
      <c r="AB181" s="18"/>
      <c r="AC181" s="18"/>
      <c r="AD181" s="18"/>
      <c r="AE181" s="18"/>
    </row>
    <row r="182" spans="1:31" s="11" customFormat="1" ht="15" customHeight="1" x14ac:dyDescent="0.3">
      <c r="A182" s="14"/>
      <c r="B182" s="80"/>
      <c r="C182" s="174"/>
      <c r="D182" s="174"/>
      <c r="E182" s="17"/>
      <c r="F182" s="18"/>
      <c r="G182" s="18"/>
      <c r="H182" s="18"/>
      <c r="I182" s="18"/>
      <c r="J182" s="18"/>
      <c r="K182" s="18"/>
      <c r="L182" s="18"/>
      <c r="M182" s="18"/>
      <c r="N182" s="165"/>
      <c r="O182" s="165"/>
      <c r="P182" s="18"/>
      <c r="Q182" s="18"/>
      <c r="R182" s="18"/>
      <c r="S182" s="18"/>
      <c r="T182" s="18"/>
      <c r="U182" s="18"/>
      <c r="V182" s="18"/>
      <c r="W182" s="18"/>
      <c r="X182" s="165"/>
      <c r="Y182" s="165"/>
      <c r="Z182" s="18"/>
      <c r="AA182" s="18"/>
      <c r="AB182" s="18"/>
      <c r="AC182" s="18"/>
      <c r="AD182" s="18"/>
      <c r="AE182" s="18"/>
    </row>
    <row r="183" spans="1:31" s="11" customFormat="1" ht="15" customHeight="1" x14ac:dyDescent="0.3">
      <c r="A183" s="14"/>
      <c r="B183" s="80"/>
      <c r="C183" s="174"/>
      <c r="D183" s="174"/>
      <c r="E183" s="17"/>
      <c r="F183" s="18"/>
      <c r="G183" s="18"/>
      <c r="H183" s="18"/>
      <c r="I183" s="18"/>
      <c r="J183" s="18"/>
      <c r="K183" s="18"/>
      <c r="L183" s="18"/>
      <c r="M183" s="18"/>
      <c r="N183" s="165"/>
      <c r="O183" s="165"/>
      <c r="P183" s="18"/>
      <c r="Q183" s="18"/>
      <c r="R183" s="18"/>
      <c r="S183" s="18"/>
      <c r="T183" s="18"/>
      <c r="U183" s="18"/>
      <c r="V183" s="18"/>
      <c r="W183" s="18"/>
      <c r="X183" s="165"/>
      <c r="Y183" s="165"/>
      <c r="Z183" s="18"/>
      <c r="AA183" s="18"/>
      <c r="AB183" s="18"/>
      <c r="AC183" s="18"/>
      <c r="AD183" s="18"/>
      <c r="AE183" s="18"/>
    </row>
    <row r="184" spans="1:31" s="11" customFormat="1" ht="15" customHeight="1" x14ac:dyDescent="0.3">
      <c r="A184" s="14"/>
      <c r="B184" s="80"/>
      <c r="C184" s="174"/>
      <c r="D184" s="174"/>
      <c r="E184" s="17"/>
      <c r="F184" s="18"/>
      <c r="G184" s="18"/>
      <c r="H184" s="18"/>
      <c r="I184" s="18"/>
      <c r="J184" s="18"/>
      <c r="K184" s="18"/>
      <c r="L184" s="18"/>
      <c r="M184" s="18"/>
      <c r="N184" s="165"/>
      <c r="O184" s="165"/>
      <c r="P184" s="18"/>
      <c r="Q184" s="18"/>
      <c r="R184" s="18"/>
      <c r="S184" s="18"/>
      <c r="T184" s="18"/>
      <c r="U184" s="18"/>
      <c r="V184" s="18"/>
      <c r="W184" s="18"/>
      <c r="X184" s="165"/>
      <c r="Y184" s="165"/>
      <c r="Z184" s="18"/>
      <c r="AA184" s="18"/>
      <c r="AB184" s="18"/>
      <c r="AC184" s="18"/>
      <c r="AD184" s="18"/>
      <c r="AE184" s="18"/>
    </row>
    <row r="185" spans="1:31" s="11" customFormat="1" ht="15" customHeight="1" x14ac:dyDescent="0.3">
      <c r="A185" s="14"/>
      <c r="B185" s="80"/>
      <c r="C185" s="174"/>
      <c r="D185" s="174"/>
      <c r="E185" s="17"/>
      <c r="F185" s="18"/>
      <c r="G185" s="18"/>
      <c r="H185" s="18"/>
      <c r="I185" s="18"/>
      <c r="J185" s="18"/>
      <c r="K185" s="18"/>
      <c r="L185" s="18"/>
      <c r="M185" s="18"/>
      <c r="N185" s="165"/>
      <c r="O185" s="165"/>
      <c r="P185" s="18"/>
      <c r="Q185" s="18"/>
      <c r="R185" s="18"/>
      <c r="S185" s="18"/>
      <c r="T185" s="18"/>
      <c r="U185" s="18"/>
      <c r="V185" s="18"/>
      <c r="W185" s="18"/>
      <c r="X185" s="165"/>
      <c r="Y185" s="165"/>
      <c r="Z185" s="18"/>
      <c r="AA185" s="18"/>
      <c r="AB185" s="18"/>
      <c r="AC185" s="18"/>
      <c r="AD185" s="18"/>
      <c r="AE185" s="18"/>
    </row>
    <row r="186" spans="1:31" s="11" customFormat="1" ht="15" customHeight="1" x14ac:dyDescent="0.3">
      <c r="A186" s="14"/>
      <c r="B186" s="80"/>
      <c r="C186" s="174"/>
      <c r="D186" s="174"/>
      <c r="E186" s="17"/>
      <c r="F186" s="18"/>
      <c r="G186" s="18"/>
      <c r="H186" s="18"/>
      <c r="I186" s="18"/>
      <c r="J186" s="18"/>
      <c r="K186" s="18"/>
      <c r="L186" s="18"/>
      <c r="M186" s="18"/>
      <c r="N186" s="165"/>
      <c r="O186" s="165"/>
      <c r="P186" s="18"/>
      <c r="Q186" s="18"/>
      <c r="R186" s="18"/>
      <c r="S186" s="18"/>
      <c r="T186" s="18"/>
      <c r="U186" s="18"/>
      <c r="V186" s="18"/>
      <c r="W186" s="18"/>
      <c r="X186" s="165"/>
      <c r="Y186" s="165"/>
      <c r="Z186" s="18"/>
      <c r="AA186" s="18"/>
      <c r="AB186" s="18"/>
      <c r="AC186" s="18"/>
      <c r="AD186" s="18"/>
      <c r="AE186" s="18"/>
    </row>
    <row r="187" spans="1:31" s="11" customFormat="1" ht="15" customHeight="1" x14ac:dyDescent="0.3">
      <c r="A187" s="14"/>
      <c r="B187" s="80"/>
      <c r="C187" s="174"/>
      <c r="D187" s="174"/>
      <c r="E187" s="17"/>
      <c r="F187" s="18"/>
      <c r="G187" s="18"/>
      <c r="H187" s="18"/>
      <c r="I187" s="18"/>
      <c r="J187" s="18"/>
      <c r="K187" s="18"/>
      <c r="L187" s="18"/>
      <c r="M187" s="18"/>
      <c r="N187" s="165"/>
      <c r="O187" s="165"/>
      <c r="P187" s="18"/>
      <c r="Q187" s="18"/>
      <c r="R187" s="18"/>
      <c r="S187" s="18"/>
      <c r="T187" s="18"/>
      <c r="U187" s="18"/>
      <c r="V187" s="18"/>
      <c r="W187" s="18"/>
      <c r="X187" s="165"/>
      <c r="Y187" s="165"/>
      <c r="Z187" s="18"/>
      <c r="AA187" s="18"/>
      <c r="AB187" s="18"/>
      <c r="AC187" s="18"/>
      <c r="AD187" s="18"/>
      <c r="AE187" s="18"/>
    </row>
    <row r="188" spans="1:31" s="11" customFormat="1" ht="15" customHeight="1" x14ac:dyDescent="0.3">
      <c r="A188" s="14"/>
      <c r="B188" s="80"/>
      <c r="C188" s="174"/>
      <c r="D188" s="174"/>
      <c r="E188" s="17"/>
      <c r="F188" s="18"/>
      <c r="G188" s="18"/>
      <c r="H188" s="18"/>
      <c r="I188" s="18"/>
      <c r="J188" s="18"/>
      <c r="K188" s="18"/>
      <c r="L188" s="18"/>
      <c r="M188" s="18"/>
      <c r="N188" s="165"/>
      <c r="O188" s="165"/>
      <c r="P188" s="18"/>
      <c r="Q188" s="18"/>
      <c r="R188" s="18"/>
      <c r="S188" s="18"/>
      <c r="T188" s="18"/>
      <c r="U188" s="18"/>
      <c r="V188" s="18"/>
      <c r="W188" s="18"/>
      <c r="X188" s="165"/>
      <c r="Y188" s="165"/>
      <c r="Z188" s="18"/>
      <c r="AA188" s="18"/>
      <c r="AB188" s="18"/>
      <c r="AC188" s="18"/>
      <c r="AD188" s="18"/>
      <c r="AE188" s="18"/>
    </row>
    <row r="189" spans="1:31" s="11" customFormat="1" ht="15" customHeight="1" x14ac:dyDescent="0.3">
      <c r="A189" s="14"/>
      <c r="B189" s="80"/>
      <c r="C189" s="174"/>
      <c r="D189" s="174"/>
      <c r="E189" s="17"/>
      <c r="F189" s="18"/>
      <c r="G189" s="18"/>
      <c r="H189" s="18"/>
      <c r="I189" s="18"/>
      <c r="J189" s="18"/>
      <c r="K189" s="18"/>
      <c r="L189" s="18"/>
      <c r="M189" s="18"/>
      <c r="N189" s="165"/>
      <c r="O189" s="165"/>
      <c r="P189" s="18"/>
      <c r="Q189" s="18"/>
      <c r="R189" s="18"/>
      <c r="S189" s="18"/>
      <c r="T189" s="18"/>
      <c r="U189" s="18"/>
      <c r="V189" s="18"/>
      <c r="W189" s="18"/>
      <c r="X189" s="165"/>
      <c r="Y189" s="165"/>
      <c r="Z189" s="18"/>
      <c r="AA189" s="18"/>
      <c r="AB189" s="18"/>
      <c r="AC189" s="18"/>
      <c r="AD189" s="18"/>
      <c r="AE189" s="18"/>
    </row>
    <row r="190" spans="1:31" s="11" customFormat="1" ht="15" customHeight="1" x14ac:dyDescent="0.3">
      <c r="A190" s="14"/>
      <c r="B190" s="80"/>
      <c r="C190" s="174"/>
      <c r="D190" s="174"/>
      <c r="E190" s="17"/>
      <c r="F190" s="18"/>
      <c r="G190" s="18"/>
      <c r="H190" s="18"/>
      <c r="I190" s="18"/>
      <c r="J190" s="18"/>
      <c r="K190" s="18"/>
      <c r="L190" s="18"/>
      <c r="M190" s="18"/>
      <c r="N190" s="165"/>
      <c r="O190" s="165"/>
      <c r="P190" s="18"/>
      <c r="Q190" s="18"/>
      <c r="R190" s="18"/>
      <c r="S190" s="18"/>
      <c r="T190" s="18"/>
      <c r="U190" s="18"/>
      <c r="V190" s="18"/>
      <c r="W190" s="18"/>
      <c r="X190" s="165"/>
      <c r="Y190" s="165"/>
      <c r="Z190" s="18"/>
      <c r="AA190" s="18"/>
      <c r="AB190" s="18"/>
      <c r="AC190" s="18"/>
      <c r="AD190" s="18"/>
      <c r="AE190" s="18"/>
    </row>
    <row r="191" spans="1:31" s="11" customFormat="1" ht="15" customHeight="1" x14ac:dyDescent="0.3">
      <c r="A191" s="14"/>
      <c r="B191" s="80"/>
      <c r="C191" s="174"/>
      <c r="D191" s="174"/>
      <c r="E191" s="17"/>
      <c r="F191" s="18"/>
      <c r="G191" s="18"/>
      <c r="H191" s="18"/>
      <c r="I191" s="18"/>
      <c r="J191" s="18"/>
      <c r="K191" s="18"/>
      <c r="L191" s="18"/>
      <c r="M191" s="18"/>
      <c r="N191" s="165"/>
      <c r="O191" s="165"/>
      <c r="P191" s="18"/>
      <c r="Q191" s="18"/>
      <c r="R191" s="18"/>
      <c r="S191" s="18"/>
      <c r="T191" s="18"/>
      <c r="U191" s="18"/>
      <c r="V191" s="18"/>
      <c r="W191" s="18"/>
      <c r="X191" s="165"/>
      <c r="Y191" s="165"/>
      <c r="Z191" s="18"/>
      <c r="AA191" s="18"/>
      <c r="AB191" s="18"/>
      <c r="AC191" s="18"/>
      <c r="AD191" s="18"/>
      <c r="AE191" s="18"/>
    </row>
    <row r="192" spans="1:31" s="11" customFormat="1" ht="15" customHeight="1" x14ac:dyDescent="0.3">
      <c r="A192" s="14"/>
      <c r="B192" s="80"/>
      <c r="C192" s="174"/>
      <c r="D192" s="174"/>
      <c r="E192" s="17"/>
      <c r="F192" s="18"/>
      <c r="G192" s="18"/>
      <c r="H192" s="18"/>
      <c r="I192" s="18"/>
      <c r="J192" s="18"/>
      <c r="K192" s="18"/>
      <c r="L192" s="18"/>
      <c r="M192" s="18"/>
      <c r="N192" s="165"/>
      <c r="O192" s="165"/>
      <c r="P192" s="18"/>
      <c r="Q192" s="18"/>
      <c r="R192" s="18"/>
      <c r="S192" s="18"/>
      <c r="T192" s="18"/>
      <c r="U192" s="18"/>
      <c r="V192" s="18"/>
      <c r="W192" s="18"/>
      <c r="X192" s="165"/>
      <c r="Y192" s="165"/>
      <c r="Z192" s="18"/>
      <c r="AA192" s="18"/>
      <c r="AB192" s="18"/>
      <c r="AC192" s="18"/>
      <c r="AD192" s="18"/>
      <c r="AE192" s="18"/>
    </row>
    <row r="193" spans="1:31" s="11" customFormat="1" ht="15" customHeight="1" x14ac:dyDescent="0.3">
      <c r="A193" s="14"/>
      <c r="B193" s="80"/>
      <c r="C193" s="174"/>
      <c r="D193" s="174"/>
      <c r="E193" s="17"/>
      <c r="F193" s="18"/>
      <c r="G193" s="18"/>
      <c r="H193" s="18"/>
      <c r="I193" s="18"/>
      <c r="J193" s="18"/>
      <c r="K193" s="18"/>
      <c r="L193" s="18"/>
      <c r="M193" s="18"/>
      <c r="N193" s="165"/>
      <c r="O193" s="165"/>
      <c r="P193" s="18"/>
      <c r="Q193" s="18"/>
      <c r="R193" s="18"/>
      <c r="S193" s="18"/>
      <c r="T193" s="18"/>
      <c r="U193" s="18"/>
      <c r="V193" s="18"/>
      <c r="W193" s="18"/>
      <c r="X193" s="165"/>
      <c r="Y193" s="165"/>
      <c r="Z193" s="18"/>
      <c r="AA193" s="18"/>
      <c r="AB193" s="18"/>
      <c r="AC193" s="18"/>
      <c r="AD193" s="18"/>
      <c r="AE193" s="18"/>
    </row>
    <row r="194" spans="1:31" s="11" customFormat="1" ht="15" customHeight="1" x14ac:dyDescent="0.3">
      <c r="A194" s="14"/>
      <c r="B194" s="80"/>
      <c r="C194" s="174"/>
      <c r="D194" s="174"/>
      <c r="E194" s="17"/>
      <c r="F194" s="18"/>
      <c r="G194" s="18"/>
      <c r="H194" s="18"/>
      <c r="I194" s="18"/>
      <c r="J194" s="18"/>
      <c r="K194" s="18"/>
      <c r="L194" s="18"/>
      <c r="M194" s="18"/>
      <c r="N194" s="165"/>
      <c r="O194" s="165"/>
      <c r="P194" s="18"/>
      <c r="Q194" s="18"/>
      <c r="R194" s="18"/>
      <c r="S194" s="18"/>
      <c r="T194" s="18"/>
      <c r="U194" s="18"/>
      <c r="V194" s="18"/>
      <c r="W194" s="18"/>
      <c r="X194" s="165"/>
      <c r="Y194" s="165"/>
      <c r="Z194" s="18"/>
      <c r="AA194" s="18"/>
      <c r="AB194" s="18"/>
      <c r="AC194" s="18"/>
      <c r="AD194" s="18"/>
      <c r="AE194" s="18"/>
    </row>
    <row r="195" spans="1:31" s="11" customFormat="1" ht="15" customHeight="1" x14ac:dyDescent="0.3">
      <c r="A195" s="14"/>
      <c r="B195" s="80"/>
      <c r="C195" s="174"/>
      <c r="D195" s="174"/>
      <c r="E195" s="17"/>
      <c r="F195" s="18"/>
      <c r="G195" s="18"/>
      <c r="H195" s="18"/>
      <c r="I195" s="18"/>
      <c r="J195" s="18"/>
      <c r="K195" s="18"/>
      <c r="L195" s="18"/>
      <c r="M195" s="18"/>
      <c r="N195" s="165"/>
      <c r="O195" s="165"/>
      <c r="P195" s="18"/>
      <c r="Q195" s="18"/>
      <c r="R195" s="18"/>
      <c r="S195" s="18"/>
      <c r="T195" s="18"/>
      <c r="U195" s="18"/>
      <c r="V195" s="18"/>
      <c r="W195" s="18"/>
      <c r="X195" s="165"/>
      <c r="Y195" s="165"/>
      <c r="Z195" s="18"/>
      <c r="AA195" s="18"/>
      <c r="AB195" s="18"/>
      <c r="AC195" s="18"/>
      <c r="AD195" s="18"/>
      <c r="AE195" s="18"/>
    </row>
    <row r="196" spans="1:31" s="11" customFormat="1" ht="15" customHeight="1" x14ac:dyDescent="0.3">
      <c r="A196" s="14"/>
      <c r="B196" s="80"/>
      <c r="C196" s="174"/>
      <c r="D196" s="174"/>
      <c r="E196" s="17"/>
      <c r="F196" s="18"/>
      <c r="G196" s="18"/>
      <c r="H196" s="18"/>
      <c r="I196" s="18"/>
      <c r="J196" s="18"/>
      <c r="K196" s="18"/>
      <c r="L196" s="18"/>
      <c r="M196" s="18"/>
      <c r="N196" s="165"/>
      <c r="O196" s="165"/>
      <c r="P196" s="18"/>
      <c r="Q196" s="18"/>
      <c r="R196" s="18"/>
      <c r="S196" s="18"/>
      <c r="T196" s="18"/>
      <c r="U196" s="18"/>
      <c r="V196" s="18"/>
      <c r="W196" s="18"/>
      <c r="X196" s="165"/>
      <c r="Y196" s="165"/>
      <c r="Z196" s="18"/>
      <c r="AA196" s="18"/>
      <c r="AB196" s="18"/>
      <c r="AC196" s="18"/>
      <c r="AD196" s="18"/>
      <c r="AE196" s="18"/>
    </row>
    <row r="197" spans="1:31" s="11" customFormat="1" ht="15" customHeight="1" x14ac:dyDescent="0.3">
      <c r="A197" s="14"/>
      <c r="B197" s="80"/>
      <c r="C197" s="174"/>
      <c r="D197" s="174"/>
      <c r="E197" s="17"/>
      <c r="F197" s="18"/>
      <c r="G197" s="18"/>
      <c r="H197" s="18"/>
      <c r="I197" s="18"/>
      <c r="J197" s="18"/>
      <c r="K197" s="18"/>
      <c r="L197" s="18"/>
      <c r="M197" s="18"/>
      <c r="N197" s="165"/>
      <c r="O197" s="165"/>
      <c r="P197" s="18"/>
      <c r="Q197" s="18"/>
      <c r="R197" s="18"/>
      <c r="S197" s="18"/>
      <c r="T197" s="18"/>
      <c r="U197" s="18"/>
      <c r="V197" s="18"/>
      <c r="W197" s="18"/>
      <c r="X197" s="165"/>
      <c r="Y197" s="165"/>
      <c r="Z197" s="18"/>
      <c r="AA197" s="18"/>
      <c r="AB197" s="18"/>
      <c r="AC197" s="18"/>
      <c r="AD197" s="18"/>
      <c r="AE197" s="18"/>
    </row>
    <row r="198" spans="1:31" s="11" customFormat="1" ht="15" customHeight="1" x14ac:dyDescent="0.3">
      <c r="A198" s="14"/>
      <c r="B198" s="80"/>
      <c r="C198" s="174"/>
      <c r="D198" s="174"/>
      <c r="E198" s="17"/>
      <c r="F198" s="18"/>
      <c r="G198" s="18"/>
      <c r="H198" s="18"/>
      <c r="I198" s="18"/>
      <c r="J198" s="18"/>
      <c r="K198" s="18"/>
      <c r="L198" s="18"/>
      <c r="M198" s="18"/>
      <c r="N198" s="165"/>
      <c r="O198" s="165"/>
      <c r="P198" s="18"/>
      <c r="Q198" s="18"/>
      <c r="R198" s="18"/>
      <c r="S198" s="18"/>
      <c r="T198" s="18"/>
      <c r="U198" s="18"/>
      <c r="V198" s="18"/>
      <c r="W198" s="18"/>
      <c r="X198" s="165"/>
      <c r="Y198" s="165"/>
      <c r="Z198" s="18"/>
      <c r="AA198" s="18"/>
      <c r="AB198" s="18"/>
      <c r="AC198" s="18"/>
      <c r="AD198" s="18"/>
      <c r="AE198" s="18"/>
    </row>
    <row r="199" spans="1:31" s="11" customFormat="1" ht="15" customHeight="1" x14ac:dyDescent="0.3">
      <c r="A199" s="14"/>
      <c r="B199" s="80"/>
      <c r="C199" s="174"/>
      <c r="D199" s="174"/>
      <c r="E199" s="17"/>
      <c r="F199" s="18"/>
      <c r="G199" s="18"/>
      <c r="H199" s="18"/>
      <c r="I199" s="18"/>
      <c r="J199" s="18"/>
      <c r="K199" s="18"/>
      <c r="L199" s="18"/>
      <c r="M199" s="18"/>
      <c r="N199" s="165"/>
      <c r="O199" s="165"/>
      <c r="P199" s="18"/>
      <c r="Q199" s="18"/>
      <c r="R199" s="18"/>
      <c r="S199" s="18"/>
      <c r="T199" s="18"/>
      <c r="U199" s="18"/>
      <c r="V199" s="18"/>
      <c r="W199" s="18"/>
      <c r="X199" s="165"/>
      <c r="Y199" s="165"/>
      <c r="Z199" s="18"/>
      <c r="AA199" s="18"/>
      <c r="AB199" s="18"/>
      <c r="AC199" s="18"/>
      <c r="AD199" s="18"/>
      <c r="AE199" s="18"/>
    </row>
    <row r="200" spans="1:31" s="11" customFormat="1" ht="15" customHeight="1" x14ac:dyDescent="0.3">
      <c r="A200" s="14"/>
      <c r="B200" s="80"/>
      <c r="C200" s="174"/>
      <c r="D200" s="174"/>
      <c r="E200" s="17"/>
      <c r="F200" s="18"/>
      <c r="G200" s="18"/>
      <c r="H200" s="18"/>
      <c r="I200" s="18"/>
      <c r="J200" s="18"/>
      <c r="K200" s="18"/>
      <c r="L200" s="18"/>
      <c r="M200" s="18"/>
      <c r="N200" s="165"/>
      <c r="O200" s="165"/>
      <c r="P200" s="18"/>
      <c r="Q200" s="18"/>
      <c r="R200" s="18"/>
      <c r="S200" s="18"/>
      <c r="T200" s="18"/>
      <c r="U200" s="18"/>
      <c r="V200" s="18"/>
      <c r="W200" s="18"/>
      <c r="X200" s="165"/>
      <c r="Y200" s="165"/>
      <c r="Z200" s="18"/>
      <c r="AA200" s="18"/>
      <c r="AB200" s="18"/>
      <c r="AC200" s="18"/>
      <c r="AD200" s="18"/>
      <c r="AE200" s="18"/>
    </row>
    <row r="201" spans="1:31" s="11" customFormat="1" ht="15" customHeight="1" x14ac:dyDescent="0.3">
      <c r="A201" s="14"/>
      <c r="B201" s="80"/>
      <c r="C201" s="174"/>
      <c r="D201" s="174"/>
      <c r="E201" s="17"/>
      <c r="F201" s="18"/>
      <c r="G201" s="18"/>
      <c r="H201" s="18"/>
      <c r="I201" s="18"/>
      <c r="J201" s="18"/>
      <c r="K201" s="18"/>
      <c r="L201" s="18"/>
      <c r="M201" s="18"/>
      <c r="N201" s="165"/>
      <c r="O201" s="165"/>
      <c r="P201" s="18"/>
      <c r="Q201" s="18"/>
      <c r="R201" s="18"/>
      <c r="S201" s="18"/>
      <c r="T201" s="18"/>
      <c r="U201" s="18"/>
      <c r="V201" s="18"/>
      <c r="W201" s="18"/>
      <c r="X201" s="165"/>
      <c r="Y201" s="165"/>
      <c r="Z201" s="18"/>
      <c r="AA201" s="18"/>
      <c r="AB201" s="18"/>
      <c r="AC201" s="18"/>
      <c r="AD201" s="18"/>
      <c r="AE201" s="18"/>
    </row>
    <row r="202" spans="1:31" s="11" customFormat="1" ht="15" customHeight="1" x14ac:dyDescent="0.3">
      <c r="A202" s="14"/>
      <c r="B202" s="80"/>
      <c r="C202" s="174"/>
      <c r="D202" s="174"/>
      <c r="E202" s="17"/>
      <c r="F202" s="18"/>
      <c r="G202" s="18"/>
      <c r="H202" s="18"/>
      <c r="I202" s="18"/>
      <c r="J202" s="18"/>
      <c r="K202" s="18"/>
      <c r="L202" s="18"/>
      <c r="M202" s="18"/>
      <c r="N202" s="165"/>
      <c r="O202" s="165"/>
      <c r="P202" s="18"/>
      <c r="Q202" s="18"/>
      <c r="R202" s="18"/>
      <c r="S202" s="18"/>
      <c r="T202" s="18"/>
      <c r="U202" s="18"/>
      <c r="V202" s="18"/>
      <c r="W202" s="18"/>
      <c r="X202" s="165"/>
      <c r="Y202" s="165"/>
      <c r="Z202" s="18"/>
      <c r="AA202" s="18"/>
      <c r="AB202" s="18"/>
      <c r="AC202" s="18"/>
      <c r="AD202" s="18"/>
      <c r="AE202" s="18"/>
    </row>
    <row r="203" spans="1:31" s="11" customFormat="1" ht="15" customHeight="1" x14ac:dyDescent="0.3">
      <c r="A203" s="14"/>
      <c r="B203" s="80"/>
      <c r="C203" s="174"/>
      <c r="D203" s="174"/>
      <c r="E203" s="17"/>
      <c r="F203" s="18"/>
      <c r="G203" s="18"/>
      <c r="H203" s="18"/>
      <c r="I203" s="18"/>
      <c r="J203" s="18"/>
      <c r="K203" s="18"/>
      <c r="L203" s="18"/>
      <c r="M203" s="18"/>
      <c r="N203" s="165"/>
      <c r="O203" s="165"/>
      <c r="P203" s="18"/>
      <c r="Q203" s="18"/>
      <c r="R203" s="18"/>
      <c r="S203" s="18"/>
      <c r="T203" s="18"/>
      <c r="U203" s="18"/>
      <c r="V203" s="18"/>
      <c r="W203" s="18"/>
      <c r="X203" s="165"/>
      <c r="Y203" s="165"/>
      <c r="Z203" s="18"/>
      <c r="AA203" s="18"/>
      <c r="AB203" s="18"/>
      <c r="AC203" s="18"/>
      <c r="AD203" s="18"/>
      <c r="AE203" s="18"/>
    </row>
    <row r="204" spans="1:31" s="11" customFormat="1" ht="15" customHeight="1" x14ac:dyDescent="0.3">
      <c r="A204" s="14"/>
      <c r="B204" s="80"/>
      <c r="C204" s="174"/>
      <c r="D204" s="174"/>
      <c r="E204" s="17"/>
      <c r="F204" s="18"/>
      <c r="G204" s="18"/>
      <c r="H204" s="18"/>
      <c r="I204" s="18"/>
      <c r="J204" s="18"/>
      <c r="K204" s="18"/>
      <c r="L204" s="18"/>
      <c r="M204" s="18"/>
      <c r="N204" s="165"/>
      <c r="O204" s="165"/>
      <c r="P204" s="18"/>
      <c r="Q204" s="18"/>
      <c r="R204" s="18"/>
      <c r="S204" s="18"/>
      <c r="T204" s="18"/>
      <c r="U204" s="18"/>
      <c r="V204" s="18"/>
      <c r="W204" s="18"/>
      <c r="X204" s="165"/>
      <c r="Y204" s="165"/>
      <c r="Z204" s="18"/>
      <c r="AA204" s="18"/>
      <c r="AB204" s="18"/>
      <c r="AC204" s="18"/>
      <c r="AD204" s="18"/>
      <c r="AE204" s="18"/>
    </row>
    <row r="205" spans="1:31" s="11" customFormat="1" ht="15" customHeight="1" x14ac:dyDescent="0.3">
      <c r="A205" s="14"/>
      <c r="B205" s="80"/>
      <c r="C205" s="174"/>
      <c r="D205" s="174"/>
      <c r="E205" s="17"/>
      <c r="F205" s="18"/>
      <c r="G205" s="18"/>
      <c r="H205" s="18"/>
      <c r="I205" s="18"/>
      <c r="J205" s="18"/>
      <c r="K205" s="18"/>
      <c r="L205" s="18"/>
      <c r="M205" s="18"/>
      <c r="N205" s="165"/>
      <c r="O205" s="165"/>
      <c r="P205" s="18"/>
      <c r="Q205" s="18"/>
      <c r="R205" s="18"/>
      <c r="S205" s="18"/>
      <c r="T205" s="18"/>
      <c r="U205" s="18"/>
      <c r="V205" s="18"/>
      <c r="W205" s="18"/>
      <c r="X205" s="165"/>
      <c r="Y205" s="165"/>
      <c r="Z205" s="18"/>
      <c r="AA205" s="18"/>
      <c r="AB205" s="18"/>
      <c r="AC205" s="18"/>
      <c r="AD205" s="18"/>
      <c r="AE205" s="18"/>
    </row>
    <row r="206" spans="1:31" s="11" customFormat="1" ht="15" customHeight="1" x14ac:dyDescent="0.3">
      <c r="A206" s="14"/>
      <c r="B206" s="80"/>
      <c r="C206" s="174"/>
      <c r="D206" s="174"/>
      <c r="E206" s="17"/>
      <c r="F206" s="18"/>
      <c r="G206" s="18"/>
      <c r="H206" s="18"/>
      <c r="I206" s="18"/>
      <c r="J206" s="18"/>
      <c r="K206" s="18"/>
      <c r="L206" s="18"/>
      <c r="M206" s="18"/>
      <c r="N206" s="165"/>
      <c r="O206" s="165"/>
      <c r="P206" s="18"/>
      <c r="Q206" s="18"/>
      <c r="R206" s="18"/>
      <c r="S206" s="18"/>
      <c r="T206" s="18"/>
      <c r="U206" s="18"/>
      <c r="V206" s="18"/>
      <c r="W206" s="18"/>
      <c r="X206" s="165"/>
      <c r="Y206" s="165"/>
      <c r="Z206" s="18"/>
      <c r="AA206" s="18"/>
      <c r="AB206" s="18"/>
      <c r="AC206" s="18"/>
      <c r="AD206" s="18"/>
      <c r="AE206" s="18"/>
    </row>
    <row r="207" spans="1:31" s="11" customFormat="1" ht="15" customHeight="1" x14ac:dyDescent="0.3">
      <c r="A207" s="14"/>
      <c r="B207" s="80"/>
      <c r="C207" s="174"/>
      <c r="D207" s="174"/>
      <c r="E207" s="17"/>
      <c r="F207" s="18"/>
      <c r="G207" s="18"/>
      <c r="H207" s="18"/>
      <c r="I207" s="18"/>
      <c r="J207" s="18"/>
      <c r="K207" s="18"/>
      <c r="L207" s="18"/>
      <c r="M207" s="18"/>
      <c r="N207" s="165"/>
      <c r="O207" s="165"/>
      <c r="P207" s="18"/>
      <c r="Q207" s="18"/>
      <c r="R207" s="18"/>
      <c r="S207" s="18"/>
      <c r="T207" s="18"/>
      <c r="U207" s="18"/>
      <c r="V207" s="18"/>
      <c r="W207" s="18"/>
      <c r="X207" s="165"/>
      <c r="Y207" s="165"/>
      <c r="Z207" s="18"/>
      <c r="AA207" s="18"/>
      <c r="AB207" s="18"/>
      <c r="AC207" s="18"/>
      <c r="AD207" s="18"/>
      <c r="AE207" s="18"/>
    </row>
    <row r="208" spans="1:31" s="11" customFormat="1" ht="15" customHeight="1" x14ac:dyDescent="0.3">
      <c r="A208" s="14"/>
      <c r="B208" s="80"/>
      <c r="C208" s="174"/>
      <c r="D208" s="174"/>
      <c r="E208" s="17"/>
      <c r="F208" s="18"/>
      <c r="G208" s="18"/>
      <c r="H208" s="18"/>
      <c r="I208" s="18"/>
      <c r="J208" s="18"/>
      <c r="K208" s="18"/>
      <c r="L208" s="18"/>
      <c r="M208" s="18"/>
      <c r="N208" s="165"/>
      <c r="O208" s="165"/>
      <c r="P208" s="18"/>
      <c r="Q208" s="18"/>
      <c r="R208" s="18"/>
      <c r="S208" s="18"/>
      <c r="T208" s="18"/>
      <c r="U208" s="18"/>
      <c r="V208" s="18"/>
      <c r="W208" s="18"/>
      <c r="X208" s="165"/>
      <c r="Y208" s="165"/>
      <c r="Z208" s="18"/>
      <c r="AA208" s="18"/>
      <c r="AB208" s="18"/>
      <c r="AC208" s="18"/>
      <c r="AD208" s="18"/>
      <c r="AE208" s="18"/>
    </row>
    <row r="209" spans="1:31" s="11" customFormat="1" ht="15" customHeight="1" x14ac:dyDescent="0.3">
      <c r="A209" s="14"/>
      <c r="B209" s="80"/>
      <c r="C209" s="174"/>
      <c r="D209" s="174"/>
      <c r="E209" s="17"/>
      <c r="F209" s="18"/>
      <c r="G209" s="18"/>
      <c r="H209" s="18"/>
      <c r="I209" s="18"/>
      <c r="J209" s="18"/>
      <c r="K209" s="18"/>
      <c r="L209" s="18"/>
      <c r="M209" s="18"/>
      <c r="N209" s="165"/>
      <c r="O209" s="165"/>
      <c r="P209" s="18"/>
      <c r="Q209" s="18"/>
      <c r="R209" s="18"/>
      <c r="S209" s="18"/>
      <c r="T209" s="18"/>
      <c r="U209" s="18"/>
      <c r="V209" s="18"/>
      <c r="W209" s="18"/>
      <c r="X209" s="165"/>
      <c r="Y209" s="165"/>
      <c r="Z209" s="18"/>
      <c r="AA209" s="18"/>
      <c r="AB209" s="18"/>
      <c r="AC209" s="18"/>
      <c r="AD209" s="18"/>
      <c r="AE209" s="18"/>
    </row>
    <row r="210" spans="1:31" s="11" customFormat="1" ht="15" customHeight="1" x14ac:dyDescent="0.3">
      <c r="A210" s="14"/>
      <c r="B210" s="80"/>
      <c r="C210" s="174"/>
      <c r="D210" s="174"/>
      <c r="E210" s="17"/>
      <c r="F210" s="18"/>
      <c r="G210" s="18"/>
      <c r="H210" s="18"/>
      <c r="I210" s="18"/>
      <c r="J210" s="18"/>
      <c r="K210" s="18"/>
      <c r="L210" s="18"/>
      <c r="M210" s="18"/>
      <c r="N210" s="165"/>
      <c r="O210" s="165"/>
      <c r="P210" s="18"/>
      <c r="Q210" s="18"/>
      <c r="R210" s="18"/>
      <c r="S210" s="18"/>
      <c r="T210" s="18"/>
      <c r="U210" s="18"/>
      <c r="V210" s="18"/>
      <c r="W210" s="18"/>
      <c r="X210" s="165"/>
      <c r="Y210" s="165"/>
      <c r="Z210" s="18"/>
      <c r="AA210" s="18"/>
      <c r="AB210" s="18"/>
      <c r="AC210" s="18"/>
      <c r="AD210" s="18"/>
      <c r="AE210" s="18"/>
    </row>
    <row r="211" spans="1:31" s="11" customFormat="1" ht="15" customHeight="1" x14ac:dyDescent="0.3">
      <c r="A211" s="14"/>
      <c r="B211" s="80"/>
      <c r="C211" s="174"/>
      <c r="D211" s="174"/>
      <c r="E211" s="17"/>
      <c r="F211" s="18"/>
      <c r="G211" s="18"/>
      <c r="H211" s="18"/>
      <c r="I211" s="18"/>
      <c r="J211" s="18"/>
      <c r="K211" s="18"/>
      <c r="L211" s="18"/>
      <c r="M211" s="18"/>
      <c r="N211" s="165"/>
      <c r="O211" s="165"/>
      <c r="P211" s="18"/>
      <c r="Q211" s="18"/>
      <c r="R211" s="18"/>
      <c r="S211" s="18"/>
      <c r="T211" s="18"/>
      <c r="U211" s="18"/>
      <c r="V211" s="18"/>
      <c r="W211" s="18"/>
      <c r="X211" s="165"/>
      <c r="Y211" s="165"/>
      <c r="Z211" s="18"/>
      <c r="AA211" s="18"/>
      <c r="AB211" s="18"/>
      <c r="AC211" s="18"/>
      <c r="AD211" s="18"/>
      <c r="AE211" s="18"/>
    </row>
    <row r="212" spans="1:31" s="11" customFormat="1" ht="15" customHeight="1" x14ac:dyDescent="0.3">
      <c r="A212" s="14"/>
      <c r="B212" s="80"/>
      <c r="C212" s="174"/>
      <c r="D212" s="174"/>
      <c r="E212" s="17"/>
      <c r="F212" s="18"/>
      <c r="G212" s="18"/>
      <c r="H212" s="18"/>
      <c r="I212" s="18"/>
      <c r="J212" s="18"/>
      <c r="K212" s="18"/>
      <c r="L212" s="18"/>
      <c r="M212" s="18"/>
      <c r="N212" s="165"/>
      <c r="O212" s="165"/>
      <c r="P212" s="18"/>
      <c r="Q212" s="18"/>
      <c r="R212" s="18"/>
      <c r="S212" s="18"/>
      <c r="T212" s="18"/>
      <c r="U212" s="18"/>
      <c r="V212" s="18"/>
      <c r="W212" s="18"/>
      <c r="X212" s="165"/>
      <c r="Y212" s="165"/>
      <c r="Z212" s="18"/>
      <c r="AA212" s="18"/>
      <c r="AB212" s="18"/>
      <c r="AC212" s="18"/>
      <c r="AD212" s="18"/>
      <c r="AE212" s="18"/>
    </row>
    <row r="213" spans="1:31" s="11" customFormat="1" ht="15" customHeight="1" x14ac:dyDescent="0.3">
      <c r="A213" s="14"/>
      <c r="B213" s="80"/>
      <c r="C213" s="174"/>
      <c r="D213" s="174"/>
      <c r="E213" s="17"/>
      <c r="F213" s="18"/>
      <c r="G213" s="18"/>
      <c r="H213" s="18"/>
      <c r="I213" s="18"/>
      <c r="J213" s="18"/>
      <c r="K213" s="18"/>
      <c r="L213" s="18"/>
      <c r="M213" s="18"/>
      <c r="N213" s="165"/>
      <c r="O213" s="165"/>
      <c r="P213" s="18"/>
      <c r="Q213" s="18"/>
      <c r="R213" s="18"/>
      <c r="S213" s="18"/>
      <c r="T213" s="18"/>
      <c r="U213" s="18"/>
      <c r="V213" s="18"/>
      <c r="W213" s="18"/>
      <c r="X213" s="165"/>
      <c r="Y213" s="165"/>
      <c r="Z213" s="18"/>
      <c r="AA213" s="18"/>
      <c r="AB213" s="18"/>
      <c r="AC213" s="18"/>
      <c r="AD213" s="18"/>
      <c r="AE213" s="18"/>
    </row>
    <row r="214" spans="1:31" s="11" customFormat="1" ht="15" customHeight="1" x14ac:dyDescent="0.3">
      <c r="A214" s="14"/>
      <c r="B214" s="80"/>
      <c r="C214" s="174"/>
      <c r="D214" s="174"/>
      <c r="E214" s="17"/>
      <c r="F214" s="18"/>
      <c r="G214" s="18"/>
      <c r="H214" s="18"/>
      <c r="I214" s="18"/>
      <c r="J214" s="18"/>
      <c r="K214" s="18"/>
      <c r="L214" s="18"/>
      <c r="M214" s="18"/>
      <c r="N214" s="165"/>
      <c r="O214" s="165"/>
      <c r="P214" s="18"/>
      <c r="Q214" s="18"/>
      <c r="R214" s="18"/>
      <c r="S214" s="18"/>
      <c r="T214" s="18"/>
      <c r="U214" s="18"/>
      <c r="V214" s="18"/>
      <c r="W214" s="18"/>
      <c r="X214" s="165"/>
      <c r="Y214" s="165"/>
      <c r="Z214" s="18"/>
      <c r="AA214" s="18"/>
      <c r="AB214" s="18"/>
      <c r="AC214" s="18"/>
      <c r="AD214" s="18"/>
      <c r="AE214" s="18"/>
    </row>
    <row r="215" spans="1:31" s="11" customFormat="1" ht="15" customHeight="1" x14ac:dyDescent="0.3">
      <c r="A215" s="14"/>
      <c r="B215" s="80"/>
      <c r="C215" s="174"/>
      <c r="D215" s="174"/>
      <c r="E215" s="17"/>
      <c r="F215" s="18"/>
      <c r="G215" s="18"/>
      <c r="H215" s="18"/>
      <c r="I215" s="18"/>
      <c r="J215" s="18"/>
      <c r="K215" s="18"/>
      <c r="L215" s="18"/>
      <c r="M215" s="18"/>
      <c r="N215" s="165"/>
      <c r="O215" s="165"/>
      <c r="P215" s="18"/>
      <c r="Q215" s="18"/>
      <c r="R215" s="18"/>
      <c r="S215" s="18"/>
      <c r="T215" s="18"/>
      <c r="U215" s="18"/>
      <c r="V215" s="18"/>
      <c r="W215" s="18"/>
      <c r="X215" s="165"/>
      <c r="Y215" s="165"/>
      <c r="Z215" s="18"/>
      <c r="AA215" s="18"/>
      <c r="AB215" s="18"/>
      <c r="AC215" s="18"/>
      <c r="AD215" s="18"/>
      <c r="AE215" s="18"/>
    </row>
    <row r="216" spans="1:31" s="11" customFormat="1" ht="15" customHeight="1" x14ac:dyDescent="0.3">
      <c r="A216" s="14"/>
      <c r="B216" s="80"/>
      <c r="C216" s="174"/>
      <c r="D216" s="174"/>
      <c r="E216" s="17"/>
      <c r="F216" s="18"/>
      <c r="G216" s="18"/>
      <c r="H216" s="18"/>
      <c r="I216" s="18"/>
      <c r="J216" s="18"/>
      <c r="K216" s="18"/>
      <c r="L216" s="18"/>
      <c r="M216" s="18"/>
      <c r="N216" s="165"/>
      <c r="O216" s="165"/>
      <c r="P216" s="18"/>
      <c r="Q216" s="18"/>
      <c r="R216" s="18"/>
      <c r="S216" s="18"/>
      <c r="T216" s="18"/>
      <c r="U216" s="18"/>
      <c r="V216" s="18"/>
      <c r="W216" s="18"/>
      <c r="X216" s="165"/>
      <c r="Y216" s="165"/>
      <c r="Z216" s="18"/>
      <c r="AA216" s="18"/>
      <c r="AB216" s="18"/>
      <c r="AC216" s="18"/>
      <c r="AD216" s="18"/>
      <c r="AE216" s="18"/>
    </row>
    <row r="217" spans="1:31" s="11" customFormat="1" ht="15" customHeight="1" x14ac:dyDescent="0.3">
      <c r="A217" s="14"/>
      <c r="B217" s="80"/>
      <c r="C217" s="174"/>
      <c r="D217" s="174"/>
      <c r="E217" s="17"/>
      <c r="F217" s="18"/>
      <c r="G217" s="18"/>
      <c r="H217" s="18"/>
      <c r="I217" s="18"/>
      <c r="J217" s="18"/>
      <c r="K217" s="18"/>
      <c r="L217" s="18"/>
      <c r="M217" s="18"/>
      <c r="N217" s="165"/>
      <c r="O217" s="165"/>
      <c r="P217" s="18"/>
      <c r="Q217" s="18"/>
      <c r="R217" s="18"/>
      <c r="S217" s="18"/>
      <c r="T217" s="18"/>
      <c r="U217" s="18"/>
      <c r="V217" s="18"/>
      <c r="W217" s="18"/>
      <c r="X217" s="165"/>
      <c r="Y217" s="165"/>
      <c r="Z217" s="18"/>
      <c r="AA217" s="18"/>
      <c r="AB217" s="18"/>
      <c r="AC217" s="18"/>
      <c r="AD217" s="18"/>
      <c r="AE217" s="18"/>
    </row>
    <row r="218" spans="1:31" s="11" customFormat="1" ht="15" customHeight="1" x14ac:dyDescent="0.3">
      <c r="A218" s="14"/>
      <c r="B218" s="80"/>
      <c r="C218" s="174"/>
      <c r="D218" s="174"/>
      <c r="E218" s="17"/>
      <c r="F218" s="18"/>
      <c r="G218" s="18"/>
      <c r="H218" s="18"/>
      <c r="I218" s="18"/>
      <c r="J218" s="18"/>
      <c r="K218" s="18"/>
      <c r="L218" s="18"/>
      <c r="M218" s="18"/>
      <c r="N218" s="165"/>
      <c r="O218" s="165"/>
      <c r="P218" s="18"/>
      <c r="Q218" s="18"/>
      <c r="R218" s="18"/>
      <c r="S218" s="18"/>
      <c r="T218" s="18"/>
      <c r="U218" s="18"/>
      <c r="V218" s="18"/>
      <c r="W218" s="18"/>
      <c r="X218" s="165"/>
      <c r="Y218" s="165"/>
      <c r="Z218" s="18"/>
      <c r="AA218" s="18"/>
      <c r="AB218" s="18"/>
      <c r="AC218" s="18"/>
      <c r="AD218" s="18"/>
      <c r="AE218" s="18"/>
    </row>
    <row r="219" spans="1:31" s="11" customFormat="1" ht="15" customHeight="1" x14ac:dyDescent="0.3">
      <c r="A219" s="14"/>
      <c r="B219" s="80"/>
      <c r="C219" s="174"/>
      <c r="D219" s="174"/>
      <c r="E219" s="17"/>
      <c r="F219" s="18"/>
      <c r="G219" s="18"/>
      <c r="H219" s="18"/>
      <c r="I219" s="18"/>
      <c r="J219" s="18"/>
      <c r="K219" s="18"/>
      <c r="L219" s="18"/>
      <c r="M219" s="18"/>
      <c r="N219" s="165"/>
      <c r="O219" s="165"/>
      <c r="P219" s="18"/>
      <c r="Q219" s="18"/>
      <c r="R219" s="18"/>
      <c r="S219" s="18"/>
      <c r="T219" s="18"/>
      <c r="U219" s="18"/>
      <c r="V219" s="18"/>
      <c r="W219" s="18"/>
      <c r="X219" s="165"/>
      <c r="Y219" s="165"/>
      <c r="Z219" s="18"/>
      <c r="AA219" s="18"/>
      <c r="AB219" s="18"/>
      <c r="AC219" s="18"/>
      <c r="AD219" s="18"/>
      <c r="AE219" s="18"/>
    </row>
    <row r="220" spans="1:31" s="11" customFormat="1" ht="15" customHeight="1" x14ac:dyDescent="0.3">
      <c r="A220" s="14"/>
      <c r="B220" s="80"/>
      <c r="C220" s="174"/>
      <c r="D220" s="174"/>
      <c r="E220" s="17"/>
      <c r="F220" s="18"/>
      <c r="G220" s="18"/>
      <c r="H220" s="18"/>
      <c r="I220" s="18"/>
      <c r="J220" s="18"/>
      <c r="K220" s="18"/>
      <c r="L220" s="18"/>
      <c r="M220" s="18"/>
      <c r="N220" s="165"/>
      <c r="O220" s="165"/>
      <c r="P220" s="18"/>
      <c r="Q220" s="18"/>
      <c r="R220" s="18"/>
      <c r="S220" s="18"/>
      <c r="T220" s="18"/>
      <c r="U220" s="18"/>
      <c r="V220" s="18"/>
      <c r="W220" s="18"/>
      <c r="X220" s="165"/>
      <c r="Y220" s="165"/>
      <c r="Z220" s="18"/>
      <c r="AA220" s="18"/>
      <c r="AB220" s="18"/>
      <c r="AC220" s="18"/>
      <c r="AD220" s="18"/>
      <c r="AE220" s="18"/>
    </row>
    <row r="221" spans="1:31" s="11" customFormat="1" ht="15" customHeight="1" x14ac:dyDescent="0.3">
      <c r="A221" s="14"/>
      <c r="B221" s="80"/>
      <c r="C221" s="174"/>
      <c r="D221" s="174"/>
      <c r="E221" s="17"/>
      <c r="F221" s="18"/>
      <c r="G221" s="18"/>
      <c r="H221" s="18"/>
      <c r="I221" s="18"/>
      <c r="J221" s="18"/>
      <c r="K221" s="18"/>
      <c r="L221" s="18"/>
      <c r="M221" s="18"/>
      <c r="N221" s="165"/>
      <c r="O221" s="165"/>
      <c r="P221" s="18"/>
      <c r="Q221" s="18"/>
      <c r="R221" s="18"/>
      <c r="S221" s="18"/>
      <c r="T221" s="18"/>
      <c r="U221" s="18"/>
      <c r="V221" s="18"/>
      <c r="W221" s="18"/>
      <c r="X221" s="165"/>
      <c r="Y221" s="165"/>
      <c r="Z221" s="18"/>
      <c r="AA221" s="18"/>
      <c r="AB221" s="18"/>
      <c r="AC221" s="18"/>
      <c r="AD221" s="18"/>
      <c r="AE221" s="18"/>
    </row>
    <row r="222" spans="1:31" s="11" customFormat="1" ht="15" customHeight="1" x14ac:dyDescent="0.3">
      <c r="A222" s="14"/>
      <c r="B222" s="80"/>
      <c r="C222" s="174"/>
      <c r="D222" s="174"/>
      <c r="E222" s="17"/>
      <c r="F222" s="18"/>
      <c r="G222" s="18"/>
      <c r="H222" s="18"/>
      <c r="I222" s="18"/>
      <c r="J222" s="18"/>
      <c r="K222" s="18"/>
      <c r="L222" s="18"/>
      <c r="M222" s="18"/>
      <c r="N222" s="165"/>
      <c r="O222" s="165"/>
      <c r="P222" s="18"/>
      <c r="Q222" s="18"/>
      <c r="R222" s="18"/>
      <c r="S222" s="18"/>
      <c r="T222" s="18"/>
      <c r="U222" s="18"/>
      <c r="V222" s="18"/>
      <c r="W222" s="18"/>
      <c r="X222" s="165"/>
      <c r="Y222" s="165"/>
      <c r="Z222" s="18"/>
      <c r="AA222" s="18"/>
      <c r="AB222" s="18"/>
      <c r="AC222" s="18"/>
      <c r="AD222" s="18"/>
      <c r="AE222" s="18"/>
    </row>
    <row r="223" spans="1:31" s="11" customFormat="1" ht="15" customHeight="1" x14ac:dyDescent="0.3">
      <c r="A223" s="14"/>
      <c r="B223" s="80"/>
      <c r="C223" s="174"/>
      <c r="D223" s="174"/>
      <c r="E223" s="17"/>
      <c r="F223" s="18"/>
      <c r="G223" s="18"/>
      <c r="H223" s="18"/>
      <c r="I223" s="18"/>
      <c r="J223" s="18"/>
      <c r="K223" s="18"/>
      <c r="L223" s="18"/>
      <c r="M223" s="18"/>
      <c r="N223" s="165"/>
      <c r="O223" s="165"/>
      <c r="P223" s="18"/>
      <c r="Q223" s="18"/>
      <c r="R223" s="18"/>
      <c r="S223" s="18"/>
      <c r="T223" s="18"/>
      <c r="U223" s="18"/>
      <c r="V223" s="18"/>
      <c r="W223" s="18"/>
      <c r="X223" s="165"/>
      <c r="Y223" s="165"/>
      <c r="Z223" s="18"/>
      <c r="AA223" s="18"/>
      <c r="AB223" s="18"/>
      <c r="AC223" s="18"/>
      <c r="AD223" s="18"/>
      <c r="AE223" s="18"/>
    </row>
    <row r="224" spans="1:31" s="11" customFormat="1" ht="15" customHeight="1" x14ac:dyDescent="0.3">
      <c r="A224" s="14"/>
      <c r="B224" s="80"/>
      <c r="C224" s="174"/>
      <c r="D224" s="174"/>
      <c r="E224" s="17"/>
      <c r="F224" s="18"/>
      <c r="G224" s="18"/>
      <c r="H224" s="18"/>
      <c r="I224" s="18"/>
      <c r="J224" s="18"/>
      <c r="K224" s="18"/>
      <c r="L224" s="18"/>
      <c r="M224" s="18"/>
      <c r="N224" s="165"/>
      <c r="O224" s="165"/>
      <c r="P224" s="18"/>
      <c r="Q224" s="18"/>
      <c r="R224" s="18"/>
      <c r="S224" s="18"/>
      <c r="T224" s="18"/>
      <c r="U224" s="18"/>
      <c r="V224" s="18"/>
      <c r="W224" s="18"/>
      <c r="X224" s="165"/>
      <c r="Y224" s="165"/>
      <c r="Z224" s="18"/>
      <c r="AA224" s="18"/>
      <c r="AB224" s="18"/>
      <c r="AC224" s="18"/>
      <c r="AD224" s="18"/>
      <c r="AE224" s="18"/>
    </row>
    <row r="225" spans="1:31" s="11" customFormat="1" ht="15" customHeight="1" x14ac:dyDescent="0.3">
      <c r="A225" s="14"/>
      <c r="B225" s="80"/>
      <c r="C225" s="174"/>
      <c r="D225" s="174"/>
      <c r="E225" s="17"/>
      <c r="F225" s="18"/>
      <c r="G225" s="18"/>
      <c r="H225" s="18"/>
      <c r="I225" s="18"/>
      <c r="J225" s="18"/>
      <c r="K225" s="18"/>
      <c r="L225" s="18"/>
      <c r="M225" s="18"/>
      <c r="N225" s="165"/>
      <c r="O225" s="165"/>
      <c r="P225" s="18"/>
      <c r="Q225" s="18"/>
      <c r="R225" s="18"/>
      <c r="S225" s="18"/>
      <c r="T225" s="18"/>
      <c r="U225" s="18"/>
      <c r="V225" s="18"/>
      <c r="W225" s="18"/>
      <c r="X225" s="165"/>
      <c r="Y225" s="165"/>
      <c r="Z225" s="18"/>
      <c r="AA225" s="18"/>
      <c r="AB225" s="18"/>
      <c r="AC225" s="18"/>
      <c r="AD225" s="18"/>
      <c r="AE225" s="18"/>
    </row>
    <row r="226" spans="1:31" s="11" customFormat="1" ht="15" customHeight="1" x14ac:dyDescent="0.3">
      <c r="A226" s="14"/>
      <c r="B226" s="80"/>
      <c r="C226" s="174"/>
      <c r="D226" s="174"/>
      <c r="E226" s="17"/>
      <c r="F226" s="18"/>
      <c r="G226" s="18"/>
      <c r="H226" s="18"/>
      <c r="I226" s="18"/>
      <c r="J226" s="18"/>
      <c r="K226" s="18"/>
      <c r="L226" s="18"/>
      <c r="M226" s="18"/>
      <c r="N226" s="165"/>
      <c r="O226" s="165"/>
      <c r="P226" s="18"/>
      <c r="Q226" s="18"/>
      <c r="R226" s="18"/>
      <c r="S226" s="18"/>
      <c r="T226" s="18"/>
      <c r="U226" s="18"/>
      <c r="V226" s="18"/>
      <c r="W226" s="18"/>
      <c r="X226" s="165"/>
      <c r="Y226" s="165"/>
      <c r="Z226" s="18"/>
      <c r="AA226" s="18"/>
      <c r="AB226" s="18"/>
      <c r="AC226" s="18"/>
      <c r="AD226" s="18"/>
      <c r="AE226" s="18"/>
    </row>
    <row r="227" spans="1:31" s="11" customFormat="1" ht="15" customHeight="1" x14ac:dyDescent="0.3">
      <c r="A227" s="14"/>
      <c r="B227" s="80"/>
      <c r="C227" s="174"/>
      <c r="D227" s="174"/>
      <c r="E227" s="17"/>
      <c r="F227" s="18"/>
      <c r="G227" s="18"/>
      <c r="H227" s="18"/>
      <c r="I227" s="18"/>
      <c r="J227" s="18"/>
      <c r="K227" s="18"/>
      <c r="L227" s="18"/>
      <c r="M227" s="18"/>
      <c r="N227" s="165"/>
      <c r="O227" s="165"/>
      <c r="P227" s="18"/>
      <c r="Q227" s="18"/>
      <c r="R227" s="18"/>
      <c r="S227" s="18"/>
      <c r="T227" s="18"/>
      <c r="U227" s="18"/>
      <c r="V227" s="18"/>
      <c r="W227" s="18"/>
      <c r="X227" s="165"/>
      <c r="Y227" s="165"/>
      <c r="Z227" s="18"/>
      <c r="AA227" s="18"/>
      <c r="AB227" s="18"/>
      <c r="AC227" s="18"/>
      <c r="AD227" s="18"/>
      <c r="AE227" s="18"/>
    </row>
    <row r="228" spans="1:31" s="11" customFormat="1" ht="15" customHeight="1" x14ac:dyDescent="0.3">
      <c r="A228" s="14"/>
      <c r="B228" s="80"/>
      <c r="C228" s="174"/>
      <c r="D228" s="174"/>
      <c r="E228" s="17"/>
      <c r="F228" s="18"/>
      <c r="G228" s="18"/>
      <c r="H228" s="18"/>
      <c r="I228" s="18"/>
      <c r="J228" s="18"/>
      <c r="K228" s="18"/>
      <c r="L228" s="18"/>
      <c r="M228" s="18"/>
      <c r="N228" s="165"/>
      <c r="O228" s="165"/>
      <c r="P228" s="18"/>
      <c r="Q228" s="18"/>
      <c r="R228" s="18"/>
      <c r="S228" s="18"/>
      <c r="T228" s="18"/>
      <c r="U228" s="18"/>
      <c r="V228" s="18"/>
      <c r="W228" s="18"/>
      <c r="X228" s="165"/>
      <c r="Y228" s="165"/>
      <c r="Z228" s="18"/>
      <c r="AA228" s="18"/>
      <c r="AB228" s="18"/>
      <c r="AC228" s="18"/>
      <c r="AD228" s="18"/>
      <c r="AE228" s="18"/>
    </row>
    <row r="229" spans="1:31" s="11" customFormat="1" ht="15" customHeight="1" x14ac:dyDescent="0.3">
      <c r="A229" s="14"/>
      <c r="B229" s="80"/>
      <c r="C229" s="174"/>
      <c r="D229" s="174"/>
      <c r="E229" s="17"/>
      <c r="F229" s="18"/>
      <c r="G229" s="18"/>
      <c r="H229" s="18"/>
      <c r="I229" s="18"/>
      <c r="J229" s="18"/>
      <c r="K229" s="18"/>
      <c r="L229" s="18"/>
      <c r="M229" s="18"/>
      <c r="N229" s="165"/>
      <c r="O229" s="165"/>
      <c r="P229" s="18"/>
      <c r="Q229" s="18"/>
      <c r="R229" s="18"/>
      <c r="S229" s="18"/>
      <c r="T229" s="18"/>
      <c r="U229" s="18"/>
      <c r="V229" s="18"/>
      <c r="W229" s="18"/>
      <c r="X229" s="165"/>
      <c r="Y229" s="165"/>
      <c r="Z229" s="18"/>
      <c r="AA229" s="18"/>
      <c r="AB229" s="18"/>
      <c r="AC229" s="18"/>
      <c r="AD229" s="18"/>
      <c r="AE229" s="18"/>
    </row>
    <row r="230" spans="1:31" s="11" customFormat="1" ht="15" customHeight="1" x14ac:dyDescent="0.3">
      <c r="A230" s="14"/>
      <c r="B230" s="80"/>
      <c r="C230" s="174"/>
      <c r="D230" s="174"/>
      <c r="E230" s="17"/>
      <c r="F230" s="18"/>
      <c r="G230" s="18"/>
      <c r="H230" s="18"/>
      <c r="I230" s="18"/>
      <c r="J230" s="18"/>
      <c r="K230" s="18"/>
      <c r="L230" s="18"/>
      <c r="M230" s="18"/>
      <c r="N230" s="165"/>
      <c r="O230" s="165"/>
      <c r="P230" s="18"/>
      <c r="Q230" s="18"/>
      <c r="R230" s="18"/>
      <c r="S230" s="18"/>
      <c r="T230" s="18"/>
      <c r="U230" s="18"/>
      <c r="V230" s="18"/>
      <c r="W230" s="18"/>
      <c r="X230" s="165"/>
      <c r="Y230" s="165"/>
      <c r="Z230" s="18"/>
      <c r="AA230" s="18"/>
      <c r="AB230" s="18"/>
      <c r="AC230" s="18"/>
      <c r="AD230" s="18"/>
      <c r="AE230" s="18"/>
    </row>
    <row r="231" spans="1:31" s="11" customFormat="1" ht="15" customHeight="1" x14ac:dyDescent="0.3">
      <c r="A231" s="14"/>
      <c r="B231" s="80"/>
      <c r="C231" s="174"/>
      <c r="D231" s="174"/>
      <c r="E231" s="17"/>
      <c r="F231" s="18"/>
      <c r="G231" s="18"/>
      <c r="H231" s="18"/>
      <c r="I231" s="18"/>
      <c r="J231" s="18"/>
      <c r="K231" s="18"/>
      <c r="L231" s="18"/>
      <c r="M231" s="18"/>
      <c r="N231" s="165"/>
      <c r="O231" s="165"/>
      <c r="P231" s="18"/>
      <c r="Q231" s="18"/>
      <c r="R231" s="18"/>
      <c r="S231" s="18"/>
      <c r="T231" s="18"/>
      <c r="U231" s="18"/>
      <c r="V231" s="18"/>
      <c r="W231" s="18"/>
      <c r="X231" s="165"/>
      <c r="Y231" s="165"/>
      <c r="Z231" s="18"/>
      <c r="AA231" s="18"/>
      <c r="AB231" s="18"/>
      <c r="AC231" s="18"/>
      <c r="AD231" s="18"/>
      <c r="AE231" s="18"/>
    </row>
    <row r="232" spans="1:31" s="11" customFormat="1" ht="15" customHeight="1" x14ac:dyDescent="0.3">
      <c r="A232" s="14"/>
      <c r="B232" s="80"/>
      <c r="C232" s="174"/>
      <c r="D232" s="174"/>
      <c r="E232" s="17"/>
      <c r="F232" s="18"/>
      <c r="G232" s="18"/>
      <c r="H232" s="18"/>
      <c r="I232" s="18"/>
      <c r="J232" s="18"/>
      <c r="K232" s="18"/>
      <c r="L232" s="18"/>
      <c r="M232" s="18"/>
      <c r="N232" s="165"/>
      <c r="O232" s="165"/>
      <c r="P232" s="18"/>
      <c r="Q232" s="18"/>
      <c r="R232" s="18"/>
      <c r="S232" s="18"/>
      <c r="T232" s="18"/>
      <c r="U232" s="18"/>
      <c r="V232" s="18"/>
      <c r="W232" s="18"/>
      <c r="X232" s="165"/>
      <c r="Y232" s="165"/>
      <c r="Z232" s="18"/>
      <c r="AA232" s="18"/>
      <c r="AB232" s="18"/>
      <c r="AC232" s="18"/>
      <c r="AD232" s="18"/>
      <c r="AE232" s="18"/>
    </row>
    <row r="233" spans="1:31" s="11" customFormat="1" ht="15" customHeight="1" x14ac:dyDescent="0.3">
      <c r="A233" s="14"/>
      <c r="B233" s="80"/>
      <c r="C233" s="174"/>
      <c r="D233" s="174"/>
      <c r="E233" s="17"/>
      <c r="F233" s="18"/>
      <c r="G233" s="18"/>
      <c r="H233" s="18"/>
      <c r="I233" s="18"/>
      <c r="J233" s="18"/>
      <c r="K233" s="18"/>
      <c r="L233" s="18"/>
      <c r="M233" s="18"/>
      <c r="N233" s="165"/>
      <c r="O233" s="165"/>
      <c r="P233" s="18"/>
      <c r="Q233" s="18"/>
      <c r="R233" s="18"/>
      <c r="S233" s="18"/>
      <c r="T233" s="18"/>
      <c r="U233" s="18"/>
      <c r="V233" s="18"/>
      <c r="W233" s="18"/>
      <c r="X233" s="165"/>
      <c r="Y233" s="165"/>
      <c r="Z233" s="18"/>
      <c r="AA233" s="18"/>
      <c r="AB233" s="18"/>
      <c r="AC233" s="18"/>
      <c r="AD233" s="18"/>
      <c r="AE233" s="18"/>
    </row>
    <row r="234" spans="1:31" s="11" customFormat="1" ht="15" customHeight="1" x14ac:dyDescent="0.3">
      <c r="A234" s="14"/>
      <c r="B234" s="80"/>
      <c r="C234" s="174"/>
      <c r="D234" s="174"/>
      <c r="E234" s="17"/>
      <c r="F234" s="18"/>
      <c r="G234" s="18"/>
      <c r="H234" s="18"/>
      <c r="I234" s="18"/>
      <c r="J234" s="18"/>
      <c r="K234" s="18"/>
      <c r="L234" s="18"/>
      <c r="M234" s="18"/>
      <c r="N234" s="165"/>
      <c r="O234" s="165"/>
      <c r="P234" s="18"/>
      <c r="Q234" s="18"/>
      <c r="R234" s="18"/>
      <c r="S234" s="18"/>
      <c r="T234" s="18"/>
      <c r="U234" s="18"/>
      <c r="V234" s="18"/>
      <c r="W234" s="18"/>
      <c r="X234" s="165"/>
      <c r="Y234" s="165"/>
      <c r="Z234" s="18"/>
      <c r="AA234" s="18"/>
      <c r="AB234" s="18"/>
      <c r="AC234" s="18"/>
      <c r="AD234" s="18"/>
      <c r="AE234" s="18"/>
    </row>
    <row r="235" spans="1:31" s="11" customFormat="1" ht="15" customHeight="1" x14ac:dyDescent="0.3">
      <c r="A235" s="14"/>
      <c r="B235" s="80"/>
      <c r="C235" s="174"/>
      <c r="D235" s="174"/>
      <c r="E235" s="17"/>
      <c r="F235" s="18"/>
      <c r="G235" s="18"/>
      <c r="H235" s="18"/>
      <c r="I235" s="18"/>
      <c r="J235" s="18"/>
      <c r="K235" s="18"/>
      <c r="L235" s="18"/>
      <c r="M235" s="18"/>
      <c r="N235" s="165"/>
      <c r="O235" s="165"/>
      <c r="P235" s="18"/>
      <c r="Q235" s="18"/>
      <c r="R235" s="18"/>
      <c r="S235" s="18"/>
      <c r="T235" s="18"/>
      <c r="U235" s="18"/>
      <c r="V235" s="18"/>
      <c r="W235" s="18"/>
      <c r="X235" s="165"/>
      <c r="Y235" s="165"/>
      <c r="Z235" s="18"/>
      <c r="AA235" s="18"/>
      <c r="AB235" s="18"/>
      <c r="AC235" s="18"/>
      <c r="AD235" s="18"/>
      <c r="AE235" s="18"/>
    </row>
    <row r="236" spans="1:31" s="11" customFormat="1" ht="15" customHeight="1" x14ac:dyDescent="0.3">
      <c r="A236" s="14"/>
      <c r="B236" s="80"/>
      <c r="C236" s="174"/>
      <c r="D236" s="174"/>
      <c r="E236" s="17"/>
      <c r="F236" s="18"/>
      <c r="G236" s="18"/>
      <c r="H236" s="18"/>
      <c r="I236" s="18"/>
      <c r="J236" s="18"/>
      <c r="K236" s="18"/>
      <c r="L236" s="18"/>
      <c r="M236" s="18"/>
      <c r="N236" s="165"/>
      <c r="O236" s="165"/>
      <c r="P236" s="18"/>
      <c r="Q236" s="18"/>
      <c r="R236" s="18"/>
      <c r="S236" s="18"/>
      <c r="T236" s="18"/>
      <c r="U236" s="18"/>
      <c r="V236" s="18"/>
      <c r="W236" s="18"/>
      <c r="X236" s="165"/>
      <c r="Y236" s="165"/>
      <c r="Z236" s="18"/>
      <c r="AA236" s="18"/>
      <c r="AB236" s="18"/>
      <c r="AC236" s="18"/>
      <c r="AD236" s="18"/>
      <c r="AE236" s="18"/>
    </row>
    <row r="237" spans="1:31" s="11" customFormat="1" ht="15" customHeight="1" x14ac:dyDescent="0.3">
      <c r="A237" s="14"/>
      <c r="B237" s="80"/>
      <c r="C237" s="174"/>
      <c r="D237" s="174"/>
      <c r="E237" s="17"/>
      <c r="F237" s="18"/>
      <c r="G237" s="18"/>
      <c r="H237" s="18"/>
      <c r="I237" s="18"/>
      <c r="J237" s="18"/>
      <c r="K237" s="18"/>
      <c r="L237" s="18"/>
      <c r="M237" s="18"/>
      <c r="N237" s="165"/>
      <c r="O237" s="165"/>
      <c r="P237" s="18"/>
      <c r="Q237" s="18"/>
      <c r="R237" s="18"/>
      <c r="S237" s="18"/>
      <c r="T237" s="18"/>
      <c r="U237" s="18"/>
      <c r="V237" s="18"/>
      <c r="W237" s="18"/>
      <c r="X237" s="165"/>
      <c r="Y237" s="165"/>
      <c r="Z237" s="18"/>
      <c r="AA237" s="18"/>
      <c r="AB237" s="18"/>
      <c r="AC237" s="18"/>
      <c r="AD237" s="18"/>
      <c r="AE237" s="18"/>
    </row>
    <row r="238" spans="1:31" s="11" customFormat="1" ht="15" customHeight="1" x14ac:dyDescent="0.3">
      <c r="A238" s="14"/>
      <c r="B238" s="80"/>
      <c r="C238" s="174"/>
      <c r="D238" s="174"/>
      <c r="E238" s="17"/>
      <c r="F238" s="18"/>
      <c r="G238" s="18"/>
      <c r="H238" s="18"/>
      <c r="I238" s="18"/>
      <c r="J238" s="18"/>
      <c r="K238" s="18"/>
      <c r="L238" s="18"/>
      <c r="M238" s="18"/>
      <c r="N238" s="165"/>
      <c r="O238" s="165"/>
      <c r="P238" s="18"/>
      <c r="Q238" s="18"/>
      <c r="R238" s="18"/>
      <c r="S238" s="18"/>
      <c r="T238" s="18"/>
      <c r="U238" s="18"/>
      <c r="V238" s="18"/>
      <c r="W238" s="18"/>
      <c r="X238" s="165"/>
      <c r="Y238" s="165"/>
      <c r="Z238" s="18"/>
      <c r="AA238" s="18"/>
      <c r="AB238" s="18"/>
      <c r="AC238" s="18"/>
      <c r="AD238" s="18"/>
      <c r="AE238" s="18"/>
    </row>
    <row r="239" spans="1:31" s="11" customFormat="1" ht="15" customHeight="1" x14ac:dyDescent="0.3">
      <c r="A239" s="14"/>
      <c r="B239" s="80"/>
      <c r="C239" s="174"/>
      <c r="D239" s="174"/>
      <c r="E239" s="17"/>
      <c r="F239" s="18"/>
      <c r="G239" s="18"/>
      <c r="H239" s="18"/>
      <c r="I239" s="18"/>
      <c r="J239" s="18"/>
      <c r="K239" s="18"/>
      <c r="L239" s="18"/>
      <c r="M239" s="18"/>
      <c r="N239" s="165"/>
      <c r="O239" s="165"/>
      <c r="P239" s="18"/>
      <c r="Q239" s="18"/>
      <c r="R239" s="18"/>
      <c r="S239" s="18"/>
      <c r="T239" s="18"/>
      <c r="U239" s="18"/>
      <c r="V239" s="18"/>
      <c r="W239" s="18"/>
      <c r="X239" s="165"/>
      <c r="Y239" s="165"/>
      <c r="Z239" s="18"/>
      <c r="AA239" s="18"/>
      <c r="AB239" s="18"/>
      <c r="AC239" s="18"/>
      <c r="AD239" s="18"/>
      <c r="AE239" s="18"/>
    </row>
    <row r="240" spans="1:31" s="11" customFormat="1" ht="15" customHeight="1" x14ac:dyDescent="0.3">
      <c r="A240" s="14"/>
      <c r="B240" s="80"/>
      <c r="C240" s="174"/>
      <c r="D240" s="174"/>
      <c r="E240" s="17"/>
      <c r="F240" s="18"/>
      <c r="G240" s="18"/>
      <c r="H240" s="18"/>
      <c r="I240" s="18"/>
      <c r="J240" s="18"/>
      <c r="K240" s="18"/>
      <c r="L240" s="18"/>
      <c r="M240" s="18"/>
      <c r="N240" s="165"/>
      <c r="O240" s="165"/>
      <c r="P240" s="18"/>
      <c r="Q240" s="18"/>
      <c r="R240" s="18"/>
      <c r="S240" s="18"/>
      <c r="T240" s="18"/>
      <c r="U240" s="18"/>
      <c r="V240" s="18"/>
      <c r="W240" s="18"/>
      <c r="X240" s="165"/>
      <c r="Y240" s="165"/>
      <c r="Z240" s="18"/>
      <c r="AA240" s="18"/>
      <c r="AB240" s="18"/>
      <c r="AC240" s="18"/>
      <c r="AD240" s="18"/>
      <c r="AE240" s="18"/>
    </row>
    <row r="241" spans="1:31" s="11" customFormat="1" ht="15" customHeight="1" x14ac:dyDescent="0.3">
      <c r="A241" s="14"/>
      <c r="B241" s="80"/>
      <c r="C241" s="174"/>
      <c r="D241" s="174"/>
      <c r="E241" s="17"/>
      <c r="F241" s="18"/>
      <c r="G241" s="18"/>
      <c r="H241" s="18"/>
      <c r="I241" s="18"/>
      <c r="J241" s="18"/>
      <c r="K241" s="18"/>
      <c r="L241" s="18"/>
      <c r="M241" s="18"/>
      <c r="N241" s="165"/>
      <c r="O241" s="165"/>
      <c r="P241" s="18"/>
      <c r="Q241" s="18"/>
      <c r="R241" s="18"/>
      <c r="S241" s="18"/>
      <c r="T241" s="18"/>
      <c r="U241" s="18"/>
      <c r="V241" s="18"/>
      <c r="W241" s="18"/>
      <c r="X241" s="165"/>
      <c r="Y241" s="165"/>
      <c r="Z241" s="18"/>
      <c r="AA241" s="18"/>
      <c r="AB241" s="18"/>
      <c r="AC241" s="18"/>
      <c r="AD241" s="18"/>
      <c r="AE241" s="18"/>
    </row>
    <row r="242" spans="1:31" s="11" customFormat="1" ht="15" customHeight="1" x14ac:dyDescent="0.3">
      <c r="A242" s="14"/>
      <c r="B242" s="80"/>
      <c r="C242" s="174"/>
      <c r="D242" s="174"/>
      <c r="E242" s="17"/>
      <c r="F242" s="18"/>
      <c r="G242" s="18"/>
      <c r="H242" s="18"/>
      <c r="I242" s="18"/>
      <c r="J242" s="18"/>
      <c r="K242" s="18"/>
      <c r="L242" s="18"/>
      <c r="M242" s="18"/>
      <c r="N242" s="165"/>
      <c r="O242" s="165"/>
      <c r="P242" s="18"/>
      <c r="Q242" s="18"/>
      <c r="R242" s="18"/>
      <c r="S242" s="18"/>
      <c r="T242" s="18"/>
      <c r="U242" s="18"/>
      <c r="V242" s="18"/>
      <c r="W242" s="18"/>
      <c r="X242" s="165"/>
      <c r="Y242" s="165"/>
      <c r="Z242" s="18"/>
      <c r="AA242" s="18"/>
      <c r="AB242" s="18"/>
      <c r="AC242" s="18"/>
      <c r="AD242" s="18"/>
      <c r="AE242" s="18"/>
    </row>
    <row r="243" spans="1:31" s="11" customFormat="1" ht="15" customHeight="1" x14ac:dyDescent="0.3">
      <c r="A243" s="14"/>
      <c r="B243" s="80"/>
      <c r="C243" s="174"/>
      <c r="D243" s="174"/>
      <c r="E243" s="17"/>
      <c r="F243" s="18"/>
      <c r="G243" s="18"/>
      <c r="H243" s="18"/>
      <c r="I243" s="18"/>
      <c r="J243" s="18"/>
      <c r="K243" s="18"/>
      <c r="L243" s="18"/>
      <c r="M243" s="18"/>
      <c r="N243" s="165"/>
      <c r="O243" s="165"/>
      <c r="P243" s="18"/>
      <c r="Q243" s="18"/>
      <c r="R243" s="18"/>
      <c r="S243" s="18"/>
      <c r="T243" s="18"/>
      <c r="U243" s="18"/>
      <c r="V243" s="18"/>
      <c r="W243" s="18"/>
      <c r="X243" s="165"/>
      <c r="Y243" s="165"/>
      <c r="Z243" s="18"/>
      <c r="AA243" s="18"/>
      <c r="AB243" s="18"/>
      <c r="AC243" s="18"/>
      <c r="AD243" s="18"/>
      <c r="AE243" s="18"/>
    </row>
    <row r="244" spans="1:31" s="11" customFormat="1" ht="15" customHeight="1" x14ac:dyDescent="0.3">
      <c r="A244" s="14"/>
      <c r="B244" s="80"/>
      <c r="C244" s="174"/>
      <c r="D244" s="174"/>
      <c r="E244" s="17"/>
      <c r="F244" s="18"/>
      <c r="G244" s="18"/>
      <c r="H244" s="18"/>
      <c r="I244" s="18"/>
      <c r="J244" s="18"/>
      <c r="K244" s="18"/>
      <c r="L244" s="18"/>
      <c r="M244" s="18"/>
      <c r="N244" s="165"/>
      <c r="O244" s="165"/>
      <c r="P244" s="18"/>
      <c r="Q244" s="18"/>
      <c r="R244" s="18"/>
      <c r="S244" s="18"/>
      <c r="T244" s="18"/>
      <c r="U244" s="18"/>
      <c r="V244" s="18"/>
      <c r="W244" s="18"/>
      <c r="X244" s="165"/>
      <c r="Y244" s="165"/>
      <c r="Z244" s="18"/>
      <c r="AA244" s="18"/>
      <c r="AB244" s="18"/>
      <c r="AC244" s="18"/>
      <c r="AD244" s="18"/>
      <c r="AE244" s="18"/>
    </row>
    <row r="245" spans="1:31" s="11" customFormat="1" ht="15" customHeight="1" x14ac:dyDescent="0.3">
      <c r="A245" s="14"/>
      <c r="B245" s="80"/>
      <c r="C245" s="174"/>
      <c r="D245" s="174"/>
      <c r="E245" s="17"/>
      <c r="F245" s="18"/>
      <c r="G245" s="18"/>
      <c r="H245" s="18"/>
      <c r="I245" s="18"/>
      <c r="J245" s="18"/>
      <c r="K245" s="18"/>
      <c r="L245" s="18"/>
      <c r="M245" s="18"/>
      <c r="N245" s="165"/>
      <c r="O245" s="165"/>
      <c r="P245" s="18"/>
      <c r="Q245" s="18"/>
      <c r="R245" s="18"/>
      <c r="S245" s="18"/>
      <c r="T245" s="18"/>
      <c r="U245" s="18"/>
      <c r="V245" s="18"/>
      <c r="W245" s="18"/>
      <c r="X245" s="165"/>
      <c r="Y245" s="165"/>
      <c r="Z245" s="18"/>
      <c r="AA245" s="18"/>
      <c r="AB245" s="18"/>
      <c r="AC245" s="18"/>
      <c r="AD245" s="18"/>
      <c r="AE245" s="18"/>
    </row>
    <row r="246" spans="1:31" s="11" customFormat="1" ht="15" customHeight="1" x14ac:dyDescent="0.3">
      <c r="A246" s="14"/>
      <c r="B246" s="80"/>
      <c r="C246" s="174"/>
      <c r="D246" s="174"/>
      <c r="E246" s="17"/>
      <c r="F246" s="18"/>
      <c r="G246" s="18"/>
      <c r="H246" s="18"/>
      <c r="I246" s="18"/>
      <c r="J246" s="18"/>
      <c r="K246" s="18"/>
      <c r="L246" s="18"/>
      <c r="M246" s="18"/>
      <c r="N246" s="165"/>
      <c r="O246" s="165"/>
      <c r="P246" s="18"/>
      <c r="Q246" s="18"/>
      <c r="R246" s="18"/>
      <c r="S246" s="18"/>
      <c r="T246" s="18"/>
      <c r="U246" s="18"/>
      <c r="V246" s="18"/>
      <c r="W246" s="18"/>
      <c r="X246" s="165"/>
      <c r="Y246" s="165"/>
      <c r="Z246" s="18"/>
      <c r="AA246" s="18"/>
      <c r="AB246" s="18"/>
      <c r="AC246" s="18"/>
      <c r="AD246" s="18"/>
      <c r="AE246" s="18"/>
    </row>
    <row r="247" spans="1:31" s="11" customFormat="1" ht="15" customHeight="1" x14ac:dyDescent="0.3">
      <c r="A247" s="14"/>
      <c r="B247" s="80"/>
      <c r="C247" s="174"/>
      <c r="D247" s="174"/>
      <c r="E247" s="17"/>
      <c r="F247" s="18"/>
      <c r="G247" s="18"/>
      <c r="H247" s="18"/>
      <c r="I247" s="18"/>
      <c r="J247" s="18"/>
      <c r="K247" s="18"/>
      <c r="L247" s="18"/>
      <c r="M247" s="18"/>
      <c r="N247" s="165"/>
      <c r="O247" s="165"/>
      <c r="P247" s="18"/>
      <c r="Q247" s="18"/>
      <c r="R247" s="18"/>
      <c r="S247" s="18"/>
      <c r="T247" s="18"/>
      <c r="U247" s="18"/>
      <c r="V247" s="18"/>
      <c r="W247" s="18"/>
      <c r="X247" s="165"/>
      <c r="Y247" s="165"/>
      <c r="Z247" s="18"/>
      <c r="AA247" s="18"/>
      <c r="AB247" s="18"/>
      <c r="AC247" s="18"/>
      <c r="AD247" s="18"/>
      <c r="AE247" s="18"/>
    </row>
    <row r="248" spans="1:31" s="11" customFormat="1" ht="15" customHeight="1" x14ac:dyDescent="0.3">
      <c r="A248" s="14"/>
      <c r="B248" s="80"/>
      <c r="C248" s="174"/>
      <c r="D248" s="174"/>
      <c r="E248" s="17"/>
      <c r="F248" s="18"/>
      <c r="G248" s="18"/>
      <c r="H248" s="18"/>
      <c r="I248" s="18"/>
      <c r="J248" s="18"/>
      <c r="K248" s="18"/>
      <c r="L248" s="18"/>
      <c r="M248" s="18"/>
      <c r="N248" s="165"/>
      <c r="O248" s="165"/>
      <c r="P248" s="18"/>
      <c r="Q248" s="18"/>
      <c r="R248" s="18"/>
      <c r="S248" s="18"/>
      <c r="T248" s="18"/>
      <c r="U248" s="18"/>
      <c r="V248" s="18"/>
      <c r="W248" s="18"/>
      <c r="X248" s="165"/>
      <c r="Y248" s="165"/>
      <c r="Z248" s="18"/>
      <c r="AA248" s="18"/>
      <c r="AB248" s="18"/>
      <c r="AC248" s="18"/>
      <c r="AD248" s="18"/>
      <c r="AE248" s="18"/>
    </row>
    <row r="249" spans="1:31" s="11" customFormat="1" ht="15" customHeight="1" x14ac:dyDescent="0.3">
      <c r="A249" s="14"/>
      <c r="B249" s="80"/>
      <c r="C249" s="174"/>
      <c r="D249" s="174"/>
      <c r="E249" s="17"/>
      <c r="F249" s="18"/>
      <c r="G249" s="18"/>
      <c r="H249" s="18"/>
      <c r="I249" s="18"/>
      <c r="J249" s="18"/>
      <c r="K249" s="18"/>
      <c r="L249" s="18"/>
      <c r="M249" s="18"/>
      <c r="N249" s="165"/>
      <c r="O249" s="165"/>
      <c r="P249" s="18"/>
      <c r="Q249" s="18"/>
      <c r="R249" s="18"/>
      <c r="S249" s="18"/>
      <c r="T249" s="18"/>
      <c r="U249" s="18"/>
      <c r="V249" s="18"/>
      <c r="W249" s="18"/>
      <c r="X249" s="165"/>
      <c r="Y249" s="165"/>
      <c r="Z249" s="18"/>
      <c r="AA249" s="18"/>
      <c r="AB249" s="18"/>
      <c r="AC249" s="18"/>
      <c r="AD249" s="18"/>
      <c r="AE249" s="18"/>
    </row>
    <row r="250" spans="1:31" s="11" customFormat="1" ht="15" customHeight="1" x14ac:dyDescent="0.3">
      <c r="A250" s="14"/>
      <c r="B250" s="80"/>
      <c r="C250" s="174"/>
      <c r="D250" s="174"/>
      <c r="E250" s="17"/>
      <c r="F250" s="18"/>
      <c r="G250" s="18"/>
      <c r="H250" s="18"/>
      <c r="I250" s="18"/>
      <c r="J250" s="18"/>
      <c r="K250" s="18"/>
      <c r="L250" s="18"/>
      <c r="M250" s="18"/>
      <c r="N250" s="165"/>
      <c r="O250" s="165"/>
      <c r="P250" s="18"/>
      <c r="Q250" s="18"/>
      <c r="R250" s="18"/>
      <c r="S250" s="18"/>
      <c r="T250" s="18"/>
      <c r="U250" s="18"/>
      <c r="V250" s="18"/>
      <c r="W250" s="18"/>
      <c r="X250" s="165"/>
      <c r="Y250" s="165"/>
      <c r="Z250" s="18"/>
      <c r="AA250" s="18"/>
      <c r="AB250" s="18"/>
      <c r="AC250" s="18"/>
      <c r="AD250" s="18"/>
      <c r="AE250" s="18"/>
    </row>
    <row r="251" spans="1:31" s="11" customFormat="1" ht="15" customHeight="1" x14ac:dyDescent="0.3">
      <c r="A251" s="14"/>
      <c r="B251" s="80"/>
      <c r="C251" s="174"/>
      <c r="D251" s="174"/>
      <c r="E251" s="17"/>
      <c r="F251" s="18"/>
      <c r="G251" s="18"/>
      <c r="H251" s="18"/>
      <c r="I251" s="18"/>
      <c r="J251" s="18"/>
      <c r="K251" s="18"/>
      <c r="L251" s="18"/>
      <c r="M251" s="18"/>
      <c r="N251" s="165"/>
      <c r="O251" s="165"/>
      <c r="P251" s="18"/>
      <c r="Q251" s="18"/>
      <c r="R251" s="18"/>
      <c r="S251" s="18"/>
      <c r="T251" s="18"/>
      <c r="U251" s="18"/>
      <c r="V251" s="18"/>
      <c r="W251" s="18"/>
      <c r="X251" s="165"/>
      <c r="Y251" s="165"/>
      <c r="Z251" s="18"/>
      <c r="AA251" s="18"/>
      <c r="AB251" s="18"/>
      <c r="AC251" s="18"/>
      <c r="AD251" s="18"/>
      <c r="AE251" s="18"/>
    </row>
    <row r="252" spans="1:31" s="11" customFormat="1" ht="15" customHeight="1" x14ac:dyDescent="0.3">
      <c r="A252" s="14"/>
      <c r="B252" s="80"/>
      <c r="C252" s="174"/>
      <c r="D252" s="174"/>
      <c r="E252" s="17"/>
      <c r="F252" s="18"/>
      <c r="G252" s="18"/>
      <c r="H252" s="18"/>
      <c r="I252" s="18"/>
      <c r="J252" s="18"/>
      <c r="K252" s="18"/>
      <c r="L252" s="18"/>
      <c r="M252" s="18"/>
      <c r="N252" s="165"/>
      <c r="O252" s="165"/>
      <c r="P252" s="18"/>
      <c r="Q252" s="18"/>
      <c r="R252" s="18"/>
      <c r="S252" s="18"/>
      <c r="T252" s="18"/>
      <c r="U252" s="18"/>
      <c r="V252" s="18"/>
      <c r="W252" s="18"/>
      <c r="X252" s="165"/>
      <c r="Y252" s="165"/>
      <c r="Z252" s="18"/>
      <c r="AA252" s="18"/>
      <c r="AB252" s="18"/>
      <c r="AC252" s="18"/>
      <c r="AD252" s="18"/>
      <c r="AE252" s="18"/>
    </row>
    <row r="253" spans="1:31" s="11" customFormat="1" ht="15" customHeight="1" x14ac:dyDescent="0.3">
      <c r="A253" s="14"/>
      <c r="B253" s="80"/>
      <c r="C253" s="174"/>
      <c r="D253" s="174"/>
      <c r="E253" s="17"/>
      <c r="F253" s="18"/>
      <c r="G253" s="18"/>
      <c r="H253" s="18"/>
      <c r="I253" s="18"/>
      <c r="J253" s="18"/>
      <c r="K253" s="18"/>
      <c r="L253" s="18"/>
      <c r="M253" s="18"/>
      <c r="N253" s="165"/>
      <c r="O253" s="165"/>
      <c r="P253" s="18"/>
      <c r="Q253" s="18"/>
      <c r="R253" s="18"/>
      <c r="S253" s="18"/>
      <c r="T253" s="18"/>
      <c r="U253" s="18"/>
      <c r="V253" s="18"/>
      <c r="W253" s="18"/>
      <c r="X253" s="165"/>
      <c r="Y253" s="165"/>
      <c r="Z253" s="18"/>
      <c r="AA253" s="18"/>
      <c r="AB253" s="18"/>
      <c r="AC253" s="18"/>
      <c r="AD253" s="18"/>
      <c r="AE253" s="18"/>
    </row>
    <row r="254" spans="1:31" s="11" customFormat="1" ht="15" customHeight="1" x14ac:dyDescent="0.3">
      <c r="A254" s="14"/>
      <c r="B254" s="80"/>
      <c r="C254" s="174"/>
      <c r="D254" s="174"/>
      <c r="E254" s="17"/>
      <c r="F254" s="18"/>
      <c r="G254" s="18"/>
      <c r="H254" s="18"/>
      <c r="I254" s="18"/>
      <c r="J254" s="18"/>
      <c r="K254" s="18"/>
      <c r="L254" s="18"/>
      <c r="M254" s="18"/>
      <c r="N254" s="165"/>
      <c r="O254" s="165"/>
      <c r="P254" s="18"/>
      <c r="Q254" s="18"/>
      <c r="R254" s="18"/>
      <c r="S254" s="18"/>
      <c r="T254" s="18"/>
      <c r="U254" s="18"/>
      <c r="V254" s="18"/>
      <c r="W254" s="18"/>
      <c r="X254" s="165"/>
      <c r="Y254" s="165"/>
      <c r="Z254" s="18"/>
      <c r="AA254" s="18"/>
      <c r="AB254" s="18"/>
      <c r="AC254" s="18"/>
      <c r="AD254" s="18"/>
      <c r="AE254" s="18"/>
    </row>
    <row r="255" spans="1:31" s="11" customFormat="1" ht="15" customHeight="1" x14ac:dyDescent="0.3">
      <c r="A255" s="14"/>
      <c r="B255" s="80"/>
      <c r="C255" s="174"/>
      <c r="D255" s="174"/>
      <c r="E255" s="17"/>
      <c r="F255" s="18"/>
      <c r="G255" s="18"/>
      <c r="H255" s="18"/>
      <c r="I255" s="18"/>
      <c r="J255" s="18"/>
      <c r="K255" s="18"/>
      <c r="L255" s="18"/>
      <c r="M255" s="18"/>
      <c r="N255" s="165"/>
      <c r="O255" s="165"/>
      <c r="P255" s="18"/>
      <c r="Q255" s="18"/>
      <c r="R255" s="18"/>
      <c r="S255" s="18"/>
      <c r="T255" s="18"/>
      <c r="U255" s="18"/>
      <c r="V255" s="18"/>
      <c r="W255" s="18"/>
      <c r="X255" s="165"/>
      <c r="Y255" s="165"/>
      <c r="Z255" s="18"/>
      <c r="AA255" s="18"/>
      <c r="AB255" s="18"/>
      <c r="AC255" s="18"/>
      <c r="AD255" s="18"/>
      <c r="AE255" s="18"/>
    </row>
    <row r="256" spans="1:31" s="11" customFormat="1" ht="15" customHeight="1" x14ac:dyDescent="0.3">
      <c r="A256" s="14"/>
      <c r="B256" s="80"/>
      <c r="C256" s="174"/>
      <c r="D256" s="174"/>
      <c r="E256" s="17"/>
      <c r="F256" s="18"/>
      <c r="G256" s="18"/>
      <c r="H256" s="18"/>
      <c r="I256" s="18"/>
      <c r="J256" s="18"/>
      <c r="K256" s="18"/>
      <c r="L256" s="18"/>
      <c r="M256" s="18"/>
      <c r="N256" s="165"/>
      <c r="O256" s="165"/>
      <c r="P256" s="18"/>
      <c r="Q256" s="18"/>
      <c r="R256" s="18"/>
      <c r="S256" s="18"/>
      <c r="T256" s="18"/>
      <c r="U256" s="18"/>
      <c r="V256" s="18"/>
      <c r="W256" s="18"/>
      <c r="X256" s="165"/>
      <c r="Y256" s="165"/>
      <c r="Z256" s="18"/>
      <c r="AA256" s="18"/>
      <c r="AB256" s="18"/>
      <c r="AC256" s="18"/>
      <c r="AD256" s="18"/>
      <c r="AE256" s="18"/>
    </row>
    <row r="257" spans="1:31" s="11" customFormat="1" ht="15" customHeight="1" x14ac:dyDescent="0.3">
      <c r="A257" s="14"/>
      <c r="B257" s="80"/>
      <c r="C257" s="174"/>
      <c r="D257" s="174"/>
      <c r="E257" s="17"/>
      <c r="F257" s="18"/>
      <c r="G257" s="18"/>
      <c r="H257" s="18"/>
      <c r="I257" s="18"/>
      <c r="J257" s="18"/>
      <c r="K257" s="18"/>
      <c r="L257" s="18"/>
      <c r="M257" s="18"/>
      <c r="N257" s="165"/>
      <c r="O257" s="165"/>
      <c r="P257" s="18"/>
      <c r="Q257" s="18"/>
      <c r="R257" s="18"/>
      <c r="S257" s="18"/>
      <c r="T257" s="18"/>
      <c r="U257" s="18"/>
      <c r="V257" s="18"/>
      <c r="W257" s="18"/>
      <c r="X257" s="165"/>
      <c r="Y257" s="165"/>
      <c r="Z257" s="18"/>
      <c r="AA257" s="18"/>
      <c r="AB257" s="18"/>
      <c r="AC257" s="18"/>
      <c r="AD257" s="18"/>
      <c r="AE257" s="18"/>
    </row>
    <row r="258" spans="1:31" s="11" customFormat="1" ht="15" customHeight="1" x14ac:dyDescent="0.3">
      <c r="A258" s="14"/>
      <c r="B258" s="80"/>
      <c r="C258" s="174"/>
      <c r="D258" s="174"/>
      <c r="E258" s="17"/>
      <c r="F258" s="18"/>
      <c r="G258" s="18"/>
      <c r="H258" s="18"/>
      <c r="I258" s="18"/>
      <c r="J258" s="18"/>
      <c r="K258" s="18"/>
      <c r="L258" s="18"/>
      <c r="M258" s="18"/>
      <c r="N258" s="165"/>
      <c r="O258" s="165"/>
      <c r="P258" s="18"/>
      <c r="Q258" s="18"/>
      <c r="R258" s="18"/>
      <c r="S258" s="18"/>
      <c r="T258" s="18"/>
      <c r="U258" s="18"/>
      <c r="V258" s="18"/>
      <c r="W258" s="18"/>
      <c r="X258" s="165"/>
      <c r="Y258" s="165"/>
      <c r="Z258" s="18"/>
      <c r="AA258" s="18"/>
      <c r="AB258" s="18"/>
      <c r="AC258" s="18"/>
      <c r="AD258" s="18"/>
      <c r="AE258" s="18"/>
    </row>
    <row r="259" spans="1:31" s="11" customFormat="1" ht="15" customHeight="1" x14ac:dyDescent="0.3">
      <c r="A259" s="14"/>
      <c r="B259" s="80"/>
      <c r="C259" s="174"/>
      <c r="D259" s="174"/>
      <c r="E259" s="17"/>
      <c r="F259" s="18"/>
      <c r="G259" s="18"/>
      <c r="H259" s="18"/>
      <c r="I259" s="18"/>
      <c r="J259" s="18"/>
      <c r="K259" s="18"/>
      <c r="L259" s="18"/>
      <c r="M259" s="18"/>
      <c r="N259" s="165"/>
      <c r="O259" s="165"/>
      <c r="P259" s="18"/>
      <c r="Q259" s="18"/>
      <c r="R259" s="18"/>
      <c r="S259" s="18"/>
      <c r="T259" s="18"/>
      <c r="U259" s="18"/>
      <c r="V259" s="18"/>
      <c r="W259" s="18"/>
      <c r="X259" s="165"/>
      <c r="Y259" s="165"/>
      <c r="Z259" s="18"/>
      <c r="AA259" s="18"/>
      <c r="AB259" s="18"/>
      <c r="AC259" s="18"/>
      <c r="AD259" s="18"/>
      <c r="AE259" s="18"/>
    </row>
    <row r="260" spans="1:31" s="11" customFormat="1" ht="15" customHeight="1" x14ac:dyDescent="0.3">
      <c r="A260" s="14"/>
      <c r="B260" s="80"/>
      <c r="C260" s="174"/>
      <c r="D260" s="174"/>
      <c r="E260" s="17"/>
      <c r="F260" s="18"/>
      <c r="G260" s="18"/>
      <c r="H260" s="18"/>
      <c r="I260" s="18"/>
      <c r="J260" s="18"/>
      <c r="K260" s="18"/>
      <c r="L260" s="18"/>
      <c r="M260" s="18"/>
      <c r="N260" s="165"/>
      <c r="O260" s="165"/>
      <c r="P260" s="18"/>
      <c r="Q260" s="18"/>
      <c r="R260" s="18"/>
      <c r="S260" s="18"/>
      <c r="T260" s="18"/>
      <c r="U260" s="18"/>
      <c r="V260" s="18"/>
      <c r="W260" s="18"/>
      <c r="X260" s="165"/>
      <c r="Y260" s="165"/>
      <c r="Z260" s="18"/>
      <c r="AA260" s="18"/>
      <c r="AB260" s="18"/>
      <c r="AC260" s="18"/>
      <c r="AD260" s="18"/>
      <c r="AE260" s="18"/>
    </row>
    <row r="261" spans="1:31" s="11" customFormat="1" ht="15" customHeight="1" x14ac:dyDescent="0.3">
      <c r="A261" s="14"/>
      <c r="B261" s="80"/>
      <c r="C261" s="174"/>
      <c r="D261" s="174"/>
      <c r="E261" s="17"/>
      <c r="F261" s="18"/>
      <c r="G261" s="18"/>
      <c r="H261" s="18"/>
      <c r="I261" s="18"/>
      <c r="J261" s="18"/>
      <c r="K261" s="18"/>
      <c r="L261" s="18"/>
      <c r="M261" s="18"/>
      <c r="N261" s="165"/>
      <c r="O261" s="165"/>
      <c r="P261" s="18"/>
      <c r="Q261" s="18"/>
      <c r="R261" s="18"/>
      <c r="S261" s="18"/>
      <c r="T261" s="18"/>
      <c r="U261" s="18"/>
      <c r="V261" s="18"/>
      <c r="W261" s="18"/>
      <c r="X261" s="165"/>
      <c r="Y261" s="165"/>
      <c r="Z261" s="18"/>
      <c r="AA261" s="18"/>
      <c r="AB261" s="18"/>
      <c r="AC261" s="18"/>
      <c r="AD261" s="18"/>
      <c r="AE261" s="18"/>
    </row>
    <row r="262" spans="1:31" s="11" customFormat="1" ht="15" customHeight="1" x14ac:dyDescent="0.3">
      <c r="A262" s="14"/>
      <c r="B262" s="80"/>
      <c r="C262" s="174"/>
      <c r="D262" s="174"/>
      <c r="E262" s="17"/>
      <c r="F262" s="18"/>
      <c r="G262" s="18"/>
      <c r="H262" s="18"/>
      <c r="I262" s="18"/>
      <c r="J262" s="18"/>
      <c r="K262" s="18"/>
      <c r="L262" s="18"/>
      <c r="M262" s="18"/>
      <c r="N262" s="165"/>
      <c r="O262" s="165"/>
      <c r="P262" s="18"/>
      <c r="Q262" s="18"/>
      <c r="R262" s="18"/>
      <c r="S262" s="18"/>
      <c r="T262" s="18"/>
      <c r="U262" s="18"/>
      <c r="V262" s="18"/>
      <c r="W262" s="18"/>
      <c r="X262" s="165"/>
      <c r="Y262" s="165"/>
      <c r="Z262" s="18"/>
      <c r="AA262" s="18"/>
      <c r="AB262" s="18"/>
      <c r="AC262" s="18"/>
      <c r="AD262" s="18"/>
      <c r="AE262" s="18"/>
    </row>
    <row r="263" spans="1:31" s="11" customFormat="1" ht="15" customHeight="1" x14ac:dyDescent="0.3">
      <c r="A263" s="14"/>
      <c r="B263" s="80"/>
      <c r="C263" s="174"/>
      <c r="D263" s="174"/>
      <c r="E263" s="17"/>
      <c r="F263" s="18"/>
      <c r="G263" s="18"/>
      <c r="H263" s="18"/>
      <c r="I263" s="18"/>
      <c r="J263" s="18"/>
      <c r="K263" s="18"/>
      <c r="L263" s="18"/>
      <c r="M263" s="18"/>
      <c r="N263" s="165"/>
      <c r="O263" s="165"/>
      <c r="P263" s="18"/>
      <c r="Q263" s="18"/>
      <c r="R263" s="18"/>
      <c r="S263" s="18"/>
      <c r="T263" s="18"/>
      <c r="U263" s="18"/>
      <c r="V263" s="18"/>
      <c r="W263" s="18"/>
      <c r="X263" s="165"/>
      <c r="Y263" s="165"/>
      <c r="Z263" s="18"/>
      <c r="AA263" s="18"/>
      <c r="AB263" s="18"/>
      <c r="AC263" s="18"/>
      <c r="AD263" s="18"/>
      <c r="AE263" s="18"/>
    </row>
    <row r="264" spans="1:31" s="11" customFormat="1" ht="15" customHeight="1" x14ac:dyDescent="0.3">
      <c r="A264" s="14"/>
      <c r="B264" s="80"/>
      <c r="C264" s="174"/>
      <c r="D264" s="174"/>
      <c r="E264" s="17"/>
      <c r="F264" s="18"/>
      <c r="G264" s="18"/>
      <c r="H264" s="18"/>
      <c r="I264" s="18"/>
      <c r="J264" s="18"/>
      <c r="K264" s="18"/>
      <c r="L264" s="18"/>
      <c r="M264" s="18"/>
      <c r="N264" s="165"/>
      <c r="O264" s="165"/>
      <c r="P264" s="18"/>
      <c r="Q264" s="18"/>
      <c r="R264" s="18"/>
      <c r="S264" s="18"/>
      <c r="T264" s="18"/>
      <c r="U264" s="18"/>
      <c r="V264" s="18"/>
      <c r="W264" s="18"/>
      <c r="X264" s="165"/>
      <c r="Y264" s="165"/>
      <c r="Z264" s="18"/>
      <c r="AA264" s="18"/>
      <c r="AB264" s="18"/>
      <c r="AC264" s="18"/>
      <c r="AD264" s="18"/>
      <c r="AE264" s="18"/>
    </row>
    <row r="265" spans="1:31" s="11" customFormat="1" ht="15" customHeight="1" x14ac:dyDescent="0.3">
      <c r="A265" s="14"/>
      <c r="B265" s="80"/>
      <c r="C265" s="174"/>
      <c r="D265" s="174"/>
      <c r="E265" s="17"/>
      <c r="F265" s="18"/>
      <c r="G265" s="18"/>
      <c r="H265" s="18"/>
      <c r="I265" s="18"/>
      <c r="J265" s="18"/>
      <c r="K265" s="18"/>
      <c r="L265" s="18"/>
      <c r="M265" s="18"/>
      <c r="N265" s="165"/>
      <c r="O265" s="165"/>
      <c r="P265" s="18"/>
      <c r="Q265" s="18"/>
      <c r="R265" s="18"/>
      <c r="S265" s="18"/>
      <c r="T265" s="18"/>
      <c r="U265" s="18"/>
      <c r="V265" s="18"/>
      <c r="W265" s="18"/>
      <c r="X265" s="165"/>
      <c r="Y265" s="165"/>
      <c r="Z265" s="18"/>
      <c r="AA265" s="18"/>
      <c r="AB265" s="18"/>
      <c r="AC265" s="18"/>
      <c r="AD265" s="18"/>
      <c r="AE265" s="18"/>
    </row>
    <row r="266" spans="1:31" s="11" customFormat="1" ht="15" customHeight="1" x14ac:dyDescent="0.3">
      <c r="A266" s="14"/>
      <c r="B266" s="80"/>
      <c r="C266" s="174"/>
      <c r="D266" s="174"/>
      <c r="E266" s="17"/>
      <c r="F266" s="18"/>
      <c r="G266" s="18"/>
      <c r="H266" s="18"/>
      <c r="I266" s="18"/>
      <c r="J266" s="18"/>
      <c r="K266" s="18"/>
      <c r="L266" s="18"/>
      <c r="M266" s="18"/>
      <c r="N266" s="165"/>
      <c r="O266" s="165"/>
      <c r="P266" s="18"/>
      <c r="Q266" s="18"/>
      <c r="R266" s="18"/>
      <c r="S266" s="18"/>
      <c r="T266" s="18"/>
      <c r="U266" s="18"/>
      <c r="V266" s="18"/>
      <c r="W266" s="18"/>
      <c r="X266" s="165"/>
      <c r="Y266" s="165"/>
      <c r="Z266" s="18"/>
      <c r="AA266" s="18"/>
      <c r="AB266" s="18"/>
      <c r="AC266" s="18"/>
      <c r="AD266" s="18"/>
      <c r="AE266" s="18"/>
    </row>
    <row r="267" spans="1:31" s="11" customFormat="1" ht="15" customHeight="1" x14ac:dyDescent="0.3">
      <c r="A267" s="14"/>
      <c r="B267" s="80"/>
      <c r="C267" s="174"/>
      <c r="D267" s="174"/>
      <c r="E267" s="17"/>
      <c r="F267" s="18"/>
      <c r="G267" s="18"/>
      <c r="H267" s="18"/>
      <c r="I267" s="18"/>
      <c r="J267" s="18"/>
      <c r="K267" s="18"/>
      <c r="L267" s="18"/>
      <c r="M267" s="18"/>
      <c r="N267" s="165"/>
      <c r="O267" s="165"/>
      <c r="P267" s="18"/>
      <c r="Q267" s="18"/>
      <c r="R267" s="18"/>
      <c r="S267" s="18"/>
      <c r="T267" s="18"/>
      <c r="U267" s="18"/>
      <c r="V267" s="18"/>
      <c r="W267" s="18"/>
      <c r="X267" s="165"/>
      <c r="Y267" s="165"/>
      <c r="Z267" s="18"/>
      <c r="AA267" s="18"/>
      <c r="AB267" s="18"/>
      <c r="AC267" s="18"/>
      <c r="AD267" s="18"/>
      <c r="AE267" s="18"/>
    </row>
    <row r="268" spans="1:31" s="11" customFormat="1" ht="15" customHeight="1" x14ac:dyDescent="0.3">
      <c r="A268" s="14"/>
      <c r="B268" s="80"/>
      <c r="C268" s="174"/>
      <c r="D268" s="174"/>
      <c r="E268" s="17"/>
      <c r="F268" s="18"/>
      <c r="G268" s="18"/>
      <c r="H268" s="18"/>
      <c r="I268" s="18"/>
      <c r="J268" s="18"/>
      <c r="K268" s="18"/>
      <c r="L268" s="18"/>
      <c r="M268" s="18"/>
      <c r="N268" s="165"/>
      <c r="O268" s="165"/>
      <c r="P268" s="18"/>
      <c r="Q268" s="18"/>
      <c r="R268" s="18"/>
      <c r="S268" s="18"/>
      <c r="T268" s="18"/>
      <c r="U268" s="18"/>
      <c r="V268" s="18"/>
      <c r="W268" s="18"/>
      <c r="X268" s="165"/>
      <c r="Y268" s="165"/>
      <c r="Z268" s="18"/>
      <c r="AA268" s="18"/>
      <c r="AB268" s="18"/>
      <c r="AC268" s="18"/>
      <c r="AD268" s="18"/>
      <c r="AE268" s="18"/>
    </row>
    <row r="269" spans="1:31" s="11" customFormat="1" ht="15" customHeight="1" x14ac:dyDescent="0.3">
      <c r="A269" s="14"/>
      <c r="B269" s="80"/>
      <c r="C269" s="174"/>
      <c r="D269" s="174"/>
      <c r="E269" s="17"/>
      <c r="F269" s="18"/>
      <c r="G269" s="18"/>
      <c r="H269" s="18"/>
      <c r="I269" s="18"/>
      <c r="J269" s="18"/>
      <c r="K269" s="18"/>
      <c r="L269" s="18"/>
      <c r="M269" s="18"/>
      <c r="N269" s="165"/>
      <c r="O269" s="165"/>
      <c r="P269" s="18"/>
      <c r="Q269" s="18"/>
      <c r="R269" s="18"/>
      <c r="S269" s="18"/>
      <c r="T269" s="18"/>
      <c r="U269" s="18"/>
      <c r="V269" s="18"/>
      <c r="W269" s="18"/>
      <c r="X269" s="165"/>
      <c r="Y269" s="165"/>
      <c r="Z269" s="18"/>
      <c r="AA269" s="18"/>
      <c r="AB269" s="18"/>
      <c r="AC269" s="18"/>
      <c r="AD269" s="18"/>
      <c r="AE269" s="18"/>
    </row>
    <row r="270" spans="1:31" s="11" customFormat="1" ht="15" customHeight="1" x14ac:dyDescent="0.3">
      <c r="A270" s="14"/>
      <c r="B270" s="80"/>
      <c r="C270" s="174"/>
      <c r="D270" s="174"/>
      <c r="E270" s="17"/>
      <c r="F270" s="18"/>
      <c r="G270" s="18"/>
      <c r="H270" s="18"/>
      <c r="I270" s="18"/>
      <c r="J270" s="18"/>
      <c r="K270" s="18"/>
      <c r="L270" s="18"/>
      <c r="M270" s="18"/>
      <c r="N270" s="165"/>
      <c r="O270" s="165"/>
      <c r="P270" s="18"/>
      <c r="Q270" s="18"/>
      <c r="R270" s="18"/>
      <c r="S270" s="18"/>
      <c r="T270" s="18"/>
      <c r="U270" s="18"/>
      <c r="V270" s="18"/>
      <c r="W270" s="18"/>
      <c r="X270" s="165"/>
      <c r="Y270" s="165"/>
      <c r="Z270" s="18"/>
      <c r="AA270" s="18"/>
      <c r="AB270" s="18"/>
      <c r="AC270" s="18"/>
      <c r="AD270" s="18"/>
      <c r="AE270" s="18"/>
    </row>
    <row r="271" spans="1:31" s="11" customFormat="1" ht="15" customHeight="1" x14ac:dyDescent="0.3">
      <c r="A271" s="14"/>
      <c r="B271" s="80"/>
      <c r="C271" s="174"/>
      <c r="D271" s="174"/>
      <c r="E271" s="17"/>
      <c r="F271" s="18"/>
      <c r="G271" s="18"/>
      <c r="H271" s="18"/>
      <c r="I271" s="18"/>
      <c r="J271" s="18"/>
      <c r="K271" s="18"/>
      <c r="L271" s="18"/>
      <c r="M271" s="18"/>
      <c r="N271" s="165"/>
      <c r="O271" s="165"/>
      <c r="P271" s="18"/>
      <c r="Q271" s="18"/>
      <c r="R271" s="18"/>
      <c r="S271" s="18"/>
      <c r="T271" s="18"/>
      <c r="U271" s="18"/>
      <c r="V271" s="18"/>
      <c r="W271" s="18"/>
      <c r="X271" s="165"/>
      <c r="Y271" s="165"/>
      <c r="Z271" s="18"/>
      <c r="AA271" s="18"/>
      <c r="AB271" s="18"/>
      <c r="AC271" s="18"/>
      <c r="AD271" s="18"/>
      <c r="AE271" s="18"/>
    </row>
    <row r="272" spans="1:31" s="11" customFormat="1" ht="15" customHeight="1" x14ac:dyDescent="0.3">
      <c r="A272" s="14"/>
      <c r="B272" s="80"/>
      <c r="C272" s="174"/>
      <c r="D272" s="174"/>
      <c r="E272" s="17"/>
      <c r="F272" s="18"/>
      <c r="G272" s="18"/>
      <c r="H272" s="18"/>
      <c r="I272" s="18"/>
      <c r="J272" s="18"/>
      <c r="K272" s="18"/>
      <c r="L272" s="18"/>
      <c r="M272" s="18"/>
      <c r="N272" s="165"/>
      <c r="O272" s="165"/>
      <c r="P272" s="18"/>
      <c r="Q272" s="18"/>
      <c r="R272" s="18"/>
      <c r="S272" s="18"/>
      <c r="T272" s="18"/>
      <c r="U272" s="18"/>
      <c r="V272" s="18"/>
      <c r="W272" s="18"/>
      <c r="X272" s="165"/>
      <c r="Y272" s="165"/>
      <c r="Z272" s="18"/>
      <c r="AA272" s="18"/>
      <c r="AB272" s="18"/>
      <c r="AC272" s="18"/>
      <c r="AD272" s="18"/>
      <c r="AE272" s="18"/>
    </row>
    <row r="273" spans="1:31" s="11" customFormat="1" ht="15" customHeight="1" x14ac:dyDescent="0.3">
      <c r="A273" s="14"/>
      <c r="B273" s="80"/>
      <c r="C273" s="174"/>
      <c r="D273" s="174"/>
      <c r="E273" s="17"/>
      <c r="F273" s="18"/>
      <c r="G273" s="18"/>
      <c r="H273" s="18"/>
      <c r="I273" s="18"/>
      <c r="J273" s="18"/>
      <c r="K273" s="18"/>
      <c r="L273" s="18"/>
      <c r="M273" s="18"/>
      <c r="N273" s="165"/>
      <c r="O273" s="165"/>
      <c r="P273" s="18"/>
      <c r="Q273" s="18"/>
      <c r="R273" s="18"/>
      <c r="S273" s="18"/>
      <c r="T273" s="18"/>
      <c r="U273" s="18"/>
      <c r="V273" s="18"/>
      <c r="W273" s="18"/>
      <c r="X273" s="165"/>
      <c r="Y273" s="165"/>
      <c r="Z273" s="18"/>
      <c r="AA273" s="18"/>
      <c r="AB273" s="18"/>
      <c r="AC273" s="18"/>
      <c r="AD273" s="18"/>
      <c r="AE273" s="18"/>
    </row>
    <row r="274" spans="1:31" s="11" customFormat="1" ht="15" customHeight="1" x14ac:dyDescent="0.3">
      <c r="A274" s="14"/>
      <c r="B274" s="80"/>
      <c r="C274" s="174"/>
      <c r="D274" s="174"/>
      <c r="E274" s="17"/>
      <c r="F274" s="18"/>
      <c r="G274" s="18"/>
      <c r="H274" s="18"/>
      <c r="I274" s="18"/>
      <c r="J274" s="18"/>
      <c r="K274" s="18"/>
      <c r="L274" s="18"/>
      <c r="M274" s="18"/>
      <c r="N274" s="165"/>
      <c r="O274" s="165"/>
      <c r="P274" s="18"/>
      <c r="Q274" s="18"/>
      <c r="R274" s="18"/>
      <c r="S274" s="18"/>
      <c r="T274" s="18"/>
      <c r="U274" s="18"/>
      <c r="V274" s="18"/>
      <c r="W274" s="18"/>
      <c r="X274" s="165"/>
      <c r="Y274" s="165"/>
      <c r="Z274" s="18"/>
      <c r="AA274" s="18"/>
      <c r="AB274" s="18"/>
      <c r="AC274" s="18"/>
      <c r="AD274" s="18"/>
      <c r="AE274" s="18"/>
    </row>
    <row r="275" spans="1:31" s="11" customFormat="1" ht="15" customHeight="1" x14ac:dyDescent="0.3">
      <c r="A275" s="14"/>
      <c r="B275" s="80"/>
      <c r="C275" s="174"/>
      <c r="D275" s="174"/>
      <c r="E275" s="17"/>
      <c r="F275" s="18"/>
      <c r="G275" s="18"/>
      <c r="H275" s="18"/>
      <c r="I275" s="18"/>
      <c r="J275" s="18"/>
      <c r="K275" s="18"/>
      <c r="L275" s="18"/>
      <c r="M275" s="18"/>
      <c r="N275" s="165"/>
      <c r="O275" s="165"/>
      <c r="P275" s="18"/>
      <c r="Q275" s="18"/>
      <c r="R275" s="18"/>
      <c r="S275" s="18"/>
      <c r="T275" s="18"/>
      <c r="U275" s="18"/>
      <c r="V275" s="18"/>
      <c r="W275" s="18"/>
      <c r="X275" s="165"/>
      <c r="Y275" s="165"/>
      <c r="Z275" s="18"/>
      <c r="AA275" s="18"/>
      <c r="AB275" s="18"/>
      <c r="AC275" s="18"/>
      <c r="AD275" s="18"/>
      <c r="AE275" s="18"/>
    </row>
    <row r="276" spans="1:31" s="11" customFormat="1" ht="15" customHeight="1" x14ac:dyDescent="0.3">
      <c r="A276" s="14"/>
      <c r="B276" s="80"/>
      <c r="C276" s="174"/>
      <c r="D276" s="174"/>
      <c r="E276" s="17"/>
      <c r="F276" s="18"/>
      <c r="G276" s="18"/>
      <c r="H276" s="18"/>
      <c r="I276" s="18"/>
      <c r="J276" s="18"/>
      <c r="K276" s="18"/>
      <c r="L276" s="18"/>
      <c r="M276" s="18"/>
      <c r="N276" s="165"/>
      <c r="O276" s="165"/>
      <c r="P276" s="18"/>
      <c r="Q276" s="18"/>
      <c r="R276" s="18"/>
      <c r="S276" s="18"/>
      <c r="T276" s="18"/>
      <c r="U276" s="18"/>
      <c r="V276" s="18"/>
      <c r="W276" s="18"/>
      <c r="X276" s="165"/>
      <c r="Y276" s="165"/>
      <c r="Z276" s="18"/>
      <c r="AA276" s="18"/>
      <c r="AB276" s="18"/>
      <c r="AC276" s="18"/>
      <c r="AD276" s="18"/>
      <c r="AE276" s="18"/>
    </row>
    <row r="277" spans="1:31" s="11" customFormat="1" ht="15" customHeight="1" x14ac:dyDescent="0.3">
      <c r="A277" s="14"/>
      <c r="B277" s="80"/>
      <c r="C277" s="174"/>
      <c r="D277" s="174"/>
      <c r="E277" s="17"/>
      <c r="F277" s="18"/>
      <c r="G277" s="18"/>
      <c r="H277" s="18"/>
      <c r="I277" s="18"/>
      <c r="J277" s="18"/>
      <c r="K277" s="18"/>
      <c r="L277" s="18"/>
      <c r="M277" s="18"/>
      <c r="N277" s="165"/>
      <c r="O277" s="165"/>
      <c r="P277" s="18"/>
      <c r="Q277" s="18"/>
      <c r="R277" s="18"/>
      <c r="S277" s="18"/>
      <c r="T277" s="18"/>
      <c r="U277" s="18"/>
      <c r="V277" s="18"/>
      <c r="W277" s="18"/>
      <c r="X277" s="165"/>
      <c r="Y277" s="165"/>
      <c r="Z277" s="18"/>
      <c r="AA277" s="18"/>
      <c r="AB277" s="18"/>
      <c r="AC277" s="18"/>
      <c r="AD277" s="18"/>
      <c r="AE277" s="18"/>
    </row>
    <row r="278" spans="1:31" s="11" customFormat="1" ht="15" customHeight="1" x14ac:dyDescent="0.3">
      <c r="A278" s="14"/>
      <c r="B278" s="80"/>
      <c r="C278" s="174"/>
      <c r="D278" s="174"/>
      <c r="E278" s="17"/>
      <c r="F278" s="18"/>
      <c r="G278" s="18"/>
      <c r="H278" s="18"/>
      <c r="I278" s="18"/>
      <c r="J278" s="18"/>
      <c r="K278" s="18"/>
      <c r="L278" s="18"/>
      <c r="M278" s="18"/>
      <c r="N278" s="165"/>
      <c r="O278" s="165"/>
      <c r="P278" s="18"/>
      <c r="Q278" s="18"/>
      <c r="R278" s="18"/>
      <c r="S278" s="18"/>
      <c r="T278" s="18"/>
      <c r="U278" s="18"/>
      <c r="V278" s="18"/>
      <c r="W278" s="18"/>
      <c r="X278" s="165"/>
      <c r="Y278" s="165"/>
      <c r="Z278" s="18"/>
      <c r="AA278" s="18"/>
      <c r="AB278" s="18"/>
      <c r="AC278" s="18"/>
      <c r="AD278" s="18"/>
      <c r="AE278" s="18"/>
    </row>
    <row r="279" spans="1:31" s="11" customFormat="1" ht="15" customHeight="1" x14ac:dyDescent="0.3">
      <c r="A279" s="14"/>
      <c r="B279" s="80"/>
      <c r="C279" s="174"/>
      <c r="D279" s="174"/>
      <c r="E279" s="17"/>
      <c r="F279" s="18"/>
      <c r="G279" s="18"/>
      <c r="H279" s="18"/>
      <c r="I279" s="18"/>
      <c r="J279" s="18"/>
      <c r="K279" s="18"/>
      <c r="L279" s="18"/>
      <c r="M279" s="18"/>
      <c r="N279" s="165"/>
      <c r="O279" s="165"/>
      <c r="P279" s="18"/>
      <c r="Q279" s="18"/>
      <c r="R279" s="18"/>
      <c r="S279" s="18"/>
      <c r="T279" s="18"/>
      <c r="U279" s="18"/>
      <c r="V279" s="18"/>
      <c r="W279" s="18"/>
      <c r="X279" s="165"/>
      <c r="Y279" s="165"/>
      <c r="Z279" s="18"/>
      <c r="AA279" s="18"/>
      <c r="AB279" s="18"/>
      <c r="AC279" s="18"/>
      <c r="AD279" s="18"/>
      <c r="AE279" s="18"/>
    </row>
    <row r="280" spans="1:31" s="11" customFormat="1" ht="15" customHeight="1" x14ac:dyDescent="0.3">
      <c r="A280" s="14"/>
      <c r="B280" s="80"/>
      <c r="C280" s="174"/>
      <c r="D280" s="174"/>
      <c r="E280" s="17"/>
      <c r="F280" s="18"/>
      <c r="G280" s="18"/>
      <c r="H280" s="18"/>
      <c r="I280" s="18"/>
      <c r="J280" s="18"/>
      <c r="K280" s="18"/>
      <c r="L280" s="18"/>
      <c r="M280" s="18"/>
      <c r="N280" s="165"/>
      <c r="O280" s="165"/>
      <c r="P280" s="18"/>
      <c r="Q280" s="18"/>
      <c r="R280" s="18"/>
      <c r="S280" s="18"/>
      <c r="T280" s="18"/>
      <c r="U280" s="18"/>
      <c r="V280" s="18"/>
      <c r="W280" s="18"/>
      <c r="X280" s="165"/>
      <c r="Y280" s="165"/>
      <c r="Z280" s="18"/>
      <c r="AA280" s="18"/>
      <c r="AB280" s="18"/>
      <c r="AC280" s="18"/>
      <c r="AD280" s="18"/>
      <c r="AE280" s="18"/>
    </row>
    <row r="281" spans="1:31" s="11" customFormat="1" ht="15" customHeight="1" x14ac:dyDescent="0.3">
      <c r="A281" s="14"/>
      <c r="B281" s="80"/>
      <c r="C281" s="174"/>
      <c r="D281" s="174"/>
      <c r="E281" s="17"/>
      <c r="F281" s="18"/>
      <c r="G281" s="18"/>
      <c r="H281" s="18"/>
      <c r="I281" s="18"/>
      <c r="J281" s="18"/>
      <c r="K281" s="18"/>
      <c r="L281" s="18"/>
      <c r="M281" s="18"/>
      <c r="N281" s="165"/>
      <c r="O281" s="165"/>
      <c r="P281" s="18"/>
      <c r="Q281" s="18"/>
      <c r="R281" s="18"/>
      <c r="S281" s="18"/>
      <c r="T281" s="18"/>
      <c r="U281" s="18"/>
      <c r="V281" s="18"/>
      <c r="W281" s="18"/>
      <c r="X281" s="165"/>
      <c r="Y281" s="165"/>
      <c r="Z281" s="18"/>
      <c r="AA281" s="18"/>
      <c r="AB281" s="18"/>
      <c r="AC281" s="18"/>
      <c r="AD281" s="18"/>
      <c r="AE281" s="18"/>
    </row>
    <row r="282" spans="1:31" s="11" customFormat="1" ht="15" customHeight="1" x14ac:dyDescent="0.3">
      <c r="A282" s="14"/>
      <c r="B282" s="80"/>
      <c r="C282" s="174"/>
      <c r="D282" s="174"/>
      <c r="E282" s="17"/>
      <c r="F282" s="18"/>
      <c r="G282" s="18"/>
      <c r="H282" s="18"/>
      <c r="I282" s="18"/>
      <c r="J282" s="18"/>
      <c r="K282" s="18"/>
      <c r="L282" s="18"/>
      <c r="M282" s="18"/>
      <c r="N282" s="165"/>
      <c r="O282" s="165"/>
      <c r="P282" s="18"/>
      <c r="Q282" s="18"/>
      <c r="R282" s="18"/>
      <c r="S282" s="18"/>
      <c r="T282" s="18"/>
      <c r="U282" s="18"/>
      <c r="V282" s="18"/>
      <c r="W282" s="18"/>
      <c r="X282" s="165"/>
      <c r="Y282" s="165"/>
      <c r="Z282" s="18"/>
      <c r="AA282" s="18"/>
      <c r="AB282" s="18"/>
      <c r="AC282" s="18"/>
      <c r="AD282" s="18"/>
      <c r="AE282" s="18"/>
    </row>
    <row r="283" spans="1:31" s="11" customFormat="1" ht="15" customHeight="1" x14ac:dyDescent="0.3">
      <c r="A283" s="14"/>
      <c r="B283" s="80"/>
      <c r="C283" s="174"/>
      <c r="D283" s="174"/>
      <c r="E283" s="17"/>
      <c r="F283" s="18"/>
      <c r="G283" s="18"/>
      <c r="H283" s="18"/>
      <c r="I283" s="18"/>
      <c r="J283" s="18"/>
      <c r="K283" s="18"/>
      <c r="L283" s="18"/>
      <c r="M283" s="18"/>
      <c r="N283" s="165"/>
      <c r="O283" s="165"/>
      <c r="P283" s="18"/>
      <c r="Q283" s="18"/>
      <c r="R283" s="18"/>
      <c r="S283" s="18"/>
      <c r="T283" s="18"/>
      <c r="U283" s="18"/>
      <c r="V283" s="18"/>
      <c r="W283" s="18"/>
      <c r="X283" s="165"/>
      <c r="Y283" s="165"/>
      <c r="Z283" s="18"/>
      <c r="AA283" s="18"/>
      <c r="AB283" s="18"/>
      <c r="AC283" s="18"/>
      <c r="AD283" s="18"/>
      <c r="AE283" s="18"/>
    </row>
    <row r="284" spans="1:31" s="11" customFormat="1" ht="15" customHeight="1" x14ac:dyDescent="0.3">
      <c r="A284" s="14"/>
      <c r="B284" s="80"/>
      <c r="C284" s="174"/>
      <c r="D284" s="174"/>
      <c r="E284" s="17"/>
      <c r="F284" s="18"/>
      <c r="G284" s="18"/>
      <c r="H284" s="18"/>
      <c r="I284" s="18"/>
      <c r="J284" s="18"/>
      <c r="K284" s="18"/>
      <c r="L284" s="18"/>
      <c r="M284" s="18"/>
      <c r="N284" s="165"/>
      <c r="O284" s="165"/>
      <c r="P284" s="18"/>
      <c r="Q284" s="18"/>
      <c r="R284" s="18"/>
      <c r="S284" s="18"/>
      <c r="T284" s="18"/>
      <c r="U284" s="18"/>
      <c r="V284" s="18"/>
      <c r="W284" s="18"/>
      <c r="X284" s="165"/>
      <c r="Y284" s="165"/>
      <c r="Z284" s="18"/>
      <c r="AA284" s="18"/>
      <c r="AB284" s="18"/>
      <c r="AC284" s="18"/>
      <c r="AD284" s="18"/>
      <c r="AE284" s="18"/>
    </row>
    <row r="285" spans="1:31" s="11" customFormat="1" ht="15" customHeight="1" x14ac:dyDescent="0.3">
      <c r="A285" s="14"/>
      <c r="B285" s="80"/>
      <c r="C285" s="174"/>
      <c r="D285" s="174"/>
      <c r="E285" s="17"/>
      <c r="F285" s="18"/>
      <c r="G285" s="18"/>
      <c r="H285" s="18"/>
      <c r="I285" s="18"/>
      <c r="J285" s="18"/>
      <c r="K285" s="18"/>
      <c r="L285" s="18"/>
      <c r="M285" s="18"/>
      <c r="N285" s="165"/>
      <c r="O285" s="165"/>
      <c r="P285" s="18"/>
      <c r="Q285" s="18"/>
      <c r="R285" s="18"/>
      <c r="S285" s="18"/>
      <c r="T285" s="18"/>
      <c r="U285" s="18"/>
      <c r="V285" s="18"/>
      <c r="W285" s="18"/>
      <c r="X285" s="165"/>
      <c r="Y285" s="165"/>
      <c r="Z285" s="18"/>
      <c r="AA285" s="18"/>
      <c r="AB285" s="18"/>
      <c r="AC285" s="18"/>
      <c r="AD285" s="18"/>
      <c r="AE285" s="18"/>
    </row>
    <row r="286" spans="1:31" s="11" customFormat="1" ht="15" customHeight="1" x14ac:dyDescent="0.3">
      <c r="A286" s="14"/>
      <c r="B286" s="80"/>
      <c r="C286" s="174"/>
      <c r="D286" s="174"/>
      <c r="E286" s="17"/>
      <c r="F286" s="18"/>
      <c r="G286" s="18"/>
      <c r="H286" s="18"/>
      <c r="I286" s="18"/>
      <c r="J286" s="18"/>
      <c r="K286" s="18"/>
      <c r="L286" s="18"/>
      <c r="M286" s="18"/>
      <c r="N286" s="165"/>
      <c r="O286" s="165"/>
      <c r="P286" s="18"/>
      <c r="Q286" s="18"/>
      <c r="R286" s="18"/>
      <c r="S286" s="18"/>
      <c r="T286" s="18"/>
      <c r="U286" s="18"/>
      <c r="V286" s="18"/>
      <c r="W286" s="18"/>
      <c r="X286" s="165"/>
      <c r="Y286" s="165"/>
      <c r="Z286" s="18"/>
      <c r="AA286" s="18"/>
      <c r="AB286" s="18"/>
      <c r="AC286" s="18"/>
      <c r="AD286" s="18"/>
      <c r="AE286" s="18"/>
    </row>
    <row r="287" spans="1:31" s="11" customFormat="1" ht="15" customHeight="1" x14ac:dyDescent="0.3">
      <c r="A287" s="14"/>
      <c r="B287" s="80"/>
      <c r="C287" s="174"/>
      <c r="D287" s="174"/>
      <c r="E287" s="17"/>
      <c r="F287" s="18"/>
      <c r="G287" s="18"/>
      <c r="H287" s="18"/>
      <c r="I287" s="18"/>
      <c r="J287" s="18"/>
      <c r="K287" s="18"/>
      <c r="L287" s="18"/>
      <c r="M287" s="18"/>
      <c r="N287" s="165"/>
      <c r="O287" s="165"/>
      <c r="P287" s="18"/>
      <c r="Q287" s="18"/>
      <c r="R287" s="18"/>
      <c r="S287" s="18"/>
      <c r="T287" s="18"/>
      <c r="U287" s="18"/>
      <c r="V287" s="18"/>
      <c r="W287" s="18"/>
      <c r="X287" s="165"/>
      <c r="Y287" s="165"/>
      <c r="Z287" s="18"/>
      <c r="AA287" s="18"/>
      <c r="AB287" s="18"/>
      <c r="AC287" s="18"/>
      <c r="AD287" s="18"/>
      <c r="AE287" s="18"/>
    </row>
    <row r="288" spans="1:31" s="11" customFormat="1" ht="15" customHeight="1" x14ac:dyDescent="0.3">
      <c r="A288" s="14"/>
      <c r="B288" s="80"/>
      <c r="C288" s="174"/>
      <c r="D288" s="174"/>
      <c r="E288" s="17"/>
      <c r="F288" s="18"/>
      <c r="G288" s="18"/>
      <c r="H288" s="18"/>
      <c r="I288" s="18"/>
      <c r="J288" s="18"/>
      <c r="K288" s="18"/>
      <c r="L288" s="18"/>
      <c r="M288" s="18"/>
      <c r="N288" s="165"/>
      <c r="O288" s="165"/>
      <c r="P288" s="18"/>
      <c r="Q288" s="18"/>
      <c r="R288" s="18"/>
      <c r="S288" s="18"/>
      <c r="T288" s="18"/>
      <c r="U288" s="18"/>
      <c r="V288" s="18"/>
      <c r="W288" s="18"/>
      <c r="X288" s="165"/>
      <c r="Y288" s="165"/>
      <c r="Z288" s="18"/>
      <c r="AA288" s="18"/>
      <c r="AB288" s="18"/>
      <c r="AC288" s="18"/>
      <c r="AD288" s="18"/>
      <c r="AE288" s="18"/>
    </row>
    <row r="289" spans="1:31" s="11" customFormat="1" ht="15" customHeight="1" x14ac:dyDescent="0.3">
      <c r="A289" s="14"/>
      <c r="B289" s="80"/>
      <c r="C289" s="174"/>
      <c r="D289" s="174"/>
      <c r="E289" s="17"/>
      <c r="F289" s="18"/>
      <c r="G289" s="18"/>
      <c r="H289" s="18"/>
      <c r="I289" s="18"/>
      <c r="J289" s="18"/>
      <c r="K289" s="18"/>
      <c r="L289" s="18"/>
      <c r="M289" s="18"/>
      <c r="N289" s="165"/>
      <c r="O289" s="165"/>
      <c r="P289" s="18"/>
      <c r="Q289" s="18"/>
      <c r="R289" s="18"/>
      <c r="S289" s="18"/>
      <c r="T289" s="18"/>
      <c r="U289" s="18"/>
      <c r="V289" s="18"/>
      <c r="W289" s="18"/>
      <c r="X289" s="165"/>
      <c r="Y289" s="165"/>
      <c r="Z289" s="18"/>
      <c r="AA289" s="18"/>
      <c r="AB289" s="18"/>
      <c r="AC289" s="18"/>
      <c r="AD289" s="18"/>
      <c r="AE289" s="18"/>
    </row>
    <row r="290" spans="1:31" s="11" customFormat="1" ht="15" customHeight="1" x14ac:dyDescent="0.3">
      <c r="A290" s="14"/>
      <c r="B290" s="80"/>
      <c r="C290" s="174"/>
      <c r="D290" s="174"/>
      <c r="E290" s="17"/>
      <c r="F290" s="18"/>
      <c r="G290" s="18"/>
      <c r="H290" s="18"/>
      <c r="I290" s="18"/>
      <c r="J290" s="18"/>
      <c r="K290" s="18"/>
      <c r="L290" s="18"/>
      <c r="M290" s="18"/>
      <c r="N290" s="165"/>
      <c r="O290" s="165"/>
      <c r="P290" s="18"/>
      <c r="Q290" s="18"/>
      <c r="R290" s="18"/>
      <c r="S290" s="18"/>
      <c r="T290" s="18"/>
      <c r="U290" s="18"/>
      <c r="V290" s="18"/>
      <c r="W290" s="18"/>
      <c r="X290" s="165"/>
      <c r="Y290" s="165"/>
      <c r="Z290" s="18"/>
      <c r="AA290" s="18"/>
      <c r="AB290" s="18"/>
      <c r="AC290" s="18"/>
      <c r="AD290" s="18"/>
      <c r="AE290" s="18"/>
    </row>
    <row r="291" spans="1:31" s="11" customFormat="1" ht="15" customHeight="1" x14ac:dyDescent="0.3">
      <c r="A291" s="14"/>
      <c r="B291" s="80"/>
      <c r="C291" s="174"/>
      <c r="D291" s="174"/>
      <c r="E291" s="17"/>
      <c r="F291" s="18"/>
      <c r="G291" s="18"/>
      <c r="H291" s="18"/>
      <c r="I291" s="18"/>
      <c r="J291" s="18"/>
      <c r="K291" s="18"/>
      <c r="L291" s="18"/>
      <c r="M291" s="18"/>
      <c r="N291" s="165"/>
      <c r="O291" s="165"/>
      <c r="P291" s="18"/>
      <c r="Q291" s="18"/>
      <c r="R291" s="18"/>
      <c r="S291" s="18"/>
      <c r="T291" s="18"/>
      <c r="U291" s="18"/>
      <c r="V291" s="18"/>
      <c r="W291" s="18"/>
      <c r="X291" s="165"/>
      <c r="Y291" s="165"/>
      <c r="Z291" s="18"/>
      <c r="AA291" s="18"/>
      <c r="AB291" s="18"/>
      <c r="AC291" s="18"/>
      <c r="AD291" s="18"/>
      <c r="AE291" s="18"/>
    </row>
    <row r="292" spans="1:31" s="11" customFormat="1" ht="15" customHeight="1" x14ac:dyDescent="0.3">
      <c r="A292" s="14"/>
      <c r="B292" s="80"/>
      <c r="C292" s="174"/>
      <c r="D292" s="174"/>
      <c r="E292" s="17"/>
      <c r="F292" s="18"/>
      <c r="G292" s="18"/>
      <c r="H292" s="18"/>
      <c r="I292" s="18"/>
      <c r="J292" s="18"/>
      <c r="K292" s="18"/>
      <c r="L292" s="18"/>
      <c r="M292" s="18"/>
      <c r="N292" s="165"/>
      <c r="O292" s="165"/>
      <c r="P292" s="18"/>
      <c r="Q292" s="18"/>
      <c r="R292" s="18"/>
      <c r="S292" s="18"/>
      <c r="T292" s="18"/>
      <c r="U292" s="18"/>
      <c r="V292" s="18"/>
      <c r="W292" s="18"/>
      <c r="X292" s="165"/>
      <c r="Y292" s="165"/>
      <c r="Z292" s="18"/>
      <c r="AA292" s="18"/>
      <c r="AB292" s="18"/>
      <c r="AC292" s="18"/>
      <c r="AD292" s="18"/>
      <c r="AE292" s="18"/>
    </row>
    <row r="293" spans="1:31" s="11" customFormat="1" ht="15" customHeight="1" x14ac:dyDescent="0.3">
      <c r="A293" s="14"/>
      <c r="B293" s="80"/>
      <c r="C293" s="174"/>
      <c r="D293" s="174"/>
      <c r="E293" s="17"/>
      <c r="F293" s="18"/>
      <c r="G293" s="18"/>
      <c r="H293" s="18"/>
      <c r="I293" s="18"/>
      <c r="J293" s="18"/>
      <c r="K293" s="18"/>
      <c r="L293" s="18"/>
      <c r="M293" s="18"/>
      <c r="N293" s="165"/>
      <c r="O293" s="165"/>
      <c r="P293" s="18"/>
      <c r="Q293" s="18"/>
      <c r="R293" s="18"/>
      <c r="S293" s="18"/>
      <c r="T293" s="18"/>
      <c r="U293" s="18"/>
      <c r="V293" s="18"/>
      <c r="W293" s="18"/>
      <c r="X293" s="165"/>
      <c r="Y293" s="165"/>
      <c r="Z293" s="18"/>
      <c r="AA293" s="18"/>
      <c r="AB293" s="18"/>
      <c r="AC293" s="18"/>
      <c r="AD293" s="18"/>
      <c r="AE293" s="18"/>
    </row>
    <row r="294" spans="1:31" s="11" customFormat="1" ht="15" customHeight="1" x14ac:dyDescent="0.3">
      <c r="A294" s="14"/>
      <c r="B294" s="80"/>
      <c r="C294" s="174"/>
      <c r="D294" s="174"/>
      <c r="E294" s="17"/>
      <c r="F294" s="18"/>
      <c r="G294" s="18"/>
      <c r="H294" s="18"/>
      <c r="I294" s="18"/>
      <c r="J294" s="18"/>
      <c r="K294" s="18"/>
      <c r="L294" s="18"/>
      <c r="M294" s="18"/>
      <c r="N294" s="165"/>
      <c r="O294" s="165"/>
      <c r="P294" s="18"/>
      <c r="Q294" s="18"/>
      <c r="R294" s="18"/>
      <c r="S294" s="18"/>
      <c r="T294" s="18"/>
      <c r="U294" s="18"/>
      <c r="V294" s="18"/>
      <c r="W294" s="18"/>
      <c r="X294" s="165"/>
      <c r="Y294" s="165"/>
      <c r="Z294" s="18"/>
      <c r="AA294" s="18"/>
      <c r="AB294" s="18"/>
      <c r="AC294" s="18"/>
      <c r="AD294" s="18"/>
      <c r="AE294" s="18"/>
    </row>
    <row r="295" spans="1:31" s="11" customFormat="1" ht="15" customHeight="1" x14ac:dyDescent="0.3">
      <c r="A295" s="14"/>
      <c r="B295" s="80"/>
      <c r="C295" s="174"/>
      <c r="D295" s="174"/>
      <c r="E295" s="17"/>
      <c r="F295" s="18"/>
      <c r="G295" s="18"/>
      <c r="H295" s="18"/>
      <c r="I295" s="18"/>
      <c r="J295" s="18"/>
      <c r="K295" s="18"/>
      <c r="L295" s="18"/>
      <c r="M295" s="18"/>
      <c r="N295" s="165"/>
      <c r="O295" s="165"/>
      <c r="P295" s="18"/>
      <c r="Q295" s="18"/>
      <c r="R295" s="18"/>
      <c r="S295" s="18"/>
      <c r="T295" s="18"/>
      <c r="U295" s="18"/>
      <c r="V295" s="18"/>
      <c r="W295" s="18"/>
      <c r="X295" s="165"/>
      <c r="Y295" s="165"/>
      <c r="Z295" s="18"/>
      <c r="AA295" s="18"/>
      <c r="AB295" s="18"/>
      <c r="AC295" s="18"/>
      <c r="AD295" s="18"/>
      <c r="AE295" s="18"/>
    </row>
    <row r="296" spans="1:31" s="11" customFormat="1" ht="15" customHeight="1" x14ac:dyDescent="0.3">
      <c r="A296" s="14"/>
      <c r="B296" s="80"/>
      <c r="C296" s="174"/>
      <c r="D296" s="174"/>
      <c r="E296" s="17"/>
      <c r="F296" s="18"/>
      <c r="G296" s="18"/>
      <c r="H296" s="18"/>
      <c r="I296" s="18"/>
      <c r="J296" s="18"/>
      <c r="K296" s="18"/>
      <c r="L296" s="18"/>
      <c r="M296" s="18"/>
      <c r="N296" s="165"/>
      <c r="O296" s="165"/>
      <c r="P296" s="18"/>
      <c r="Q296" s="18"/>
      <c r="R296" s="18"/>
      <c r="S296" s="18"/>
      <c r="T296" s="18"/>
      <c r="U296" s="18"/>
      <c r="V296" s="18"/>
      <c r="W296" s="18"/>
      <c r="X296" s="165"/>
      <c r="Y296" s="165"/>
      <c r="Z296" s="18"/>
      <c r="AA296" s="18"/>
      <c r="AB296" s="18"/>
      <c r="AC296" s="18"/>
      <c r="AD296" s="18"/>
      <c r="AE296" s="18"/>
    </row>
    <row r="297" spans="1:31" s="11" customFormat="1" ht="15" customHeight="1" x14ac:dyDescent="0.3">
      <c r="A297" s="14"/>
      <c r="B297" s="80"/>
      <c r="C297" s="174"/>
      <c r="D297" s="174"/>
      <c r="E297" s="17"/>
      <c r="F297" s="18"/>
      <c r="G297" s="18"/>
      <c r="H297" s="18"/>
      <c r="I297" s="18"/>
      <c r="J297" s="18"/>
      <c r="K297" s="18"/>
      <c r="L297" s="18"/>
      <c r="M297" s="18"/>
      <c r="N297" s="165"/>
      <c r="O297" s="165"/>
      <c r="P297" s="18"/>
      <c r="Q297" s="18"/>
      <c r="R297" s="18"/>
      <c r="S297" s="18"/>
      <c r="T297" s="18"/>
      <c r="U297" s="18"/>
      <c r="V297" s="18"/>
      <c r="W297" s="18"/>
      <c r="X297" s="165"/>
      <c r="Y297" s="165"/>
      <c r="Z297" s="18"/>
      <c r="AA297" s="18"/>
      <c r="AB297" s="18"/>
      <c r="AC297" s="18"/>
      <c r="AD297" s="18"/>
      <c r="AE297" s="18"/>
    </row>
    <row r="298" spans="1:31" s="11" customFormat="1" ht="15" customHeight="1" x14ac:dyDescent="0.3">
      <c r="A298" s="14"/>
      <c r="B298" s="80"/>
      <c r="C298" s="174"/>
      <c r="D298" s="174"/>
      <c r="E298" s="17"/>
      <c r="F298" s="18"/>
      <c r="G298" s="18"/>
      <c r="H298" s="18"/>
      <c r="I298" s="18"/>
      <c r="J298" s="18"/>
      <c r="K298" s="18"/>
      <c r="L298" s="18"/>
      <c r="M298" s="18"/>
      <c r="N298" s="165"/>
      <c r="O298" s="165"/>
      <c r="P298" s="18"/>
      <c r="Q298" s="18"/>
      <c r="R298" s="18"/>
      <c r="S298" s="18"/>
      <c r="T298" s="18"/>
      <c r="U298" s="18"/>
      <c r="V298" s="18"/>
      <c r="W298" s="18"/>
      <c r="X298" s="165"/>
      <c r="Y298" s="165"/>
      <c r="Z298" s="18"/>
      <c r="AA298" s="18"/>
      <c r="AB298" s="18"/>
      <c r="AC298" s="18"/>
      <c r="AD298" s="18"/>
      <c r="AE298" s="18"/>
    </row>
    <row r="299" spans="1:31" s="11" customFormat="1" ht="15" customHeight="1" x14ac:dyDescent="0.3">
      <c r="A299" s="14"/>
      <c r="B299" s="80"/>
      <c r="C299" s="174"/>
      <c r="D299" s="174"/>
      <c r="E299" s="17"/>
      <c r="F299" s="18"/>
      <c r="G299" s="18"/>
      <c r="H299" s="18"/>
      <c r="I299" s="18"/>
      <c r="J299" s="18"/>
      <c r="K299" s="18"/>
      <c r="L299" s="18"/>
      <c r="M299" s="18"/>
      <c r="N299" s="165"/>
      <c r="O299" s="165"/>
      <c r="P299" s="18"/>
      <c r="Q299" s="18"/>
      <c r="R299" s="18"/>
      <c r="S299" s="18"/>
      <c r="T299" s="18"/>
      <c r="U299" s="18"/>
      <c r="V299" s="18"/>
      <c r="W299" s="18"/>
      <c r="X299" s="165"/>
      <c r="Y299" s="165"/>
      <c r="Z299" s="18"/>
      <c r="AA299" s="18"/>
      <c r="AB299" s="18"/>
      <c r="AC299" s="18"/>
      <c r="AD299" s="18"/>
      <c r="AE299" s="18"/>
    </row>
    <row r="300" spans="1:31" s="11" customFormat="1" ht="15" customHeight="1" x14ac:dyDescent="0.3">
      <c r="A300" s="14"/>
      <c r="B300" s="80"/>
      <c r="C300" s="174"/>
      <c r="D300" s="174"/>
      <c r="E300" s="17"/>
      <c r="F300" s="18"/>
      <c r="G300" s="18"/>
      <c r="H300" s="18"/>
      <c r="I300" s="18"/>
      <c r="J300" s="18"/>
      <c r="K300" s="18"/>
      <c r="L300" s="18"/>
      <c r="M300" s="18"/>
      <c r="N300" s="165"/>
      <c r="O300" s="165"/>
      <c r="P300" s="18"/>
      <c r="Q300" s="18"/>
      <c r="R300" s="18"/>
      <c r="S300" s="18"/>
      <c r="T300" s="18"/>
      <c r="U300" s="18"/>
      <c r="V300" s="18"/>
      <c r="W300" s="18"/>
      <c r="X300" s="165"/>
      <c r="Y300" s="165"/>
      <c r="Z300" s="18"/>
      <c r="AA300" s="18"/>
      <c r="AB300" s="18"/>
      <c r="AC300" s="18"/>
      <c r="AD300" s="18"/>
      <c r="AE300" s="18"/>
    </row>
    <row r="301" spans="1:31" s="11" customFormat="1" ht="15" customHeight="1" x14ac:dyDescent="0.3">
      <c r="A301" s="14"/>
      <c r="B301" s="80"/>
      <c r="C301" s="174"/>
      <c r="D301" s="174"/>
      <c r="E301" s="17"/>
      <c r="F301" s="18"/>
      <c r="G301" s="18"/>
      <c r="H301" s="18"/>
      <c r="I301" s="18"/>
      <c r="J301" s="18"/>
      <c r="K301" s="18"/>
      <c r="L301" s="18"/>
      <c r="M301" s="18"/>
      <c r="N301" s="165"/>
      <c r="O301" s="165"/>
      <c r="P301" s="18"/>
      <c r="Q301" s="18"/>
      <c r="R301" s="18"/>
      <c r="S301" s="18"/>
      <c r="T301" s="18"/>
      <c r="U301" s="18"/>
      <c r="V301" s="18"/>
      <c r="W301" s="18"/>
      <c r="X301" s="165"/>
      <c r="Y301" s="165"/>
      <c r="Z301" s="18"/>
      <c r="AA301" s="18"/>
      <c r="AB301" s="18"/>
      <c r="AC301" s="18"/>
      <c r="AD301" s="18"/>
      <c r="AE301" s="18"/>
    </row>
    <row r="302" spans="1:31" s="11" customFormat="1" ht="15" customHeight="1" x14ac:dyDescent="0.3">
      <c r="A302" s="14"/>
      <c r="B302" s="80"/>
      <c r="C302" s="174"/>
      <c r="D302" s="174"/>
      <c r="E302" s="17"/>
      <c r="F302" s="18"/>
      <c r="G302" s="18"/>
      <c r="H302" s="18"/>
      <c r="I302" s="18"/>
      <c r="J302" s="18"/>
      <c r="K302" s="18"/>
      <c r="L302" s="18"/>
      <c r="M302" s="18"/>
      <c r="N302" s="165"/>
      <c r="O302" s="165"/>
      <c r="P302" s="18"/>
      <c r="Q302" s="18"/>
      <c r="R302" s="18"/>
      <c r="S302" s="18"/>
      <c r="T302" s="18"/>
      <c r="U302" s="18"/>
      <c r="V302" s="18"/>
      <c r="W302" s="18"/>
      <c r="X302" s="165"/>
      <c r="Y302" s="165"/>
      <c r="Z302" s="18"/>
      <c r="AA302" s="18"/>
      <c r="AB302" s="18"/>
      <c r="AC302" s="18"/>
      <c r="AD302" s="18"/>
      <c r="AE302" s="18"/>
    </row>
    <row r="303" spans="1:31" s="11" customFormat="1" ht="15" customHeight="1" x14ac:dyDescent="0.3">
      <c r="A303" s="14"/>
      <c r="B303" s="80"/>
      <c r="C303" s="174"/>
      <c r="D303" s="174"/>
      <c r="E303" s="17"/>
      <c r="F303" s="18"/>
      <c r="G303" s="18"/>
      <c r="H303" s="18"/>
      <c r="I303" s="18"/>
      <c r="J303" s="18"/>
      <c r="K303" s="18"/>
      <c r="L303" s="18"/>
      <c r="M303" s="18"/>
      <c r="N303" s="165"/>
      <c r="O303" s="165"/>
      <c r="P303" s="18"/>
      <c r="Q303" s="18"/>
      <c r="R303" s="18"/>
      <c r="S303" s="18"/>
      <c r="T303" s="18"/>
      <c r="U303" s="18"/>
      <c r="V303" s="18"/>
      <c r="W303" s="18"/>
      <c r="X303" s="165"/>
      <c r="Y303" s="165"/>
      <c r="Z303" s="18"/>
      <c r="AA303" s="18"/>
      <c r="AB303" s="18"/>
      <c r="AC303" s="18"/>
      <c r="AD303" s="18"/>
      <c r="AE303" s="18"/>
    </row>
    <row r="304" spans="1:31" s="11" customFormat="1" ht="15" customHeight="1" x14ac:dyDescent="0.3">
      <c r="A304" s="14"/>
      <c r="B304" s="80"/>
      <c r="C304" s="174"/>
      <c r="D304" s="174"/>
      <c r="E304" s="17"/>
      <c r="F304" s="18"/>
      <c r="G304" s="18"/>
      <c r="H304" s="18"/>
      <c r="I304" s="18"/>
      <c r="J304" s="18"/>
      <c r="K304" s="18"/>
      <c r="L304" s="18"/>
      <c r="M304" s="18"/>
      <c r="N304" s="165"/>
      <c r="O304" s="165"/>
      <c r="P304" s="18"/>
      <c r="Q304" s="18"/>
      <c r="R304" s="18"/>
      <c r="S304" s="18"/>
      <c r="T304" s="18"/>
      <c r="U304" s="18"/>
      <c r="V304" s="18"/>
      <c r="W304" s="18"/>
      <c r="X304" s="165"/>
      <c r="Y304" s="165"/>
      <c r="Z304" s="18"/>
      <c r="AA304" s="18"/>
      <c r="AB304" s="18"/>
      <c r="AC304" s="18"/>
      <c r="AD304" s="18"/>
      <c r="AE304" s="18"/>
    </row>
    <row r="305" spans="1:31" s="11" customFormat="1" ht="15" customHeight="1" x14ac:dyDescent="0.3">
      <c r="A305" s="14"/>
      <c r="B305" s="80"/>
      <c r="C305" s="174"/>
      <c r="D305" s="174"/>
      <c r="E305" s="17"/>
      <c r="F305" s="18"/>
      <c r="G305" s="18"/>
      <c r="H305" s="18"/>
      <c r="I305" s="18"/>
      <c r="J305" s="18"/>
      <c r="K305" s="18"/>
      <c r="L305" s="18"/>
      <c r="M305" s="18"/>
      <c r="N305" s="165"/>
      <c r="O305" s="165"/>
      <c r="P305" s="18"/>
      <c r="Q305" s="18"/>
      <c r="R305" s="18"/>
      <c r="S305" s="18"/>
      <c r="T305" s="18"/>
      <c r="U305" s="18"/>
      <c r="V305" s="18"/>
      <c r="W305" s="18"/>
      <c r="X305" s="165"/>
      <c r="Y305" s="165"/>
      <c r="Z305" s="18"/>
      <c r="AA305" s="18"/>
      <c r="AB305" s="18"/>
      <c r="AC305" s="18"/>
      <c r="AD305" s="18"/>
      <c r="AE305" s="18"/>
    </row>
    <row r="306" spans="1:31" s="11" customFormat="1" ht="15" customHeight="1" x14ac:dyDescent="0.3">
      <c r="A306" s="14"/>
      <c r="B306" s="80"/>
      <c r="C306" s="174"/>
      <c r="D306" s="174"/>
      <c r="E306" s="17"/>
      <c r="F306" s="18"/>
      <c r="G306" s="18"/>
      <c r="H306" s="18"/>
      <c r="I306" s="18"/>
      <c r="J306" s="18"/>
      <c r="K306" s="18"/>
      <c r="L306" s="18"/>
      <c r="M306" s="18"/>
      <c r="N306" s="165"/>
      <c r="O306" s="165"/>
      <c r="P306" s="18"/>
      <c r="Q306" s="18"/>
      <c r="R306" s="18"/>
      <c r="S306" s="18"/>
      <c r="T306" s="18"/>
      <c r="U306" s="18"/>
      <c r="V306" s="18"/>
      <c r="W306" s="18"/>
      <c r="X306" s="165"/>
      <c r="Y306" s="165"/>
      <c r="Z306" s="18"/>
      <c r="AA306" s="18"/>
      <c r="AB306" s="18"/>
      <c r="AC306" s="18"/>
      <c r="AD306" s="18"/>
      <c r="AE306" s="18"/>
    </row>
    <row r="307" spans="1:31" s="11" customFormat="1" ht="15" customHeight="1" x14ac:dyDescent="0.3">
      <c r="A307" s="14"/>
      <c r="B307" s="80"/>
      <c r="C307" s="174"/>
      <c r="D307" s="174"/>
      <c r="E307" s="17"/>
      <c r="F307" s="18"/>
      <c r="G307" s="18"/>
      <c r="H307" s="18"/>
      <c r="I307" s="18"/>
      <c r="J307" s="18"/>
      <c r="K307" s="18"/>
      <c r="L307" s="18"/>
      <c r="M307" s="18"/>
      <c r="N307" s="165"/>
      <c r="O307" s="165"/>
      <c r="P307" s="18"/>
      <c r="Q307" s="18"/>
      <c r="R307" s="18"/>
      <c r="S307" s="18"/>
      <c r="T307" s="18"/>
      <c r="U307" s="18"/>
      <c r="V307" s="18"/>
      <c r="W307" s="18"/>
      <c r="X307" s="165"/>
      <c r="Y307" s="165"/>
      <c r="Z307" s="18"/>
      <c r="AA307" s="18"/>
      <c r="AB307" s="18"/>
      <c r="AC307" s="18"/>
      <c r="AD307" s="18"/>
      <c r="AE307" s="18"/>
    </row>
    <row r="308" spans="1:31" s="11" customFormat="1" ht="15" customHeight="1" x14ac:dyDescent="0.3">
      <c r="A308" s="14"/>
      <c r="B308" s="80"/>
      <c r="C308" s="174"/>
      <c r="D308" s="174"/>
      <c r="E308" s="17"/>
      <c r="F308" s="18"/>
      <c r="G308" s="18"/>
      <c r="H308" s="18"/>
      <c r="I308" s="18"/>
      <c r="J308" s="18"/>
      <c r="K308" s="18"/>
      <c r="L308" s="18"/>
      <c r="M308" s="18"/>
      <c r="N308" s="165"/>
      <c r="O308" s="165"/>
      <c r="P308" s="18"/>
      <c r="Q308" s="18"/>
      <c r="R308" s="18"/>
      <c r="S308" s="18"/>
      <c r="T308" s="18"/>
      <c r="U308" s="18"/>
      <c r="V308" s="18"/>
      <c r="W308" s="18"/>
      <c r="X308" s="165"/>
      <c r="Y308" s="165"/>
      <c r="Z308" s="18"/>
      <c r="AA308" s="18"/>
      <c r="AB308" s="18"/>
      <c r="AC308" s="18"/>
      <c r="AD308" s="18"/>
      <c r="AE308" s="18"/>
    </row>
    <row r="309" spans="1:31" s="11" customFormat="1" ht="15" customHeight="1" x14ac:dyDescent="0.3">
      <c r="A309" s="14"/>
      <c r="B309" s="80"/>
      <c r="C309" s="174"/>
      <c r="D309" s="174"/>
      <c r="E309" s="17"/>
      <c r="F309" s="18"/>
      <c r="G309" s="18"/>
      <c r="H309" s="18"/>
      <c r="I309" s="18"/>
      <c r="J309" s="18"/>
      <c r="K309" s="18"/>
      <c r="L309" s="18"/>
      <c r="M309" s="18"/>
      <c r="N309" s="165"/>
      <c r="O309" s="165"/>
      <c r="P309" s="18"/>
      <c r="Q309" s="18"/>
      <c r="R309" s="18"/>
      <c r="S309" s="18"/>
      <c r="T309" s="18"/>
      <c r="U309" s="18"/>
      <c r="V309" s="18"/>
      <c r="W309" s="18"/>
      <c r="X309" s="165"/>
      <c r="Y309" s="165"/>
      <c r="Z309" s="18"/>
      <c r="AA309" s="18"/>
      <c r="AB309" s="18"/>
      <c r="AC309" s="18"/>
      <c r="AD309" s="18"/>
      <c r="AE309" s="18"/>
    </row>
    <row r="310" spans="1:31" s="11" customFormat="1" ht="15" customHeight="1" x14ac:dyDescent="0.3">
      <c r="A310" s="14"/>
      <c r="B310" s="80"/>
      <c r="C310" s="174"/>
      <c r="D310" s="174"/>
      <c r="E310" s="17"/>
      <c r="F310" s="18"/>
      <c r="G310" s="18"/>
      <c r="H310" s="18"/>
      <c r="I310" s="18"/>
      <c r="J310" s="18"/>
      <c r="K310" s="18"/>
      <c r="L310" s="18"/>
      <c r="M310" s="18"/>
      <c r="N310" s="165"/>
      <c r="O310" s="165"/>
      <c r="P310" s="18"/>
      <c r="Q310" s="18"/>
      <c r="R310" s="18"/>
      <c r="S310" s="18"/>
      <c r="T310" s="18"/>
      <c r="U310" s="18"/>
      <c r="V310" s="18"/>
      <c r="W310" s="18"/>
      <c r="X310" s="165"/>
      <c r="Y310" s="165"/>
      <c r="Z310" s="18"/>
      <c r="AA310" s="18"/>
      <c r="AB310" s="18"/>
      <c r="AC310" s="18"/>
      <c r="AD310" s="18"/>
      <c r="AE310" s="18"/>
    </row>
    <row r="311" spans="1:31" s="11" customFormat="1" ht="15" customHeight="1" x14ac:dyDescent="0.3">
      <c r="A311" s="14"/>
      <c r="B311" s="80"/>
      <c r="C311" s="174"/>
      <c r="D311" s="174"/>
      <c r="E311" s="17"/>
      <c r="F311" s="18"/>
      <c r="G311" s="18"/>
      <c r="H311" s="18"/>
      <c r="I311" s="18"/>
      <c r="J311" s="18"/>
      <c r="K311" s="18"/>
      <c r="L311" s="18"/>
      <c r="M311" s="18"/>
      <c r="N311" s="165"/>
      <c r="O311" s="165"/>
      <c r="P311" s="18"/>
      <c r="Q311" s="18"/>
      <c r="R311" s="18"/>
      <c r="S311" s="18"/>
      <c r="T311" s="18"/>
      <c r="U311" s="18"/>
      <c r="V311" s="18"/>
      <c r="W311" s="18"/>
      <c r="X311" s="165"/>
      <c r="Y311" s="165"/>
      <c r="Z311" s="18"/>
      <c r="AA311" s="18"/>
      <c r="AB311" s="18"/>
      <c r="AC311" s="18"/>
      <c r="AD311" s="18"/>
      <c r="AE311" s="18"/>
    </row>
    <row r="312" spans="1:31" s="11" customFormat="1" ht="15" customHeight="1" x14ac:dyDescent="0.3">
      <c r="A312" s="14"/>
      <c r="B312" s="80"/>
      <c r="C312" s="174"/>
      <c r="D312" s="174"/>
      <c r="E312" s="17"/>
      <c r="F312" s="18"/>
      <c r="G312" s="18"/>
      <c r="H312" s="18"/>
      <c r="I312" s="18"/>
      <c r="J312" s="18"/>
      <c r="K312" s="18"/>
      <c r="L312" s="18"/>
      <c r="M312" s="18"/>
      <c r="N312" s="165"/>
      <c r="O312" s="165"/>
      <c r="P312" s="18"/>
      <c r="Q312" s="18"/>
      <c r="R312" s="18"/>
      <c r="S312" s="18"/>
      <c r="T312" s="18"/>
      <c r="U312" s="18"/>
      <c r="V312" s="18"/>
      <c r="W312" s="18"/>
      <c r="X312" s="165"/>
      <c r="Y312" s="165"/>
      <c r="Z312" s="18"/>
      <c r="AA312" s="18"/>
      <c r="AB312" s="18"/>
      <c r="AC312" s="18"/>
      <c r="AD312" s="18"/>
      <c r="AE312" s="18"/>
    </row>
    <row r="313" spans="1:31" s="11" customFormat="1" ht="15" customHeight="1" x14ac:dyDescent="0.3">
      <c r="A313" s="14"/>
      <c r="B313" s="80"/>
      <c r="C313" s="174"/>
      <c r="D313" s="174"/>
      <c r="E313" s="17"/>
      <c r="F313" s="18"/>
      <c r="G313" s="18"/>
      <c r="H313" s="18"/>
      <c r="I313" s="18"/>
      <c r="J313" s="18"/>
      <c r="K313" s="18"/>
      <c r="L313" s="18"/>
      <c r="M313" s="18"/>
      <c r="N313" s="165"/>
      <c r="O313" s="165"/>
      <c r="P313" s="18"/>
      <c r="Q313" s="18"/>
      <c r="R313" s="18"/>
      <c r="S313" s="18"/>
      <c r="T313" s="18"/>
      <c r="U313" s="18"/>
      <c r="V313" s="18"/>
      <c r="W313" s="18"/>
      <c r="X313" s="165"/>
      <c r="Y313" s="165"/>
      <c r="Z313" s="18"/>
      <c r="AA313" s="18"/>
      <c r="AB313" s="18"/>
      <c r="AC313" s="18"/>
      <c r="AD313" s="18"/>
      <c r="AE313" s="18"/>
    </row>
    <row r="314" spans="1:31" s="11" customFormat="1" ht="15" customHeight="1" x14ac:dyDescent="0.3">
      <c r="A314" s="14"/>
      <c r="B314" s="80"/>
      <c r="C314" s="174"/>
      <c r="D314" s="174"/>
      <c r="E314" s="17"/>
      <c r="F314" s="18"/>
      <c r="G314" s="18"/>
      <c r="H314" s="18"/>
      <c r="I314" s="18"/>
      <c r="J314" s="18"/>
      <c r="K314" s="18"/>
      <c r="L314" s="18"/>
      <c r="M314" s="18"/>
      <c r="N314" s="165"/>
      <c r="O314" s="165"/>
      <c r="P314" s="18"/>
      <c r="Q314" s="18"/>
      <c r="R314" s="18"/>
      <c r="S314" s="18"/>
      <c r="T314" s="18"/>
      <c r="U314" s="18"/>
      <c r="V314" s="18"/>
      <c r="W314" s="18"/>
      <c r="X314" s="165"/>
      <c r="Y314" s="165"/>
      <c r="Z314" s="18"/>
      <c r="AA314" s="18"/>
      <c r="AB314" s="18"/>
      <c r="AC314" s="18"/>
      <c r="AD314" s="18"/>
      <c r="AE314" s="18"/>
    </row>
    <row r="315" spans="1:31" s="11" customFormat="1" ht="15" customHeight="1" x14ac:dyDescent="0.3">
      <c r="A315" s="14"/>
      <c r="B315" s="80"/>
      <c r="C315" s="174"/>
      <c r="D315" s="174"/>
      <c r="E315" s="17"/>
      <c r="F315" s="18"/>
      <c r="G315" s="18"/>
      <c r="H315" s="18"/>
      <c r="I315" s="18"/>
      <c r="J315" s="18"/>
      <c r="K315" s="18"/>
      <c r="L315" s="18"/>
      <c r="M315" s="18"/>
      <c r="N315" s="165"/>
      <c r="O315" s="165"/>
      <c r="P315" s="18"/>
      <c r="Q315" s="18"/>
      <c r="R315" s="18"/>
      <c r="S315" s="18"/>
      <c r="T315" s="18"/>
      <c r="U315" s="18"/>
      <c r="V315" s="18"/>
      <c r="W315" s="18"/>
      <c r="X315" s="165"/>
      <c r="Y315" s="165"/>
      <c r="Z315" s="18"/>
      <c r="AA315" s="18"/>
      <c r="AB315" s="18"/>
      <c r="AC315" s="18"/>
      <c r="AD315" s="18"/>
      <c r="AE315" s="18"/>
    </row>
    <row r="316" spans="1:31" s="11" customFormat="1" ht="15" customHeight="1" x14ac:dyDescent="0.3">
      <c r="A316" s="14"/>
      <c r="B316" s="80"/>
      <c r="C316" s="174"/>
      <c r="D316" s="174"/>
      <c r="E316" s="17"/>
      <c r="F316" s="18"/>
      <c r="G316" s="18"/>
      <c r="H316" s="18"/>
      <c r="I316" s="18"/>
      <c r="J316" s="18"/>
      <c r="K316" s="18"/>
      <c r="L316" s="18"/>
      <c r="M316" s="18"/>
      <c r="N316" s="165"/>
      <c r="O316" s="165"/>
      <c r="P316" s="18"/>
      <c r="Q316" s="18"/>
      <c r="R316" s="18"/>
      <c r="S316" s="18"/>
      <c r="T316" s="18"/>
      <c r="U316" s="18"/>
      <c r="V316" s="18"/>
      <c r="W316" s="18"/>
      <c r="X316" s="165"/>
      <c r="Y316" s="165"/>
      <c r="Z316" s="18"/>
      <c r="AA316" s="18"/>
      <c r="AB316" s="18"/>
      <c r="AC316" s="18"/>
      <c r="AD316" s="18"/>
      <c r="AE316" s="18"/>
    </row>
    <row r="317" spans="1:31" s="11" customFormat="1" ht="15" customHeight="1" x14ac:dyDescent="0.3">
      <c r="A317" s="14"/>
      <c r="B317" s="80"/>
      <c r="C317" s="174"/>
      <c r="D317" s="174"/>
      <c r="E317" s="17"/>
      <c r="F317" s="18"/>
      <c r="G317" s="18"/>
      <c r="H317" s="18"/>
      <c r="I317" s="18"/>
      <c r="J317" s="18"/>
      <c r="K317" s="18"/>
      <c r="L317" s="18"/>
      <c r="M317" s="18"/>
      <c r="N317" s="165"/>
      <c r="O317" s="165"/>
      <c r="P317" s="18"/>
      <c r="Q317" s="18"/>
      <c r="R317" s="18"/>
      <c r="S317" s="18"/>
      <c r="T317" s="18"/>
      <c r="U317" s="18"/>
      <c r="V317" s="18"/>
      <c r="W317" s="18"/>
      <c r="X317" s="165"/>
      <c r="Y317" s="165"/>
      <c r="Z317" s="18"/>
      <c r="AA317" s="18"/>
      <c r="AB317" s="18"/>
      <c r="AC317" s="18"/>
      <c r="AD317" s="18"/>
      <c r="AE317" s="18"/>
    </row>
    <row r="318" spans="1:31" s="11" customFormat="1" ht="15" customHeight="1" x14ac:dyDescent="0.3">
      <c r="A318" s="14"/>
      <c r="B318" s="80"/>
      <c r="C318" s="174"/>
      <c r="D318" s="174"/>
      <c r="E318" s="17"/>
      <c r="F318" s="18"/>
      <c r="G318" s="18"/>
      <c r="H318" s="18"/>
      <c r="I318" s="18"/>
      <c r="J318" s="18"/>
      <c r="K318" s="18"/>
      <c r="L318" s="18"/>
      <c r="M318" s="18"/>
      <c r="N318" s="165"/>
      <c r="O318" s="165"/>
      <c r="P318" s="18"/>
      <c r="Q318" s="18"/>
      <c r="R318" s="18"/>
      <c r="S318" s="18"/>
      <c r="T318" s="18"/>
      <c r="U318" s="18"/>
      <c r="V318" s="18"/>
      <c r="W318" s="18"/>
      <c r="X318" s="165"/>
      <c r="Y318" s="165"/>
      <c r="Z318" s="18"/>
      <c r="AA318" s="18"/>
      <c r="AB318" s="18"/>
      <c r="AC318" s="18"/>
      <c r="AD318" s="18"/>
      <c r="AE318" s="18"/>
    </row>
    <row r="319" spans="1:31" s="11" customFormat="1" ht="15" customHeight="1" x14ac:dyDescent="0.3">
      <c r="A319" s="14"/>
      <c r="B319" s="80"/>
      <c r="C319" s="174"/>
      <c r="D319" s="174"/>
      <c r="E319" s="17"/>
      <c r="F319" s="18"/>
      <c r="G319" s="18"/>
      <c r="H319" s="18"/>
      <c r="I319" s="18"/>
      <c r="J319" s="18"/>
      <c r="K319" s="18"/>
      <c r="L319" s="18"/>
      <c r="M319" s="18"/>
      <c r="N319" s="165"/>
      <c r="O319" s="165"/>
      <c r="P319" s="18"/>
      <c r="Q319" s="18"/>
      <c r="R319" s="18"/>
      <c r="S319" s="18"/>
      <c r="T319" s="18"/>
      <c r="U319" s="18"/>
      <c r="V319" s="18"/>
      <c r="W319" s="18"/>
      <c r="X319" s="165"/>
      <c r="Y319" s="165"/>
      <c r="Z319" s="18"/>
      <c r="AA319" s="18"/>
      <c r="AB319" s="18"/>
      <c r="AC319" s="18"/>
      <c r="AD319" s="18"/>
      <c r="AE319" s="18"/>
    </row>
    <row r="320" spans="1:31" s="11" customFormat="1" ht="15" customHeight="1" x14ac:dyDescent="0.3">
      <c r="A320" s="14"/>
      <c r="B320" s="80"/>
      <c r="C320" s="174"/>
      <c r="D320" s="174"/>
      <c r="E320" s="17"/>
      <c r="F320" s="18"/>
      <c r="G320" s="18"/>
      <c r="H320" s="18"/>
      <c r="I320" s="18"/>
      <c r="J320" s="18"/>
      <c r="K320" s="18"/>
      <c r="L320" s="18"/>
      <c r="M320" s="18"/>
      <c r="N320" s="165"/>
      <c r="O320" s="165"/>
      <c r="P320" s="18"/>
      <c r="Q320" s="18"/>
      <c r="R320" s="18"/>
      <c r="S320" s="18"/>
      <c r="T320" s="18"/>
      <c r="U320" s="18"/>
      <c r="V320" s="18"/>
      <c r="W320" s="18"/>
      <c r="X320" s="165"/>
      <c r="Y320" s="165"/>
      <c r="Z320" s="18"/>
      <c r="AA320" s="18"/>
      <c r="AB320" s="18"/>
      <c r="AC320" s="18"/>
      <c r="AD320" s="18"/>
      <c r="AE320" s="18"/>
    </row>
    <row r="321" spans="1:31" s="11" customFormat="1" ht="15" customHeight="1" x14ac:dyDescent="0.3">
      <c r="A321" s="14"/>
      <c r="B321" s="80"/>
      <c r="C321" s="174"/>
      <c r="D321" s="174"/>
      <c r="E321" s="17"/>
      <c r="F321" s="18"/>
      <c r="G321" s="18"/>
      <c r="H321" s="18"/>
      <c r="I321" s="18"/>
      <c r="J321" s="18"/>
      <c r="K321" s="18"/>
      <c r="L321" s="18"/>
      <c r="M321" s="18"/>
      <c r="N321" s="165"/>
      <c r="O321" s="165"/>
      <c r="P321" s="18"/>
      <c r="Q321" s="18"/>
      <c r="R321" s="18"/>
      <c r="S321" s="18"/>
      <c r="T321" s="18"/>
      <c r="U321" s="18"/>
      <c r="V321" s="18"/>
      <c r="W321" s="18"/>
      <c r="X321" s="165"/>
      <c r="Y321" s="165"/>
      <c r="Z321" s="18"/>
      <c r="AA321" s="18"/>
      <c r="AB321" s="18"/>
      <c r="AC321" s="18"/>
      <c r="AD321" s="18"/>
      <c r="AE321" s="18"/>
    </row>
    <row r="322" spans="1:31" s="11" customFormat="1" ht="15" customHeight="1" x14ac:dyDescent="0.3">
      <c r="A322" s="14"/>
      <c r="B322" s="80"/>
      <c r="C322" s="174"/>
      <c r="D322" s="174"/>
      <c r="E322" s="17"/>
      <c r="F322" s="18"/>
      <c r="G322" s="18"/>
      <c r="H322" s="18"/>
      <c r="I322" s="18"/>
      <c r="J322" s="18"/>
      <c r="K322" s="18"/>
      <c r="L322" s="18"/>
      <c r="M322" s="18"/>
      <c r="N322" s="165"/>
      <c r="O322" s="165"/>
      <c r="P322" s="18"/>
      <c r="Q322" s="18"/>
      <c r="R322" s="18"/>
      <c r="S322" s="18"/>
      <c r="T322" s="18"/>
      <c r="U322" s="18"/>
      <c r="V322" s="18"/>
      <c r="W322" s="18"/>
      <c r="X322" s="165"/>
      <c r="Y322" s="165"/>
      <c r="Z322" s="18"/>
      <c r="AA322" s="18"/>
      <c r="AB322" s="18"/>
      <c r="AC322" s="18"/>
      <c r="AD322" s="18"/>
      <c r="AE322" s="18"/>
    </row>
    <row r="323" spans="1:31" s="11" customFormat="1" ht="15" customHeight="1" x14ac:dyDescent="0.3">
      <c r="A323" s="14"/>
      <c r="B323" s="80"/>
      <c r="C323" s="174"/>
      <c r="D323" s="174"/>
      <c r="E323" s="17"/>
      <c r="F323" s="18"/>
      <c r="G323" s="18"/>
      <c r="H323" s="18"/>
      <c r="I323" s="18"/>
      <c r="J323" s="18"/>
      <c r="K323" s="18"/>
      <c r="L323" s="18"/>
      <c r="M323" s="18"/>
      <c r="N323" s="165"/>
      <c r="O323" s="165"/>
      <c r="P323" s="18"/>
      <c r="Q323" s="18"/>
      <c r="R323" s="18"/>
      <c r="S323" s="18"/>
      <c r="T323" s="18"/>
      <c r="U323" s="18"/>
      <c r="V323" s="18"/>
      <c r="W323" s="18"/>
      <c r="X323" s="165"/>
      <c r="Y323" s="165"/>
      <c r="Z323" s="18"/>
      <c r="AA323" s="18"/>
      <c r="AB323" s="18"/>
      <c r="AC323" s="18"/>
      <c r="AD323" s="18"/>
      <c r="AE323" s="18"/>
    </row>
    <row r="324" spans="1:31" s="11" customFormat="1" ht="15" customHeight="1" x14ac:dyDescent="0.3">
      <c r="A324" s="14"/>
      <c r="B324" s="80"/>
      <c r="C324" s="174"/>
      <c r="D324" s="174"/>
      <c r="E324" s="17"/>
      <c r="F324" s="18"/>
      <c r="G324" s="18"/>
      <c r="H324" s="18"/>
      <c r="I324" s="18"/>
      <c r="J324" s="18"/>
      <c r="K324" s="18"/>
      <c r="L324" s="18"/>
      <c r="M324" s="18"/>
      <c r="N324" s="165"/>
      <c r="O324" s="165"/>
      <c r="P324" s="18"/>
      <c r="Q324" s="18"/>
      <c r="R324" s="18"/>
      <c r="S324" s="18"/>
      <c r="T324" s="18"/>
      <c r="U324" s="18"/>
      <c r="V324" s="18"/>
      <c r="W324" s="18"/>
      <c r="X324" s="165"/>
      <c r="Y324" s="165"/>
      <c r="Z324" s="18"/>
      <c r="AA324" s="18"/>
      <c r="AB324" s="18"/>
      <c r="AC324" s="18"/>
      <c r="AD324" s="18"/>
      <c r="AE324" s="18"/>
    </row>
    <row r="325" spans="1:31" s="11" customFormat="1" ht="15" customHeight="1" x14ac:dyDescent="0.3">
      <c r="A325" s="14"/>
      <c r="B325" s="80"/>
      <c r="C325" s="174"/>
      <c r="D325" s="174"/>
      <c r="E325" s="17"/>
      <c r="F325" s="18"/>
      <c r="G325" s="18"/>
      <c r="H325" s="18"/>
      <c r="I325" s="18"/>
      <c r="J325" s="18"/>
      <c r="K325" s="18"/>
      <c r="L325" s="18"/>
      <c r="M325" s="18"/>
      <c r="N325" s="165"/>
      <c r="O325" s="165"/>
      <c r="P325" s="18"/>
      <c r="Q325" s="18"/>
      <c r="R325" s="18"/>
      <c r="S325" s="18"/>
      <c r="T325" s="18"/>
      <c r="U325" s="18"/>
      <c r="V325" s="18"/>
      <c r="W325" s="18"/>
      <c r="X325" s="165"/>
      <c r="Y325" s="165"/>
      <c r="Z325" s="18"/>
      <c r="AA325" s="18"/>
      <c r="AB325" s="18"/>
      <c r="AC325" s="18"/>
      <c r="AD325" s="18"/>
      <c r="AE325" s="18"/>
    </row>
    <row r="326" spans="1:31" s="11" customFormat="1" ht="15" customHeight="1" x14ac:dyDescent="0.3">
      <c r="A326" s="14"/>
      <c r="B326" s="80"/>
      <c r="C326" s="174"/>
      <c r="D326" s="174"/>
      <c r="E326" s="17"/>
      <c r="F326" s="18"/>
      <c r="G326" s="18"/>
      <c r="H326" s="18"/>
      <c r="I326" s="18"/>
      <c r="J326" s="18"/>
      <c r="K326" s="18"/>
      <c r="L326" s="18"/>
      <c r="M326" s="18"/>
      <c r="N326" s="165"/>
      <c r="O326" s="165"/>
      <c r="P326" s="18"/>
      <c r="Q326" s="18"/>
      <c r="R326" s="18"/>
      <c r="S326" s="18"/>
      <c r="T326" s="18"/>
      <c r="U326" s="18"/>
      <c r="V326" s="18"/>
      <c r="W326" s="18"/>
      <c r="X326" s="165"/>
      <c r="Y326" s="165"/>
      <c r="Z326" s="18"/>
      <c r="AA326" s="18"/>
      <c r="AB326" s="18"/>
      <c r="AC326" s="18"/>
      <c r="AD326" s="18"/>
      <c r="AE326" s="18"/>
    </row>
    <row r="327" spans="1:31" s="11" customFormat="1" ht="15" customHeight="1" x14ac:dyDescent="0.3">
      <c r="A327" s="14"/>
      <c r="B327" s="80"/>
      <c r="C327" s="174"/>
      <c r="D327" s="174"/>
      <c r="E327" s="17"/>
      <c r="F327" s="18"/>
      <c r="G327" s="18"/>
      <c r="H327" s="18"/>
      <c r="I327" s="18"/>
      <c r="J327" s="18"/>
      <c r="K327" s="18"/>
      <c r="L327" s="18"/>
      <c r="M327" s="18"/>
      <c r="N327" s="165"/>
      <c r="O327" s="165"/>
      <c r="P327" s="18"/>
      <c r="Q327" s="18"/>
      <c r="R327" s="18"/>
      <c r="S327" s="18"/>
      <c r="T327" s="18"/>
      <c r="U327" s="18"/>
      <c r="V327" s="18"/>
      <c r="W327" s="18"/>
      <c r="X327" s="165"/>
      <c r="Y327" s="165"/>
      <c r="Z327" s="18"/>
      <c r="AA327" s="18"/>
      <c r="AB327" s="18"/>
      <c r="AC327" s="18"/>
      <c r="AD327" s="18"/>
      <c r="AE327" s="18"/>
    </row>
    <row r="328" spans="1:31" s="11" customFormat="1" ht="15" customHeight="1" x14ac:dyDescent="0.3">
      <c r="A328" s="14"/>
      <c r="B328" s="80"/>
      <c r="C328" s="174"/>
      <c r="D328" s="174"/>
      <c r="E328" s="17"/>
      <c r="F328" s="18"/>
      <c r="G328" s="18"/>
      <c r="H328" s="18"/>
      <c r="I328" s="18"/>
      <c r="J328" s="18"/>
      <c r="K328" s="18"/>
      <c r="L328" s="18"/>
      <c r="M328" s="18"/>
      <c r="N328" s="165"/>
      <c r="O328" s="165"/>
      <c r="P328" s="18"/>
      <c r="Q328" s="18"/>
      <c r="R328" s="18"/>
      <c r="S328" s="18"/>
      <c r="T328" s="18"/>
      <c r="U328" s="18"/>
      <c r="V328" s="18"/>
      <c r="W328" s="18"/>
      <c r="X328" s="165"/>
      <c r="Y328" s="165"/>
      <c r="Z328" s="18"/>
      <c r="AA328" s="18"/>
      <c r="AB328" s="18"/>
      <c r="AC328" s="18"/>
      <c r="AD328" s="18"/>
      <c r="AE328" s="18"/>
    </row>
    <row r="329" spans="1:31" s="11" customFormat="1" ht="15" customHeight="1" x14ac:dyDescent="0.3">
      <c r="A329" s="14"/>
      <c r="B329" s="80"/>
      <c r="C329" s="174"/>
      <c r="D329" s="174"/>
      <c r="E329" s="17"/>
      <c r="F329" s="18"/>
      <c r="G329" s="18"/>
      <c r="H329" s="18"/>
      <c r="I329" s="18"/>
      <c r="J329" s="18"/>
      <c r="K329" s="18"/>
      <c r="L329" s="18"/>
      <c r="M329" s="18"/>
      <c r="N329" s="165"/>
      <c r="O329" s="165"/>
      <c r="P329" s="18"/>
      <c r="Q329" s="18"/>
      <c r="R329" s="18"/>
      <c r="S329" s="18"/>
      <c r="T329" s="18"/>
      <c r="U329" s="18"/>
      <c r="V329" s="18"/>
      <c r="W329" s="18"/>
      <c r="X329" s="165"/>
      <c r="Y329" s="165"/>
      <c r="Z329" s="18"/>
      <c r="AA329" s="18"/>
      <c r="AB329" s="18"/>
      <c r="AC329" s="18"/>
      <c r="AD329" s="18"/>
      <c r="AE329" s="18"/>
    </row>
    <row r="330" spans="1:31" s="11" customFormat="1" ht="15" customHeight="1" x14ac:dyDescent="0.3">
      <c r="A330" s="14"/>
      <c r="B330" s="80"/>
      <c r="C330" s="174"/>
      <c r="D330" s="174"/>
      <c r="E330" s="17"/>
      <c r="F330" s="18"/>
      <c r="G330" s="18"/>
      <c r="H330" s="18"/>
      <c r="I330" s="18"/>
      <c r="J330" s="18"/>
      <c r="K330" s="18"/>
      <c r="L330" s="18"/>
      <c r="M330" s="18"/>
      <c r="N330" s="165"/>
      <c r="O330" s="165"/>
      <c r="P330" s="18"/>
      <c r="Q330" s="18"/>
      <c r="R330" s="18"/>
      <c r="S330" s="18"/>
      <c r="T330" s="18"/>
      <c r="U330" s="18"/>
      <c r="V330" s="18"/>
      <c r="W330" s="18"/>
      <c r="X330" s="165"/>
      <c r="Y330" s="165"/>
      <c r="Z330" s="18"/>
      <c r="AA330" s="18"/>
      <c r="AB330" s="18"/>
      <c r="AC330" s="18"/>
      <c r="AD330" s="18"/>
      <c r="AE330" s="18"/>
    </row>
    <row r="331" spans="1:31" s="11" customFormat="1" ht="15" customHeight="1" x14ac:dyDescent="0.3">
      <c r="A331" s="14"/>
      <c r="B331" s="80"/>
      <c r="C331" s="174"/>
      <c r="D331" s="174"/>
      <c r="E331" s="17"/>
      <c r="F331" s="18"/>
      <c r="G331" s="18"/>
      <c r="H331" s="18"/>
      <c r="I331" s="18"/>
      <c r="J331" s="18"/>
      <c r="K331" s="18"/>
      <c r="L331" s="18"/>
      <c r="M331" s="18"/>
      <c r="N331" s="165"/>
      <c r="O331" s="165"/>
      <c r="P331" s="18"/>
      <c r="Q331" s="18"/>
      <c r="R331" s="18"/>
      <c r="S331" s="18"/>
      <c r="T331" s="18"/>
      <c r="U331" s="18"/>
      <c r="V331" s="18"/>
      <c r="W331" s="18"/>
      <c r="X331" s="165"/>
      <c r="Y331" s="165"/>
      <c r="Z331" s="18"/>
      <c r="AA331" s="18"/>
      <c r="AB331" s="18"/>
      <c r="AC331" s="18"/>
      <c r="AD331" s="18"/>
      <c r="AE331" s="18"/>
    </row>
    <row r="332" spans="1:31" s="11" customFormat="1" ht="15" customHeight="1" x14ac:dyDescent="0.3">
      <c r="A332" s="14"/>
      <c r="B332" s="80"/>
      <c r="C332" s="174"/>
      <c r="D332" s="174"/>
      <c r="E332" s="17"/>
      <c r="F332" s="18"/>
      <c r="G332" s="18"/>
      <c r="H332" s="18"/>
      <c r="I332" s="18"/>
      <c r="J332" s="18"/>
      <c r="K332" s="18"/>
      <c r="L332" s="18"/>
      <c r="M332" s="18"/>
      <c r="N332" s="165"/>
      <c r="O332" s="165"/>
      <c r="P332" s="18"/>
      <c r="Q332" s="18"/>
      <c r="R332" s="18"/>
      <c r="S332" s="18"/>
      <c r="T332" s="18"/>
      <c r="U332" s="18"/>
      <c r="V332" s="18"/>
      <c r="W332" s="18"/>
      <c r="X332" s="165"/>
      <c r="Y332" s="165"/>
      <c r="Z332" s="18"/>
      <c r="AA332" s="18"/>
      <c r="AB332" s="18"/>
      <c r="AC332" s="18"/>
      <c r="AD332" s="18"/>
      <c r="AE332" s="18"/>
    </row>
    <row r="333" spans="1:31" s="11" customFormat="1" ht="15" customHeight="1" x14ac:dyDescent="0.3">
      <c r="A333" s="14"/>
      <c r="B333" s="80"/>
      <c r="C333" s="174"/>
      <c r="D333" s="174"/>
      <c r="E333" s="17"/>
      <c r="F333" s="18"/>
      <c r="G333" s="18"/>
      <c r="H333" s="18"/>
      <c r="I333" s="18"/>
      <c r="J333" s="18"/>
      <c r="K333" s="18"/>
      <c r="L333" s="18"/>
      <c r="M333" s="18"/>
      <c r="N333" s="165"/>
      <c r="O333" s="165"/>
      <c r="P333" s="18"/>
      <c r="Q333" s="18"/>
      <c r="R333" s="18"/>
      <c r="S333" s="18"/>
      <c r="T333" s="18"/>
      <c r="U333" s="18"/>
      <c r="V333" s="18"/>
      <c r="W333" s="18"/>
      <c r="X333" s="165"/>
      <c r="Y333" s="165"/>
      <c r="Z333" s="18"/>
      <c r="AA333" s="18"/>
      <c r="AB333" s="18"/>
      <c r="AC333" s="18"/>
      <c r="AD333" s="18"/>
      <c r="AE333" s="18"/>
    </row>
    <row r="334" spans="1:31" s="11" customFormat="1" ht="15" customHeight="1" x14ac:dyDescent="0.3">
      <c r="A334" s="14"/>
      <c r="B334" s="80"/>
      <c r="C334" s="174"/>
      <c r="D334" s="174"/>
      <c r="E334" s="17"/>
      <c r="F334" s="18"/>
      <c r="G334" s="18"/>
      <c r="H334" s="18"/>
      <c r="I334" s="18"/>
      <c r="J334" s="18"/>
      <c r="K334" s="18"/>
      <c r="L334" s="18"/>
      <c r="M334" s="18"/>
      <c r="N334" s="165"/>
      <c r="O334" s="165"/>
      <c r="P334" s="18"/>
      <c r="Q334" s="18"/>
      <c r="R334" s="18"/>
      <c r="S334" s="18"/>
      <c r="T334" s="18"/>
      <c r="U334" s="18"/>
      <c r="V334" s="18"/>
      <c r="W334" s="18"/>
      <c r="X334" s="165"/>
      <c r="Y334" s="165"/>
      <c r="Z334" s="18"/>
      <c r="AA334" s="18"/>
      <c r="AB334" s="18"/>
      <c r="AC334" s="18"/>
      <c r="AD334" s="18"/>
      <c r="AE334" s="18"/>
    </row>
    <row r="335" spans="1:31" s="11" customFormat="1" ht="15" customHeight="1" x14ac:dyDescent="0.3">
      <c r="A335" s="14"/>
      <c r="B335" s="80"/>
      <c r="C335" s="174"/>
      <c r="D335" s="174"/>
      <c r="E335" s="17"/>
      <c r="F335" s="18"/>
      <c r="G335" s="18"/>
      <c r="H335" s="18"/>
      <c r="I335" s="18"/>
      <c r="J335" s="18"/>
      <c r="K335" s="18"/>
      <c r="L335" s="18"/>
      <c r="M335" s="18"/>
      <c r="N335" s="165"/>
      <c r="O335" s="165"/>
      <c r="P335" s="18"/>
      <c r="Q335" s="18"/>
      <c r="R335" s="18"/>
      <c r="S335" s="18"/>
      <c r="T335" s="18"/>
      <c r="U335" s="18"/>
      <c r="V335" s="18"/>
      <c r="W335" s="18"/>
      <c r="X335" s="165"/>
      <c r="Y335" s="165"/>
      <c r="Z335" s="18"/>
      <c r="AA335" s="18"/>
      <c r="AB335" s="18"/>
      <c r="AC335" s="18"/>
      <c r="AD335" s="18"/>
      <c r="AE335" s="18"/>
    </row>
    <row r="336" spans="1:31" s="11" customFormat="1" ht="15" customHeight="1" x14ac:dyDescent="0.3">
      <c r="A336" s="14"/>
      <c r="B336" s="80"/>
      <c r="C336" s="174"/>
      <c r="D336" s="174"/>
      <c r="E336" s="17"/>
      <c r="F336" s="18"/>
      <c r="G336" s="18"/>
      <c r="H336" s="18"/>
      <c r="I336" s="18"/>
      <c r="J336" s="18"/>
      <c r="K336" s="18"/>
      <c r="L336" s="18"/>
      <c r="M336" s="18"/>
      <c r="N336" s="165"/>
      <c r="O336" s="165"/>
      <c r="P336" s="18"/>
      <c r="Q336" s="18"/>
      <c r="R336" s="18"/>
      <c r="S336" s="18"/>
      <c r="T336" s="18"/>
      <c r="U336" s="18"/>
      <c r="V336" s="18"/>
      <c r="W336" s="18"/>
      <c r="X336" s="165"/>
      <c r="Y336" s="165"/>
      <c r="Z336" s="18"/>
      <c r="AA336" s="18"/>
      <c r="AB336" s="18"/>
      <c r="AC336" s="18"/>
      <c r="AD336" s="18"/>
      <c r="AE336" s="18"/>
    </row>
    <row r="337" spans="1:31" s="11" customFormat="1" ht="15" customHeight="1" x14ac:dyDescent="0.3">
      <c r="A337" s="14"/>
      <c r="B337" s="80"/>
      <c r="C337" s="174"/>
      <c r="D337" s="174"/>
      <c r="E337" s="17"/>
      <c r="F337" s="18"/>
      <c r="G337" s="18"/>
      <c r="H337" s="18"/>
      <c r="I337" s="18"/>
      <c r="J337" s="18"/>
      <c r="K337" s="18"/>
      <c r="L337" s="18"/>
      <c r="M337" s="18"/>
      <c r="N337" s="165"/>
      <c r="O337" s="165"/>
      <c r="P337" s="18"/>
      <c r="Q337" s="18"/>
      <c r="R337" s="18"/>
      <c r="S337" s="18"/>
      <c r="T337" s="18"/>
      <c r="U337" s="18"/>
      <c r="V337" s="18"/>
      <c r="W337" s="18"/>
      <c r="X337" s="165"/>
      <c r="Y337" s="165"/>
      <c r="Z337" s="18"/>
      <c r="AA337" s="18"/>
      <c r="AB337" s="18"/>
      <c r="AC337" s="18"/>
      <c r="AD337" s="18"/>
      <c r="AE337" s="18"/>
    </row>
    <row r="338" spans="1:31" s="11" customFormat="1" ht="15" customHeight="1" x14ac:dyDescent="0.3">
      <c r="A338" s="14"/>
      <c r="B338" s="80"/>
      <c r="C338" s="174"/>
      <c r="D338" s="174"/>
      <c r="E338" s="17"/>
      <c r="F338" s="18"/>
      <c r="G338" s="18"/>
      <c r="H338" s="18"/>
      <c r="I338" s="18"/>
      <c r="J338" s="18"/>
      <c r="K338" s="18"/>
      <c r="L338" s="18"/>
      <c r="M338" s="18"/>
      <c r="N338" s="165"/>
      <c r="O338" s="165"/>
      <c r="P338" s="18"/>
      <c r="Q338" s="18"/>
      <c r="R338" s="18"/>
      <c r="S338" s="18"/>
      <c r="T338" s="18"/>
      <c r="U338" s="18"/>
      <c r="V338" s="18"/>
      <c r="W338" s="18"/>
      <c r="X338" s="165"/>
      <c r="Y338" s="165"/>
      <c r="Z338" s="18"/>
      <c r="AA338" s="18"/>
      <c r="AB338" s="18"/>
      <c r="AC338" s="18"/>
      <c r="AD338" s="18"/>
      <c r="AE338" s="18"/>
    </row>
    <row r="339" spans="1:31" s="11" customFormat="1" ht="15" customHeight="1" x14ac:dyDescent="0.3">
      <c r="A339" s="14"/>
      <c r="B339" s="80"/>
      <c r="C339" s="174"/>
      <c r="D339" s="174"/>
      <c r="E339" s="17"/>
      <c r="F339" s="18"/>
      <c r="G339" s="18"/>
      <c r="H339" s="18"/>
      <c r="I339" s="18"/>
      <c r="J339" s="18"/>
      <c r="K339" s="18"/>
      <c r="L339" s="18"/>
      <c r="M339" s="18"/>
      <c r="N339" s="165"/>
      <c r="O339" s="165"/>
      <c r="P339" s="18"/>
      <c r="Q339" s="18"/>
      <c r="R339" s="18"/>
      <c r="S339" s="18"/>
      <c r="T339" s="18"/>
      <c r="U339" s="18"/>
      <c r="V339" s="18"/>
      <c r="W339" s="18"/>
      <c r="X339" s="165"/>
      <c r="Y339" s="165"/>
      <c r="Z339" s="18"/>
      <c r="AA339" s="18"/>
      <c r="AB339" s="18"/>
      <c r="AC339" s="18"/>
      <c r="AD339" s="18"/>
      <c r="AE339" s="18"/>
    </row>
    <row r="340" spans="1:31" s="11" customFormat="1" ht="15" customHeight="1" x14ac:dyDescent="0.3">
      <c r="A340" s="14"/>
      <c r="B340" s="80"/>
      <c r="C340" s="174"/>
      <c r="D340" s="174"/>
      <c r="E340" s="17"/>
      <c r="F340" s="18"/>
      <c r="G340" s="18"/>
      <c r="H340" s="18"/>
      <c r="I340" s="18"/>
      <c r="J340" s="18"/>
      <c r="K340" s="18"/>
      <c r="L340" s="18"/>
      <c r="M340" s="18"/>
      <c r="N340" s="165"/>
      <c r="O340" s="165"/>
      <c r="P340" s="18"/>
      <c r="Q340" s="18"/>
      <c r="R340" s="18"/>
      <c r="S340" s="18"/>
      <c r="T340" s="18"/>
      <c r="U340" s="18"/>
      <c r="V340" s="18"/>
      <c r="W340" s="18"/>
      <c r="X340" s="165"/>
      <c r="Y340" s="165"/>
      <c r="Z340" s="18"/>
      <c r="AA340" s="18"/>
      <c r="AB340" s="18"/>
      <c r="AC340" s="18"/>
      <c r="AD340" s="18"/>
      <c r="AE340" s="18"/>
    </row>
    <row r="341" spans="1:31" s="11" customFormat="1" ht="15" customHeight="1" x14ac:dyDescent="0.3">
      <c r="A341" s="14"/>
      <c r="B341" s="80"/>
      <c r="C341" s="174"/>
      <c r="D341" s="174"/>
      <c r="E341" s="17"/>
      <c r="F341" s="18"/>
      <c r="G341" s="18"/>
      <c r="H341" s="18"/>
      <c r="I341" s="18"/>
      <c r="J341" s="18"/>
      <c r="K341" s="18"/>
      <c r="L341" s="18"/>
      <c r="M341" s="18"/>
      <c r="N341" s="165"/>
      <c r="O341" s="165"/>
      <c r="P341" s="18"/>
      <c r="Q341" s="18"/>
      <c r="R341" s="18"/>
      <c r="S341" s="18"/>
      <c r="T341" s="18"/>
      <c r="U341" s="18"/>
      <c r="V341" s="18"/>
      <c r="W341" s="18"/>
      <c r="X341" s="165"/>
      <c r="Y341" s="165"/>
      <c r="Z341" s="18"/>
      <c r="AA341" s="18"/>
      <c r="AB341" s="18"/>
      <c r="AC341" s="18"/>
      <c r="AD341" s="18"/>
      <c r="AE341" s="18"/>
    </row>
    <row r="342" spans="1:31" s="11" customFormat="1" ht="15" customHeight="1" x14ac:dyDescent="0.3">
      <c r="A342" s="14"/>
      <c r="B342" s="80"/>
      <c r="C342" s="174"/>
      <c r="D342" s="174"/>
      <c r="E342" s="17"/>
      <c r="F342" s="18"/>
      <c r="G342" s="18"/>
      <c r="H342" s="18"/>
      <c r="I342" s="18"/>
      <c r="J342" s="18"/>
      <c r="K342" s="18"/>
      <c r="L342" s="18"/>
      <c r="M342" s="18"/>
      <c r="N342" s="165"/>
      <c r="O342" s="165"/>
      <c r="P342" s="18"/>
      <c r="Q342" s="18"/>
      <c r="R342" s="18"/>
      <c r="S342" s="18"/>
      <c r="T342" s="18"/>
      <c r="U342" s="18"/>
      <c r="V342" s="18"/>
      <c r="W342" s="18"/>
      <c r="X342" s="165"/>
      <c r="Y342" s="165"/>
      <c r="Z342" s="18"/>
      <c r="AA342" s="18"/>
      <c r="AB342" s="18"/>
      <c r="AC342" s="18"/>
      <c r="AD342" s="18"/>
      <c r="AE342" s="18"/>
    </row>
    <row r="343" spans="1:31" s="11" customFormat="1" ht="15" customHeight="1" x14ac:dyDescent="0.3">
      <c r="A343" s="14"/>
      <c r="B343" s="80"/>
      <c r="C343" s="174"/>
      <c r="D343" s="174"/>
      <c r="E343" s="17"/>
      <c r="F343" s="18"/>
      <c r="G343" s="18"/>
      <c r="H343" s="18"/>
      <c r="I343" s="18"/>
      <c r="J343" s="18"/>
      <c r="K343" s="18"/>
      <c r="L343" s="18"/>
      <c r="M343" s="18"/>
      <c r="N343" s="165"/>
      <c r="O343" s="165"/>
      <c r="P343" s="18"/>
      <c r="Q343" s="18"/>
      <c r="R343" s="18"/>
      <c r="S343" s="18"/>
      <c r="T343" s="18"/>
      <c r="U343" s="18"/>
      <c r="V343" s="18"/>
      <c r="W343" s="18"/>
      <c r="X343" s="165"/>
      <c r="Y343" s="165"/>
      <c r="Z343" s="18"/>
      <c r="AA343" s="18"/>
      <c r="AB343" s="18"/>
      <c r="AC343" s="18"/>
      <c r="AD343" s="18"/>
      <c r="AE343" s="18"/>
    </row>
    <row r="344" spans="1:31" s="11" customFormat="1" ht="15" customHeight="1" x14ac:dyDescent="0.3">
      <c r="A344" s="14"/>
      <c r="B344" s="80"/>
      <c r="C344" s="174"/>
      <c r="D344" s="174"/>
      <c r="E344" s="17"/>
      <c r="F344" s="18"/>
      <c r="G344" s="18"/>
      <c r="H344" s="18"/>
      <c r="I344" s="18"/>
      <c r="J344" s="18"/>
      <c r="K344" s="18"/>
      <c r="L344" s="18"/>
      <c r="M344" s="18"/>
      <c r="N344" s="165"/>
      <c r="O344" s="165"/>
      <c r="P344" s="18"/>
      <c r="Q344" s="18"/>
      <c r="R344" s="18"/>
      <c r="S344" s="18"/>
      <c r="T344" s="18"/>
      <c r="U344" s="18"/>
      <c r="V344" s="18"/>
      <c r="W344" s="18"/>
      <c r="X344" s="165"/>
      <c r="Y344" s="165"/>
      <c r="Z344" s="18"/>
      <c r="AA344" s="18"/>
      <c r="AB344" s="18"/>
      <c r="AC344" s="18"/>
      <c r="AD344" s="18"/>
      <c r="AE344" s="18"/>
    </row>
    <row r="345" spans="1:31" s="11" customFormat="1" ht="15" customHeight="1" x14ac:dyDescent="0.3">
      <c r="A345" s="14"/>
      <c r="B345" s="80"/>
      <c r="C345" s="174"/>
      <c r="D345" s="174"/>
      <c r="E345" s="17"/>
      <c r="F345" s="18"/>
      <c r="G345" s="18"/>
      <c r="H345" s="18"/>
      <c r="I345" s="18"/>
      <c r="J345" s="18"/>
      <c r="K345" s="18"/>
      <c r="L345" s="18"/>
      <c r="M345" s="18"/>
      <c r="N345" s="165"/>
      <c r="O345" s="165"/>
      <c r="P345" s="18"/>
      <c r="Q345" s="18"/>
      <c r="R345" s="18"/>
      <c r="S345" s="18"/>
      <c r="T345" s="18"/>
      <c r="U345" s="18"/>
      <c r="V345" s="18"/>
      <c r="W345" s="18"/>
      <c r="X345" s="165"/>
      <c r="Y345" s="165"/>
      <c r="Z345" s="18"/>
      <c r="AA345" s="18"/>
      <c r="AB345" s="18"/>
      <c r="AC345" s="18"/>
      <c r="AD345" s="18"/>
      <c r="AE345" s="18"/>
    </row>
    <row r="346" spans="1:31" s="11" customFormat="1" ht="15" customHeight="1" x14ac:dyDescent="0.3">
      <c r="A346" s="14"/>
      <c r="B346" s="80"/>
      <c r="C346" s="174"/>
      <c r="D346" s="174"/>
      <c r="E346" s="17"/>
      <c r="F346" s="18"/>
      <c r="G346" s="18"/>
      <c r="H346" s="18"/>
      <c r="I346" s="18"/>
      <c r="J346" s="18"/>
      <c r="K346" s="18"/>
      <c r="L346" s="18"/>
      <c r="M346" s="18"/>
      <c r="N346" s="165"/>
      <c r="O346" s="165"/>
      <c r="P346" s="18"/>
      <c r="Q346" s="18"/>
      <c r="R346" s="18"/>
      <c r="S346" s="18"/>
      <c r="T346" s="18"/>
      <c r="U346" s="18"/>
      <c r="V346" s="18"/>
      <c r="W346" s="18"/>
      <c r="X346" s="165"/>
      <c r="Y346" s="165"/>
      <c r="Z346" s="18"/>
      <c r="AA346" s="18"/>
      <c r="AB346" s="18"/>
      <c r="AC346" s="18"/>
      <c r="AD346" s="18"/>
      <c r="AE346" s="18"/>
    </row>
    <row r="347" spans="1:31" s="11" customFormat="1" ht="15" customHeight="1" x14ac:dyDescent="0.3">
      <c r="A347" s="14"/>
      <c r="B347" s="80"/>
      <c r="C347" s="174"/>
      <c r="D347" s="174"/>
      <c r="E347" s="17"/>
      <c r="F347" s="18"/>
      <c r="G347" s="18"/>
      <c r="H347" s="18"/>
      <c r="I347" s="18"/>
      <c r="J347" s="18"/>
      <c r="K347" s="18"/>
      <c r="L347" s="18"/>
      <c r="M347" s="18"/>
      <c r="N347" s="165"/>
      <c r="O347" s="165"/>
      <c r="P347" s="18"/>
      <c r="Q347" s="18"/>
      <c r="R347" s="18"/>
      <c r="S347" s="18"/>
      <c r="T347" s="18"/>
      <c r="U347" s="18"/>
      <c r="V347" s="18"/>
      <c r="W347" s="18"/>
      <c r="X347" s="165"/>
      <c r="Y347" s="165"/>
      <c r="Z347" s="18"/>
      <c r="AA347" s="18"/>
      <c r="AB347" s="18"/>
      <c r="AC347" s="18"/>
      <c r="AD347" s="18"/>
      <c r="AE347" s="18"/>
    </row>
    <row r="348" spans="1:31" s="11" customFormat="1" ht="15" customHeight="1" x14ac:dyDescent="0.3">
      <c r="A348" s="14"/>
      <c r="B348" s="80"/>
      <c r="C348" s="174"/>
      <c r="D348" s="174"/>
      <c r="E348" s="17"/>
      <c r="F348" s="18"/>
      <c r="G348" s="18"/>
      <c r="H348" s="18"/>
      <c r="I348" s="18"/>
      <c r="J348" s="18"/>
      <c r="K348" s="18"/>
      <c r="L348" s="18"/>
      <c r="M348" s="18"/>
      <c r="N348" s="165"/>
      <c r="O348" s="165"/>
      <c r="P348" s="18"/>
      <c r="Q348" s="18"/>
      <c r="R348" s="18"/>
      <c r="S348" s="18"/>
      <c r="T348" s="18"/>
      <c r="U348" s="18"/>
      <c r="V348" s="18"/>
      <c r="W348" s="18"/>
      <c r="X348" s="165"/>
      <c r="Y348" s="165"/>
      <c r="Z348" s="18"/>
      <c r="AA348" s="18"/>
      <c r="AB348" s="18"/>
      <c r="AC348" s="18"/>
      <c r="AD348" s="18"/>
      <c r="AE348" s="18"/>
    </row>
    <row r="349" spans="1:31" s="11" customFormat="1" ht="15" customHeight="1" x14ac:dyDescent="0.3">
      <c r="A349" s="14"/>
      <c r="B349" s="80"/>
      <c r="C349" s="174"/>
      <c r="D349" s="174"/>
      <c r="E349" s="17"/>
      <c r="F349" s="18"/>
      <c r="G349" s="18"/>
      <c r="H349" s="18"/>
      <c r="I349" s="18"/>
      <c r="J349" s="18"/>
      <c r="K349" s="18"/>
      <c r="L349" s="18"/>
      <c r="M349" s="18"/>
      <c r="N349" s="165"/>
      <c r="O349" s="165"/>
      <c r="P349" s="18"/>
      <c r="Q349" s="18"/>
      <c r="R349" s="18"/>
      <c r="S349" s="18"/>
      <c r="T349" s="18"/>
      <c r="U349" s="18"/>
      <c r="V349" s="18"/>
      <c r="W349" s="18"/>
      <c r="X349" s="165"/>
      <c r="Y349" s="165"/>
      <c r="Z349" s="18"/>
      <c r="AA349" s="18"/>
      <c r="AB349" s="18"/>
      <c r="AC349" s="18"/>
      <c r="AD349" s="18"/>
      <c r="AE349" s="18"/>
    </row>
    <row r="350" spans="1:31" s="11" customFormat="1" ht="15" customHeight="1" x14ac:dyDescent="0.3">
      <c r="A350" s="14"/>
      <c r="B350" s="80"/>
      <c r="C350" s="174"/>
      <c r="D350" s="174"/>
      <c r="E350" s="17"/>
      <c r="F350" s="18"/>
      <c r="G350" s="18"/>
      <c r="H350" s="18"/>
      <c r="I350" s="18"/>
      <c r="J350" s="18"/>
      <c r="K350" s="18"/>
      <c r="L350" s="18"/>
      <c r="M350" s="18"/>
      <c r="N350" s="165"/>
      <c r="O350" s="165"/>
      <c r="P350" s="18"/>
      <c r="Q350" s="18"/>
      <c r="R350" s="18"/>
      <c r="S350" s="18"/>
      <c r="T350" s="18"/>
      <c r="U350" s="18"/>
      <c r="V350" s="18"/>
      <c r="W350" s="18"/>
      <c r="X350" s="165"/>
      <c r="Y350" s="165"/>
      <c r="Z350" s="18"/>
      <c r="AA350" s="18"/>
      <c r="AB350" s="18"/>
      <c r="AC350" s="18"/>
      <c r="AD350" s="18"/>
      <c r="AE350" s="18"/>
    </row>
    <row r="351" spans="1:31" s="11" customFormat="1" ht="15" customHeight="1" x14ac:dyDescent="0.3">
      <c r="A351" s="14"/>
      <c r="B351" s="80"/>
      <c r="C351" s="174"/>
      <c r="D351" s="174"/>
      <c r="E351" s="17"/>
      <c r="F351" s="18"/>
      <c r="G351" s="18"/>
      <c r="H351" s="18"/>
      <c r="I351" s="18"/>
      <c r="J351" s="18"/>
      <c r="K351" s="18"/>
      <c r="L351" s="18"/>
      <c r="M351" s="18"/>
      <c r="N351" s="165"/>
      <c r="O351" s="165"/>
      <c r="P351" s="18"/>
      <c r="Q351" s="18"/>
      <c r="R351" s="18"/>
      <c r="S351" s="18"/>
      <c r="T351" s="18"/>
      <c r="U351" s="18"/>
      <c r="V351" s="18"/>
      <c r="W351" s="18"/>
      <c r="X351" s="165"/>
      <c r="Y351" s="165"/>
      <c r="Z351" s="18"/>
      <c r="AA351" s="18"/>
      <c r="AB351" s="18"/>
      <c r="AC351" s="18"/>
      <c r="AD351" s="18"/>
      <c r="AE351" s="18"/>
    </row>
    <row r="352" spans="1:31" s="11" customFormat="1" ht="15" customHeight="1" x14ac:dyDescent="0.3">
      <c r="A352" s="14"/>
      <c r="B352" s="80"/>
      <c r="C352" s="174"/>
      <c r="D352" s="174"/>
      <c r="E352" s="17"/>
      <c r="F352" s="18"/>
      <c r="G352" s="18"/>
      <c r="H352" s="18"/>
      <c r="I352" s="18"/>
      <c r="J352" s="18"/>
      <c r="K352" s="18"/>
      <c r="L352" s="18"/>
      <c r="M352" s="18"/>
      <c r="N352" s="165"/>
      <c r="O352" s="165"/>
      <c r="P352" s="18"/>
      <c r="Q352" s="18"/>
      <c r="R352" s="18"/>
      <c r="S352" s="18"/>
      <c r="T352" s="18"/>
      <c r="U352" s="18"/>
      <c r="V352" s="18"/>
      <c r="W352" s="18"/>
      <c r="X352" s="165"/>
      <c r="Y352" s="165"/>
      <c r="Z352" s="18"/>
      <c r="AA352" s="18"/>
      <c r="AB352" s="18"/>
      <c r="AC352" s="18"/>
      <c r="AD352" s="18"/>
      <c r="AE352" s="18"/>
    </row>
    <row r="353" spans="1:31" s="11" customFormat="1" ht="15" customHeight="1" x14ac:dyDescent="0.3">
      <c r="A353" s="14"/>
      <c r="B353" s="80"/>
      <c r="C353" s="174"/>
      <c r="D353" s="174"/>
      <c r="E353" s="17"/>
      <c r="F353" s="18"/>
      <c r="G353" s="18"/>
      <c r="H353" s="18"/>
      <c r="I353" s="18"/>
      <c r="J353" s="18"/>
      <c r="K353" s="18"/>
      <c r="L353" s="18"/>
      <c r="M353" s="18"/>
      <c r="N353" s="165"/>
      <c r="O353" s="165"/>
      <c r="P353" s="18"/>
      <c r="Q353" s="18"/>
      <c r="R353" s="18"/>
      <c r="S353" s="18"/>
      <c r="T353" s="18"/>
      <c r="U353" s="18"/>
      <c r="V353" s="18"/>
      <c r="W353" s="18"/>
      <c r="X353" s="165"/>
      <c r="Y353" s="165"/>
      <c r="Z353" s="18"/>
      <c r="AA353" s="18"/>
      <c r="AB353" s="18"/>
      <c r="AC353" s="18"/>
      <c r="AD353" s="18"/>
      <c r="AE353" s="18"/>
    </row>
    <row r="354" spans="1:31" s="11" customFormat="1" ht="15" customHeight="1" x14ac:dyDescent="0.3">
      <c r="A354" s="14"/>
      <c r="B354" s="80"/>
      <c r="C354" s="174"/>
      <c r="D354" s="174"/>
      <c r="E354" s="17"/>
      <c r="F354" s="18"/>
      <c r="G354" s="18"/>
      <c r="H354" s="18"/>
      <c r="I354" s="18"/>
      <c r="J354" s="18"/>
      <c r="K354" s="18"/>
      <c r="L354" s="18"/>
      <c r="M354" s="18"/>
      <c r="N354" s="165"/>
      <c r="O354" s="165"/>
      <c r="P354" s="18"/>
      <c r="Q354" s="18"/>
      <c r="R354" s="18"/>
      <c r="S354" s="18"/>
      <c r="T354" s="18"/>
      <c r="U354" s="18"/>
      <c r="V354" s="18"/>
      <c r="W354" s="18"/>
      <c r="X354" s="165"/>
      <c r="Y354" s="165"/>
      <c r="Z354" s="18"/>
      <c r="AA354" s="18"/>
      <c r="AB354" s="18"/>
      <c r="AC354" s="18"/>
      <c r="AD354" s="18"/>
      <c r="AE354" s="18"/>
    </row>
    <row r="355" spans="1:31" s="11" customFormat="1" ht="15" customHeight="1" x14ac:dyDescent="0.3">
      <c r="A355" s="14"/>
      <c r="B355" s="80"/>
      <c r="C355" s="174"/>
      <c r="D355" s="174"/>
      <c r="E355" s="17"/>
      <c r="F355" s="18"/>
      <c r="G355" s="18"/>
      <c r="H355" s="18"/>
      <c r="I355" s="18"/>
      <c r="J355" s="18"/>
      <c r="K355" s="18"/>
      <c r="L355" s="18"/>
      <c r="M355" s="18"/>
      <c r="N355" s="165"/>
      <c r="O355" s="165"/>
      <c r="P355" s="18"/>
      <c r="Q355" s="18"/>
      <c r="R355" s="18"/>
      <c r="S355" s="18"/>
      <c r="T355" s="18"/>
      <c r="U355" s="18"/>
      <c r="V355" s="18"/>
      <c r="W355" s="18"/>
      <c r="X355" s="165"/>
      <c r="Y355" s="165"/>
      <c r="Z355" s="18"/>
      <c r="AA355" s="18"/>
      <c r="AB355" s="18"/>
      <c r="AC355" s="18"/>
      <c r="AD355" s="18"/>
      <c r="AE355" s="18"/>
    </row>
    <row r="356" spans="1:31" s="11" customFormat="1" ht="15" customHeight="1" x14ac:dyDescent="0.3">
      <c r="A356" s="14"/>
      <c r="B356" s="80"/>
      <c r="C356" s="174"/>
      <c r="D356" s="174"/>
      <c r="E356" s="17"/>
      <c r="F356" s="18"/>
      <c r="G356" s="18"/>
      <c r="H356" s="18"/>
      <c r="I356" s="18"/>
      <c r="J356" s="18"/>
      <c r="K356" s="18"/>
      <c r="L356" s="18"/>
      <c r="M356" s="18"/>
      <c r="N356" s="165"/>
      <c r="O356" s="165"/>
      <c r="P356" s="18"/>
      <c r="Q356" s="18"/>
      <c r="R356" s="18"/>
      <c r="S356" s="18"/>
      <c r="T356" s="18"/>
      <c r="U356" s="18"/>
      <c r="V356" s="18"/>
      <c r="W356" s="18"/>
      <c r="X356" s="165"/>
      <c r="Y356" s="165"/>
      <c r="Z356" s="18"/>
      <c r="AA356" s="18"/>
      <c r="AB356" s="18"/>
      <c r="AC356" s="18"/>
      <c r="AD356" s="18"/>
      <c r="AE356" s="18"/>
    </row>
    <row r="357" spans="1:31" s="11" customFormat="1" ht="15" customHeight="1" x14ac:dyDescent="0.3">
      <c r="A357" s="14"/>
      <c r="B357" s="80"/>
      <c r="C357" s="174"/>
      <c r="D357" s="174"/>
      <c r="E357" s="17"/>
      <c r="F357" s="18"/>
      <c r="G357" s="18"/>
      <c r="H357" s="18"/>
      <c r="I357" s="18"/>
      <c r="J357" s="18"/>
      <c r="K357" s="18"/>
      <c r="L357" s="18"/>
      <c r="M357" s="18"/>
      <c r="N357" s="165"/>
      <c r="O357" s="165"/>
      <c r="P357" s="18"/>
      <c r="Q357" s="18"/>
      <c r="R357" s="18"/>
      <c r="S357" s="18"/>
      <c r="T357" s="18"/>
      <c r="U357" s="18"/>
      <c r="V357" s="18"/>
      <c r="W357" s="18"/>
      <c r="X357" s="165"/>
      <c r="Y357" s="165"/>
      <c r="Z357" s="18"/>
      <c r="AA357" s="18"/>
      <c r="AB357" s="18"/>
      <c r="AC357" s="18"/>
      <c r="AD357" s="18"/>
      <c r="AE357" s="18"/>
    </row>
    <row r="358" spans="1:31" s="11" customFormat="1" ht="15" customHeight="1" x14ac:dyDescent="0.3">
      <c r="A358" s="14"/>
      <c r="B358" s="80"/>
      <c r="C358" s="174"/>
      <c r="D358" s="174"/>
      <c r="E358" s="17"/>
      <c r="F358" s="18"/>
      <c r="G358" s="18"/>
      <c r="H358" s="18"/>
      <c r="I358" s="18"/>
      <c r="J358" s="18"/>
      <c r="K358" s="18"/>
      <c r="L358" s="18"/>
      <c r="M358" s="18"/>
      <c r="N358" s="165"/>
      <c r="O358" s="165"/>
      <c r="P358" s="18"/>
      <c r="Q358" s="18"/>
      <c r="R358" s="18"/>
      <c r="S358" s="18"/>
      <c r="T358" s="18"/>
      <c r="U358" s="18"/>
      <c r="V358" s="18"/>
      <c r="W358" s="18"/>
      <c r="X358" s="165"/>
      <c r="Y358" s="165"/>
      <c r="Z358" s="18"/>
      <c r="AA358" s="18"/>
      <c r="AB358" s="18"/>
      <c r="AC358" s="18"/>
      <c r="AD358" s="18"/>
      <c r="AE358" s="18"/>
    </row>
    <row r="359" spans="1:31" s="11" customFormat="1" ht="15" customHeight="1" x14ac:dyDescent="0.3">
      <c r="A359" s="14"/>
      <c r="B359" s="80"/>
      <c r="C359" s="174"/>
      <c r="D359" s="174"/>
      <c r="E359" s="17"/>
      <c r="F359" s="18"/>
      <c r="G359" s="18"/>
      <c r="H359" s="18"/>
      <c r="I359" s="18"/>
      <c r="J359" s="18"/>
      <c r="K359" s="18"/>
      <c r="L359" s="18"/>
      <c r="M359" s="18"/>
      <c r="N359" s="165"/>
      <c r="O359" s="165"/>
      <c r="P359" s="18"/>
      <c r="Q359" s="18"/>
      <c r="R359" s="18"/>
      <c r="S359" s="18"/>
      <c r="T359" s="18"/>
      <c r="U359" s="18"/>
      <c r="V359" s="18"/>
      <c r="W359" s="18"/>
      <c r="X359" s="165"/>
      <c r="Y359" s="165"/>
      <c r="Z359" s="18"/>
      <c r="AA359" s="18"/>
      <c r="AB359" s="18"/>
      <c r="AC359" s="18"/>
      <c r="AD359" s="18"/>
      <c r="AE359" s="18"/>
    </row>
    <row r="360" spans="1:31" s="11" customFormat="1" ht="15" customHeight="1" x14ac:dyDescent="0.3">
      <c r="A360" s="14"/>
      <c r="B360" s="80"/>
      <c r="C360" s="174"/>
      <c r="D360" s="174"/>
      <c r="E360" s="17"/>
      <c r="F360" s="18"/>
      <c r="G360" s="18"/>
      <c r="H360" s="18"/>
      <c r="I360" s="18"/>
      <c r="J360" s="18"/>
      <c r="K360" s="18"/>
      <c r="L360" s="18"/>
      <c r="M360" s="18"/>
      <c r="N360" s="165"/>
      <c r="O360" s="165"/>
      <c r="P360" s="18"/>
      <c r="Q360" s="18"/>
      <c r="R360" s="18"/>
      <c r="S360" s="18"/>
      <c r="T360" s="18"/>
      <c r="U360" s="18"/>
      <c r="V360" s="18"/>
      <c r="W360" s="18"/>
      <c r="X360" s="165"/>
      <c r="Y360" s="165"/>
      <c r="Z360" s="18"/>
      <c r="AA360" s="18"/>
      <c r="AB360" s="18"/>
      <c r="AC360" s="18"/>
      <c r="AD360" s="18"/>
      <c r="AE360" s="18"/>
    </row>
    <row r="361" spans="1:31" s="11" customFormat="1" ht="15" customHeight="1" x14ac:dyDescent="0.3">
      <c r="A361" s="14"/>
      <c r="B361" s="80"/>
      <c r="C361" s="174"/>
      <c r="D361" s="174"/>
      <c r="E361" s="17"/>
      <c r="F361" s="18"/>
      <c r="G361" s="18"/>
      <c r="H361" s="18"/>
      <c r="I361" s="18"/>
      <c r="J361" s="18"/>
      <c r="K361" s="18"/>
      <c r="L361" s="18"/>
      <c r="M361" s="18"/>
      <c r="N361" s="165"/>
      <c r="O361" s="165"/>
      <c r="P361" s="18"/>
      <c r="Q361" s="18"/>
      <c r="R361" s="18"/>
      <c r="S361" s="18"/>
      <c r="T361" s="18"/>
      <c r="U361" s="18"/>
      <c r="V361" s="18"/>
      <c r="W361" s="18"/>
      <c r="X361" s="165"/>
      <c r="Y361" s="165"/>
      <c r="Z361" s="18"/>
      <c r="AA361" s="18"/>
      <c r="AB361" s="18"/>
      <c r="AC361" s="18"/>
      <c r="AD361" s="18"/>
      <c r="AE361" s="18"/>
    </row>
    <row r="362" spans="1:31" s="11" customFormat="1" ht="15" customHeight="1" x14ac:dyDescent="0.3">
      <c r="A362" s="14"/>
      <c r="B362" s="80"/>
      <c r="C362" s="174"/>
      <c r="D362" s="174"/>
      <c r="E362" s="17"/>
      <c r="F362" s="18"/>
      <c r="G362" s="18"/>
      <c r="H362" s="18"/>
      <c r="I362" s="18"/>
      <c r="J362" s="18"/>
      <c r="K362" s="18"/>
      <c r="L362" s="18"/>
      <c r="M362" s="18"/>
      <c r="N362" s="165"/>
      <c r="O362" s="165"/>
      <c r="P362" s="18"/>
      <c r="Q362" s="18"/>
      <c r="R362" s="18"/>
      <c r="S362" s="18"/>
      <c r="T362" s="18"/>
      <c r="U362" s="18"/>
      <c r="V362" s="18"/>
      <c r="W362" s="18"/>
      <c r="X362" s="165"/>
      <c r="Y362" s="165"/>
      <c r="Z362" s="18"/>
      <c r="AA362" s="18"/>
      <c r="AB362" s="18"/>
      <c r="AC362" s="18"/>
      <c r="AD362" s="18"/>
      <c r="AE362" s="18"/>
    </row>
    <row r="363" spans="1:31" s="11" customFormat="1" ht="15" customHeight="1" x14ac:dyDescent="0.3">
      <c r="A363" s="14"/>
      <c r="B363" s="80"/>
      <c r="C363" s="174"/>
      <c r="D363" s="174"/>
      <c r="E363" s="17"/>
      <c r="F363" s="18"/>
      <c r="G363" s="18"/>
      <c r="H363" s="18"/>
      <c r="I363" s="18"/>
      <c r="J363" s="18"/>
      <c r="K363" s="18"/>
      <c r="L363" s="18"/>
      <c r="M363" s="18"/>
      <c r="N363" s="165"/>
      <c r="O363" s="165"/>
      <c r="P363" s="18"/>
      <c r="Q363" s="18"/>
      <c r="R363" s="18"/>
      <c r="S363" s="18"/>
      <c r="T363" s="18"/>
      <c r="U363" s="18"/>
      <c r="V363" s="18"/>
      <c r="W363" s="18"/>
      <c r="X363" s="165"/>
      <c r="Y363" s="165"/>
      <c r="Z363" s="18"/>
      <c r="AA363" s="18"/>
      <c r="AB363" s="18"/>
      <c r="AC363" s="18"/>
      <c r="AD363" s="18"/>
      <c r="AE363" s="18"/>
    </row>
    <row r="364" spans="1:31" s="11" customFormat="1" ht="15" customHeight="1" x14ac:dyDescent="0.3">
      <c r="A364" s="14"/>
      <c r="B364" s="80"/>
      <c r="C364" s="174"/>
      <c r="D364" s="174"/>
      <c r="E364" s="17"/>
      <c r="F364" s="18"/>
      <c r="G364" s="18"/>
      <c r="H364" s="18"/>
      <c r="I364" s="18"/>
      <c r="J364" s="18"/>
      <c r="K364" s="18"/>
      <c r="L364" s="18"/>
      <c r="M364" s="18"/>
      <c r="N364" s="165"/>
      <c r="O364" s="165"/>
      <c r="P364" s="18"/>
      <c r="Q364" s="18"/>
      <c r="R364" s="18"/>
      <c r="S364" s="18"/>
      <c r="T364" s="18"/>
      <c r="U364" s="18"/>
      <c r="V364" s="18"/>
      <c r="W364" s="18"/>
      <c r="X364" s="165"/>
      <c r="Y364" s="165"/>
      <c r="Z364" s="18"/>
      <c r="AA364" s="18"/>
      <c r="AB364" s="18"/>
      <c r="AC364" s="18"/>
      <c r="AD364" s="18"/>
      <c r="AE364" s="18"/>
    </row>
    <row r="365" spans="1:31" s="11" customFormat="1" ht="15" customHeight="1" x14ac:dyDescent="0.3">
      <c r="A365" s="14"/>
      <c r="B365" s="80"/>
      <c r="C365" s="174"/>
      <c r="D365" s="174"/>
      <c r="E365" s="17"/>
      <c r="F365" s="18"/>
      <c r="G365" s="18"/>
      <c r="H365" s="18"/>
      <c r="I365" s="18"/>
      <c r="J365" s="18"/>
      <c r="K365" s="18"/>
      <c r="L365" s="18"/>
      <c r="M365" s="18"/>
      <c r="N365" s="165"/>
      <c r="O365" s="165"/>
      <c r="P365" s="18"/>
      <c r="Q365" s="18"/>
      <c r="R365" s="18"/>
      <c r="S365" s="18"/>
      <c r="T365" s="18"/>
      <c r="U365" s="18"/>
      <c r="V365" s="18"/>
      <c r="W365" s="18"/>
      <c r="X365" s="165"/>
      <c r="Y365" s="165"/>
      <c r="Z365" s="18"/>
      <c r="AA365" s="18"/>
      <c r="AB365" s="18"/>
      <c r="AC365" s="18"/>
      <c r="AD365" s="18"/>
      <c r="AE365" s="18"/>
    </row>
    <row r="366" spans="1:31" s="11" customFormat="1" ht="15" customHeight="1" x14ac:dyDescent="0.3">
      <c r="A366" s="14"/>
      <c r="B366" s="80"/>
      <c r="C366" s="174"/>
      <c r="D366" s="174"/>
      <c r="E366" s="17"/>
      <c r="F366" s="18"/>
      <c r="G366" s="18"/>
      <c r="H366" s="18"/>
      <c r="I366" s="18"/>
      <c r="J366" s="18"/>
      <c r="K366" s="18"/>
      <c r="L366" s="18"/>
      <c r="M366" s="18"/>
      <c r="N366" s="165"/>
      <c r="O366" s="165"/>
      <c r="P366" s="18"/>
      <c r="Q366" s="18"/>
      <c r="R366" s="18"/>
      <c r="S366" s="18"/>
      <c r="T366" s="18"/>
      <c r="U366" s="18"/>
      <c r="V366" s="18"/>
      <c r="W366" s="18"/>
      <c r="X366" s="165"/>
      <c r="Y366" s="165"/>
      <c r="Z366" s="18"/>
      <c r="AA366" s="18"/>
      <c r="AB366" s="18"/>
      <c r="AC366" s="18"/>
      <c r="AD366" s="18"/>
      <c r="AE366" s="18"/>
    </row>
    <row r="367" spans="1:31" s="11" customFormat="1" ht="15" customHeight="1" x14ac:dyDescent="0.3">
      <c r="A367" s="14"/>
      <c r="B367" s="80"/>
      <c r="C367" s="174"/>
      <c r="D367" s="174"/>
      <c r="E367" s="17"/>
      <c r="F367" s="18"/>
      <c r="G367" s="18"/>
      <c r="H367" s="18"/>
      <c r="I367" s="18"/>
      <c r="J367" s="18"/>
      <c r="K367" s="18"/>
      <c r="L367" s="18"/>
      <c r="M367" s="18"/>
      <c r="N367" s="165"/>
      <c r="O367" s="165"/>
      <c r="P367" s="18"/>
      <c r="Q367" s="18"/>
      <c r="R367" s="18"/>
      <c r="S367" s="18"/>
      <c r="T367" s="18"/>
      <c r="U367" s="18"/>
      <c r="V367" s="18"/>
      <c r="W367" s="18"/>
      <c r="X367" s="165"/>
      <c r="Y367" s="165"/>
      <c r="Z367" s="18"/>
      <c r="AA367" s="18"/>
      <c r="AB367" s="18"/>
      <c r="AC367" s="18"/>
      <c r="AD367" s="18"/>
      <c r="AE367" s="18"/>
    </row>
    <row r="368" spans="1:31" s="11" customFormat="1" ht="15" customHeight="1" x14ac:dyDescent="0.3">
      <c r="A368" s="14"/>
      <c r="B368" s="80"/>
      <c r="C368" s="174"/>
      <c r="D368" s="174"/>
      <c r="E368" s="17"/>
      <c r="F368" s="18"/>
      <c r="G368" s="18"/>
      <c r="H368" s="18"/>
      <c r="I368" s="18"/>
      <c r="J368" s="18"/>
      <c r="K368" s="18"/>
      <c r="L368" s="18"/>
      <c r="M368" s="18"/>
      <c r="N368" s="165"/>
      <c r="O368" s="165"/>
      <c r="P368" s="18"/>
      <c r="Q368" s="18"/>
      <c r="R368" s="18"/>
      <c r="S368" s="18"/>
      <c r="T368" s="18"/>
      <c r="U368" s="18"/>
      <c r="V368" s="18"/>
      <c r="W368" s="18"/>
      <c r="X368" s="165"/>
      <c r="Y368" s="165"/>
      <c r="Z368" s="18"/>
      <c r="AA368" s="18"/>
      <c r="AB368" s="18"/>
      <c r="AC368" s="18"/>
      <c r="AD368" s="18"/>
      <c r="AE368" s="18"/>
    </row>
    <row r="369" spans="1:31" s="11" customFormat="1" ht="15" customHeight="1" x14ac:dyDescent="0.3">
      <c r="A369" s="14"/>
      <c r="B369" s="80"/>
      <c r="C369" s="174"/>
      <c r="D369" s="174"/>
      <c r="E369" s="17"/>
      <c r="F369" s="18"/>
      <c r="G369" s="18"/>
      <c r="H369" s="18"/>
      <c r="I369" s="18"/>
      <c r="J369" s="18"/>
      <c r="K369" s="18"/>
      <c r="L369" s="18"/>
      <c r="M369" s="18"/>
      <c r="N369" s="165"/>
      <c r="O369" s="165"/>
      <c r="P369" s="18"/>
      <c r="Q369" s="18"/>
      <c r="R369" s="18"/>
      <c r="S369" s="18"/>
      <c r="T369" s="18"/>
      <c r="U369" s="18"/>
      <c r="V369" s="18"/>
      <c r="W369" s="18"/>
      <c r="X369" s="165"/>
      <c r="Y369" s="165"/>
      <c r="Z369" s="18"/>
      <c r="AA369" s="18"/>
      <c r="AB369" s="18"/>
      <c r="AC369" s="18"/>
      <c r="AD369" s="18"/>
      <c r="AE369" s="18"/>
    </row>
    <row r="370" spans="1:31" s="11" customFormat="1" ht="15" customHeight="1" x14ac:dyDescent="0.3">
      <c r="A370" s="14"/>
      <c r="B370" s="80"/>
      <c r="C370" s="174"/>
      <c r="D370" s="174"/>
      <c r="E370" s="17"/>
      <c r="F370" s="18"/>
      <c r="G370" s="18"/>
      <c r="H370" s="18"/>
      <c r="I370" s="18"/>
      <c r="J370" s="18"/>
      <c r="K370" s="18"/>
      <c r="L370" s="18"/>
      <c r="M370" s="18"/>
      <c r="N370" s="165"/>
      <c r="O370" s="165"/>
      <c r="P370" s="18"/>
      <c r="Q370" s="18"/>
      <c r="R370" s="18"/>
      <c r="S370" s="18"/>
      <c r="T370" s="18"/>
      <c r="U370" s="18"/>
      <c r="V370" s="18"/>
      <c r="W370" s="18"/>
      <c r="X370" s="165"/>
      <c r="Y370" s="165"/>
      <c r="Z370" s="18"/>
      <c r="AA370" s="18"/>
      <c r="AB370" s="18"/>
      <c r="AC370" s="18"/>
      <c r="AD370" s="18"/>
      <c r="AE370" s="18"/>
    </row>
    <row r="371" spans="1:31" s="11" customFormat="1" ht="15" customHeight="1" x14ac:dyDescent="0.3">
      <c r="A371" s="14"/>
      <c r="B371" s="80"/>
      <c r="C371" s="174"/>
      <c r="D371" s="174"/>
      <c r="E371" s="17"/>
      <c r="F371" s="18"/>
      <c r="G371" s="18"/>
      <c r="H371" s="18"/>
      <c r="I371" s="18"/>
      <c r="J371" s="18"/>
      <c r="K371" s="18"/>
      <c r="L371" s="18"/>
      <c r="M371" s="18"/>
      <c r="N371" s="165"/>
      <c r="O371" s="165"/>
      <c r="P371" s="18"/>
      <c r="Q371" s="18"/>
      <c r="R371" s="18"/>
      <c r="S371" s="18"/>
      <c r="T371" s="18"/>
      <c r="U371" s="18"/>
      <c r="V371" s="18"/>
      <c r="W371" s="18"/>
      <c r="X371" s="165"/>
      <c r="Y371" s="165"/>
      <c r="Z371" s="18"/>
      <c r="AA371" s="18"/>
      <c r="AB371" s="18"/>
      <c r="AC371" s="18"/>
      <c r="AD371" s="18"/>
      <c r="AE371" s="18"/>
    </row>
    <row r="372" spans="1:31" s="11" customFormat="1" ht="15" customHeight="1" x14ac:dyDescent="0.3">
      <c r="A372" s="14"/>
      <c r="B372" s="80"/>
      <c r="C372" s="174"/>
      <c r="D372" s="174"/>
      <c r="E372" s="17"/>
      <c r="F372" s="18"/>
      <c r="G372" s="18"/>
      <c r="H372" s="18"/>
      <c r="I372" s="18"/>
      <c r="J372" s="18"/>
      <c r="K372" s="18"/>
      <c r="L372" s="18"/>
      <c r="M372" s="18"/>
      <c r="N372" s="165"/>
      <c r="O372" s="165"/>
      <c r="P372" s="18"/>
      <c r="Q372" s="18"/>
      <c r="R372" s="18"/>
      <c r="S372" s="18"/>
      <c r="T372" s="18"/>
      <c r="U372" s="18"/>
      <c r="V372" s="18"/>
      <c r="W372" s="18"/>
      <c r="X372" s="165"/>
      <c r="Y372" s="165"/>
      <c r="Z372" s="18"/>
      <c r="AA372" s="18"/>
      <c r="AB372" s="18"/>
      <c r="AC372" s="18"/>
      <c r="AD372" s="18"/>
      <c r="AE372" s="18"/>
    </row>
    <row r="373" spans="1:31" s="11" customFormat="1" ht="15" customHeight="1" x14ac:dyDescent="0.3">
      <c r="A373" s="14"/>
      <c r="B373" s="80"/>
      <c r="C373" s="174"/>
      <c r="D373" s="174"/>
      <c r="E373" s="17"/>
      <c r="F373" s="18"/>
      <c r="G373" s="18"/>
      <c r="H373" s="18"/>
      <c r="I373" s="18"/>
      <c r="J373" s="18"/>
      <c r="K373" s="18"/>
      <c r="L373" s="18"/>
      <c r="M373" s="18"/>
      <c r="N373" s="165"/>
      <c r="O373" s="165"/>
      <c r="P373" s="18"/>
      <c r="Q373" s="18"/>
      <c r="R373" s="18"/>
      <c r="S373" s="18"/>
      <c r="T373" s="18"/>
      <c r="U373" s="18"/>
      <c r="V373" s="18"/>
      <c r="W373" s="18"/>
      <c r="X373" s="165"/>
      <c r="Y373" s="165"/>
      <c r="Z373" s="18"/>
      <c r="AA373" s="18"/>
      <c r="AB373" s="18"/>
      <c r="AC373" s="18"/>
      <c r="AD373" s="18"/>
      <c r="AE373" s="18"/>
    </row>
    <row r="374" spans="1:31" s="11" customFormat="1" ht="15" customHeight="1" x14ac:dyDescent="0.3">
      <c r="A374" s="14"/>
      <c r="B374" s="80"/>
      <c r="C374" s="174"/>
      <c r="D374" s="174"/>
      <c r="E374" s="17"/>
      <c r="F374" s="18"/>
      <c r="G374" s="18"/>
      <c r="H374" s="18"/>
      <c r="I374" s="18"/>
      <c r="J374" s="18"/>
      <c r="K374" s="18"/>
      <c r="L374" s="18"/>
      <c r="M374" s="18"/>
      <c r="N374" s="165"/>
      <c r="O374" s="165"/>
      <c r="P374" s="18"/>
      <c r="Q374" s="18"/>
      <c r="R374" s="18"/>
      <c r="S374" s="18"/>
      <c r="T374" s="18"/>
      <c r="U374" s="18"/>
      <c r="V374" s="18"/>
      <c r="W374" s="18"/>
      <c r="X374" s="165"/>
      <c r="Y374" s="165"/>
      <c r="Z374" s="18"/>
      <c r="AA374" s="18"/>
      <c r="AB374" s="18"/>
      <c r="AC374" s="18"/>
      <c r="AD374" s="18"/>
      <c r="AE374" s="18"/>
    </row>
    <row r="375" spans="1:31" s="11" customFormat="1" ht="15" customHeight="1" x14ac:dyDescent="0.3">
      <c r="A375" s="14"/>
      <c r="B375" s="80"/>
      <c r="C375" s="174"/>
      <c r="D375" s="174"/>
      <c r="E375" s="17"/>
      <c r="F375" s="18"/>
      <c r="G375" s="18"/>
      <c r="H375" s="18"/>
      <c r="I375" s="18"/>
      <c r="J375" s="18"/>
      <c r="K375" s="18"/>
      <c r="L375" s="18"/>
      <c r="M375" s="18"/>
      <c r="N375" s="165"/>
      <c r="O375" s="165"/>
      <c r="P375" s="18"/>
      <c r="Q375" s="18"/>
      <c r="R375" s="18"/>
      <c r="S375" s="18"/>
      <c r="T375" s="18"/>
      <c r="U375" s="18"/>
      <c r="V375" s="18"/>
      <c r="W375" s="18"/>
      <c r="X375" s="165"/>
      <c r="Y375" s="165"/>
      <c r="Z375" s="18"/>
      <c r="AA375" s="18"/>
      <c r="AB375" s="18"/>
      <c r="AC375" s="18"/>
      <c r="AD375" s="18"/>
      <c r="AE375" s="18"/>
    </row>
    <row r="376" spans="1:31" s="11" customFormat="1" ht="15" customHeight="1" x14ac:dyDescent="0.3">
      <c r="A376" s="14"/>
      <c r="B376" s="80"/>
      <c r="C376" s="174"/>
      <c r="D376" s="174"/>
      <c r="E376" s="17"/>
      <c r="F376" s="18"/>
      <c r="G376" s="18"/>
      <c r="H376" s="18"/>
      <c r="I376" s="18"/>
      <c r="J376" s="18"/>
      <c r="K376" s="18"/>
      <c r="L376" s="18"/>
      <c r="M376" s="18"/>
      <c r="N376" s="165"/>
      <c r="O376" s="165"/>
      <c r="P376" s="18"/>
      <c r="Q376" s="18"/>
      <c r="R376" s="18"/>
      <c r="S376" s="18"/>
      <c r="T376" s="18"/>
      <c r="U376" s="18"/>
      <c r="V376" s="18"/>
      <c r="W376" s="18"/>
      <c r="X376" s="165"/>
      <c r="Y376" s="165"/>
      <c r="Z376" s="18"/>
      <c r="AA376" s="18"/>
      <c r="AB376" s="18"/>
      <c r="AC376" s="18"/>
      <c r="AD376" s="18"/>
      <c r="AE376" s="18"/>
    </row>
    <row r="377" spans="1:31" s="11" customFormat="1" ht="15" customHeight="1" x14ac:dyDescent="0.3">
      <c r="A377" s="14"/>
      <c r="B377" s="80"/>
      <c r="C377" s="174"/>
      <c r="D377" s="174"/>
      <c r="E377" s="17"/>
      <c r="F377" s="18"/>
      <c r="G377" s="18"/>
      <c r="H377" s="18"/>
      <c r="I377" s="18"/>
      <c r="J377" s="18"/>
      <c r="K377" s="18"/>
      <c r="L377" s="18"/>
      <c r="M377" s="18"/>
      <c r="N377" s="165"/>
      <c r="O377" s="165"/>
      <c r="P377" s="18"/>
      <c r="Q377" s="18"/>
      <c r="R377" s="18"/>
      <c r="S377" s="18"/>
      <c r="T377" s="18"/>
      <c r="U377" s="18"/>
      <c r="V377" s="18"/>
      <c r="W377" s="18"/>
      <c r="X377" s="165"/>
      <c r="Y377" s="165"/>
      <c r="Z377" s="18"/>
      <c r="AA377" s="18"/>
      <c r="AB377" s="18"/>
      <c r="AC377" s="18"/>
      <c r="AD377" s="18"/>
      <c r="AE377" s="18"/>
    </row>
    <row r="378" spans="1:31" s="11" customFormat="1" ht="15" customHeight="1" x14ac:dyDescent="0.3">
      <c r="A378" s="14"/>
      <c r="B378" s="80"/>
      <c r="C378" s="174"/>
      <c r="D378" s="174"/>
      <c r="E378" s="17"/>
      <c r="F378" s="18"/>
      <c r="G378" s="18"/>
      <c r="H378" s="18"/>
      <c r="I378" s="18"/>
      <c r="J378" s="18"/>
      <c r="K378" s="18"/>
      <c r="L378" s="18"/>
      <c r="M378" s="18"/>
      <c r="N378" s="165"/>
      <c r="O378" s="165"/>
      <c r="P378" s="18"/>
      <c r="Q378" s="18"/>
      <c r="R378" s="18"/>
      <c r="S378" s="18"/>
      <c r="T378" s="18"/>
      <c r="U378" s="18"/>
      <c r="V378" s="18"/>
      <c r="W378" s="18"/>
      <c r="X378" s="165"/>
      <c r="Y378" s="165"/>
      <c r="Z378" s="18"/>
      <c r="AA378" s="18"/>
      <c r="AB378" s="18"/>
      <c r="AC378" s="18"/>
      <c r="AD378" s="18"/>
      <c r="AE378" s="18"/>
    </row>
    <row r="379" spans="1:31" s="11" customFormat="1" ht="15" customHeight="1" x14ac:dyDescent="0.3">
      <c r="A379" s="14"/>
      <c r="B379" s="80"/>
      <c r="C379" s="174"/>
      <c r="D379" s="174"/>
      <c r="E379" s="17"/>
      <c r="F379" s="18"/>
      <c r="G379" s="18"/>
      <c r="H379" s="18"/>
      <c r="I379" s="18"/>
      <c r="J379" s="18"/>
      <c r="K379" s="18"/>
      <c r="L379" s="18"/>
      <c r="M379" s="18"/>
      <c r="N379" s="165"/>
      <c r="O379" s="165"/>
      <c r="P379" s="18"/>
      <c r="Q379" s="18"/>
      <c r="R379" s="18"/>
      <c r="S379" s="18"/>
      <c r="T379" s="18"/>
      <c r="U379" s="18"/>
      <c r="V379" s="18"/>
      <c r="W379" s="18"/>
      <c r="X379" s="165"/>
      <c r="Y379" s="165"/>
      <c r="Z379" s="18"/>
      <c r="AA379" s="18"/>
      <c r="AB379" s="18"/>
      <c r="AC379" s="18"/>
      <c r="AD379" s="18"/>
      <c r="AE379" s="18"/>
    </row>
    <row r="380" spans="1:31" s="11" customFormat="1" ht="15" customHeight="1" x14ac:dyDescent="0.3">
      <c r="A380" s="14"/>
      <c r="B380" s="80"/>
      <c r="C380" s="174"/>
      <c r="D380" s="174"/>
      <c r="E380" s="17"/>
      <c r="F380" s="18"/>
      <c r="G380" s="18"/>
      <c r="H380" s="18"/>
      <c r="I380" s="18"/>
      <c r="J380" s="18"/>
      <c r="K380" s="18"/>
      <c r="L380" s="18"/>
      <c r="M380" s="18"/>
      <c r="N380" s="165"/>
      <c r="O380" s="165"/>
      <c r="P380" s="18"/>
      <c r="Q380" s="18"/>
      <c r="R380" s="18"/>
      <c r="S380" s="18"/>
      <c r="T380" s="18"/>
      <c r="U380" s="18"/>
      <c r="V380" s="18"/>
      <c r="W380" s="18"/>
      <c r="X380" s="165"/>
      <c r="Y380" s="165"/>
      <c r="Z380" s="18"/>
      <c r="AA380" s="18"/>
      <c r="AB380" s="18"/>
      <c r="AC380" s="18"/>
      <c r="AD380" s="18"/>
      <c r="AE380" s="18"/>
    </row>
    <row r="381" spans="1:31" s="11" customFormat="1" ht="15" customHeight="1" x14ac:dyDescent="0.3">
      <c r="A381" s="14"/>
      <c r="B381" s="80"/>
      <c r="C381" s="174"/>
      <c r="D381" s="174"/>
      <c r="E381" s="17"/>
      <c r="F381" s="18"/>
      <c r="G381" s="18"/>
      <c r="H381" s="18"/>
      <c r="I381" s="18"/>
      <c r="J381" s="18"/>
      <c r="K381" s="18"/>
      <c r="L381" s="18"/>
      <c r="M381" s="18"/>
      <c r="N381" s="165"/>
      <c r="O381" s="165"/>
      <c r="P381" s="18"/>
      <c r="Q381" s="18"/>
      <c r="R381" s="18"/>
      <c r="S381" s="18"/>
      <c r="T381" s="18"/>
      <c r="U381" s="18"/>
      <c r="V381" s="18"/>
      <c r="W381" s="18"/>
      <c r="X381" s="165"/>
      <c r="Y381" s="165"/>
      <c r="Z381" s="18"/>
      <c r="AA381" s="18"/>
      <c r="AB381" s="18"/>
      <c r="AC381" s="18"/>
      <c r="AD381" s="18"/>
      <c r="AE381" s="18"/>
    </row>
    <row r="382" spans="1:31" s="11" customFormat="1" ht="15" customHeight="1" x14ac:dyDescent="0.3">
      <c r="A382" s="14"/>
      <c r="B382" s="80"/>
      <c r="C382" s="174"/>
      <c r="D382" s="174"/>
      <c r="E382" s="17"/>
      <c r="F382" s="18"/>
      <c r="G382" s="18"/>
      <c r="H382" s="18"/>
      <c r="I382" s="18"/>
      <c r="J382" s="18"/>
      <c r="K382" s="18"/>
      <c r="L382" s="18"/>
      <c r="M382" s="18"/>
      <c r="N382" s="165"/>
      <c r="O382" s="165"/>
      <c r="P382" s="18"/>
      <c r="Q382" s="18"/>
      <c r="R382" s="18"/>
      <c r="S382" s="18"/>
      <c r="T382" s="18"/>
      <c r="U382" s="18"/>
      <c r="V382" s="18"/>
      <c r="W382" s="18"/>
      <c r="X382" s="165"/>
      <c r="Y382" s="165"/>
      <c r="Z382" s="18"/>
      <c r="AA382" s="18"/>
      <c r="AB382" s="18"/>
      <c r="AC382" s="18"/>
      <c r="AD382" s="18"/>
      <c r="AE382" s="18"/>
    </row>
    <row r="383" spans="1:31" s="11" customFormat="1" ht="15" customHeight="1" x14ac:dyDescent="0.3">
      <c r="A383" s="14"/>
      <c r="B383" s="80"/>
      <c r="C383" s="174"/>
      <c r="D383" s="174"/>
      <c r="E383" s="17"/>
      <c r="F383" s="18"/>
      <c r="G383" s="18"/>
      <c r="H383" s="18"/>
      <c r="I383" s="18"/>
      <c r="J383" s="18"/>
      <c r="K383" s="18"/>
      <c r="L383" s="18"/>
      <c r="M383" s="18"/>
      <c r="N383" s="165"/>
      <c r="O383" s="165"/>
      <c r="P383" s="18"/>
      <c r="Q383" s="18"/>
      <c r="R383" s="18"/>
      <c r="S383" s="18"/>
      <c r="T383" s="18"/>
      <c r="U383" s="18"/>
      <c r="V383" s="18"/>
      <c r="W383" s="18"/>
      <c r="X383" s="165"/>
      <c r="Y383" s="165"/>
      <c r="Z383" s="18"/>
      <c r="AA383" s="18"/>
      <c r="AB383" s="18"/>
      <c r="AC383" s="18"/>
      <c r="AD383" s="18"/>
      <c r="AE383" s="18"/>
    </row>
    <row r="384" spans="1:31" s="11" customFormat="1" ht="15" customHeight="1" x14ac:dyDescent="0.3">
      <c r="A384" s="14"/>
      <c r="B384" s="80"/>
      <c r="C384" s="174"/>
      <c r="D384" s="174"/>
      <c r="E384" s="17"/>
      <c r="F384" s="18"/>
      <c r="G384" s="18"/>
      <c r="H384" s="18"/>
      <c r="I384" s="18"/>
      <c r="J384" s="18"/>
      <c r="K384" s="18"/>
      <c r="L384" s="18"/>
      <c r="M384" s="18"/>
      <c r="N384" s="165"/>
      <c r="O384" s="165"/>
      <c r="P384" s="18"/>
      <c r="Q384" s="18"/>
      <c r="R384" s="18"/>
      <c r="S384" s="18"/>
      <c r="T384" s="18"/>
      <c r="U384" s="18"/>
      <c r="V384" s="18"/>
      <c r="W384" s="18"/>
      <c r="X384" s="165"/>
      <c r="Y384" s="165"/>
      <c r="Z384" s="18"/>
      <c r="AA384" s="18"/>
      <c r="AB384" s="18"/>
      <c r="AC384" s="18"/>
      <c r="AD384" s="18"/>
      <c r="AE384" s="18"/>
    </row>
    <row r="385" spans="1:31" s="11" customFormat="1" ht="15" customHeight="1" x14ac:dyDescent="0.3">
      <c r="A385" s="14"/>
      <c r="B385" s="80"/>
      <c r="C385" s="174"/>
      <c r="D385" s="174"/>
      <c r="E385" s="17"/>
      <c r="F385" s="18"/>
      <c r="G385" s="18"/>
      <c r="H385" s="18"/>
      <c r="I385" s="18"/>
      <c r="J385" s="18"/>
      <c r="K385" s="18"/>
      <c r="L385" s="18"/>
      <c r="M385" s="18"/>
      <c r="N385" s="165"/>
      <c r="O385" s="165"/>
      <c r="P385" s="18"/>
      <c r="Q385" s="18"/>
      <c r="R385" s="18"/>
      <c r="S385" s="18"/>
      <c r="T385" s="18"/>
      <c r="U385" s="18"/>
      <c r="V385" s="18"/>
      <c r="W385" s="18"/>
      <c r="X385" s="165"/>
      <c r="Y385" s="165"/>
      <c r="Z385" s="18"/>
      <c r="AA385" s="18"/>
      <c r="AB385" s="18"/>
      <c r="AC385" s="18"/>
      <c r="AD385" s="18"/>
      <c r="AE385" s="18"/>
    </row>
    <row r="386" spans="1:31" s="11" customFormat="1" ht="15" customHeight="1" x14ac:dyDescent="0.3">
      <c r="A386" s="14"/>
      <c r="B386" s="80"/>
      <c r="C386" s="174"/>
      <c r="D386" s="174"/>
      <c r="E386" s="17"/>
      <c r="F386" s="18"/>
      <c r="G386" s="18"/>
      <c r="H386" s="18"/>
      <c r="I386" s="18"/>
      <c r="J386" s="18"/>
      <c r="K386" s="18"/>
      <c r="L386" s="18"/>
      <c r="M386" s="18"/>
      <c r="N386" s="165"/>
      <c r="O386" s="165"/>
      <c r="P386" s="18"/>
      <c r="Q386" s="18"/>
      <c r="R386" s="18"/>
      <c r="S386" s="18"/>
      <c r="T386" s="18"/>
      <c r="U386" s="18"/>
      <c r="V386" s="18"/>
      <c r="W386" s="18"/>
      <c r="X386" s="165"/>
      <c r="Y386" s="165"/>
      <c r="Z386" s="18"/>
      <c r="AA386" s="18"/>
      <c r="AB386" s="18"/>
      <c r="AC386" s="18"/>
      <c r="AD386" s="18"/>
      <c r="AE386" s="18"/>
    </row>
    <row r="387" spans="1:31" s="11" customFormat="1" ht="15" customHeight="1" x14ac:dyDescent="0.3">
      <c r="A387" s="14"/>
      <c r="B387" s="80"/>
      <c r="C387" s="174"/>
      <c r="D387" s="174"/>
      <c r="E387" s="17"/>
      <c r="F387" s="18"/>
      <c r="G387" s="18"/>
      <c r="H387" s="18"/>
      <c r="I387" s="18"/>
      <c r="J387" s="18"/>
      <c r="K387" s="18"/>
      <c r="L387" s="18"/>
      <c r="M387" s="18"/>
      <c r="N387" s="165"/>
      <c r="O387" s="165"/>
      <c r="P387" s="18"/>
      <c r="Q387" s="18"/>
      <c r="R387" s="18"/>
      <c r="S387" s="18"/>
      <c r="T387" s="18"/>
      <c r="U387" s="18"/>
      <c r="V387" s="18"/>
      <c r="W387" s="18"/>
      <c r="X387" s="165"/>
      <c r="Y387" s="165"/>
      <c r="Z387" s="18"/>
      <c r="AA387" s="18"/>
      <c r="AB387" s="18"/>
      <c r="AC387" s="18"/>
      <c r="AD387" s="18"/>
      <c r="AE387" s="18"/>
    </row>
    <row r="388" spans="1:31" s="11" customFormat="1" ht="15" customHeight="1" x14ac:dyDescent="0.3">
      <c r="A388" s="14"/>
      <c r="B388" s="80"/>
      <c r="C388" s="174"/>
      <c r="D388" s="174"/>
      <c r="E388" s="17"/>
      <c r="F388" s="18"/>
      <c r="G388" s="18"/>
      <c r="H388" s="18"/>
      <c r="I388" s="18"/>
      <c r="J388" s="18"/>
      <c r="K388" s="18"/>
      <c r="L388" s="18"/>
      <c r="M388" s="18"/>
      <c r="N388" s="165"/>
      <c r="O388" s="165"/>
      <c r="P388" s="18"/>
      <c r="Q388" s="18"/>
      <c r="R388" s="18"/>
      <c r="S388" s="18"/>
      <c r="T388" s="18"/>
      <c r="U388" s="18"/>
      <c r="V388" s="18"/>
      <c r="W388" s="18"/>
      <c r="X388" s="165"/>
      <c r="Y388" s="165"/>
      <c r="Z388" s="18"/>
      <c r="AA388" s="18"/>
      <c r="AB388" s="18"/>
      <c r="AC388" s="18"/>
      <c r="AD388" s="18"/>
      <c r="AE388" s="18"/>
    </row>
    <row r="389" spans="1:31" s="11" customFormat="1" ht="15" customHeight="1" x14ac:dyDescent="0.3">
      <c r="A389" s="14"/>
      <c r="B389" s="80"/>
      <c r="C389" s="174"/>
      <c r="D389" s="174"/>
      <c r="E389" s="17"/>
      <c r="F389" s="18"/>
      <c r="G389" s="18"/>
      <c r="H389" s="18"/>
      <c r="I389" s="18"/>
      <c r="J389" s="18"/>
      <c r="K389" s="18"/>
      <c r="L389" s="18"/>
      <c r="M389" s="18"/>
      <c r="N389" s="165"/>
      <c r="O389" s="165"/>
      <c r="P389" s="18"/>
      <c r="Q389" s="18"/>
      <c r="R389" s="18"/>
      <c r="S389" s="18"/>
      <c r="T389" s="18"/>
      <c r="U389" s="18"/>
      <c r="V389" s="18"/>
      <c r="W389" s="18"/>
      <c r="X389" s="165"/>
      <c r="Y389" s="165"/>
      <c r="Z389" s="18"/>
      <c r="AA389" s="18"/>
      <c r="AB389" s="18"/>
      <c r="AC389" s="18"/>
      <c r="AD389" s="18"/>
      <c r="AE389" s="18"/>
    </row>
    <row r="390" spans="1:31" s="11" customFormat="1" ht="15" customHeight="1" x14ac:dyDescent="0.3">
      <c r="A390" s="14"/>
      <c r="B390" s="80"/>
      <c r="C390" s="174"/>
      <c r="D390" s="174"/>
      <c r="E390" s="17"/>
      <c r="F390" s="18"/>
      <c r="G390" s="18"/>
      <c r="H390" s="18"/>
      <c r="I390" s="18"/>
      <c r="J390" s="18"/>
      <c r="K390" s="18"/>
      <c r="L390" s="18"/>
      <c r="M390" s="18"/>
      <c r="N390" s="165"/>
      <c r="O390" s="165"/>
      <c r="P390" s="18"/>
      <c r="Q390" s="18"/>
      <c r="R390" s="18"/>
      <c r="S390" s="18"/>
      <c r="T390" s="18"/>
      <c r="U390" s="18"/>
      <c r="V390" s="18"/>
      <c r="W390" s="18"/>
      <c r="X390" s="165"/>
      <c r="Y390" s="165"/>
      <c r="Z390" s="18"/>
      <c r="AA390" s="18"/>
      <c r="AB390" s="18"/>
      <c r="AC390" s="18"/>
      <c r="AD390" s="18"/>
      <c r="AE390" s="18"/>
    </row>
    <row r="391" spans="1:31" s="11" customFormat="1" ht="15" customHeight="1" x14ac:dyDescent="0.3">
      <c r="A391" s="14"/>
      <c r="B391" s="80"/>
      <c r="C391" s="174"/>
      <c r="D391" s="174"/>
      <c r="E391" s="17"/>
      <c r="F391" s="18"/>
      <c r="G391" s="18"/>
      <c r="H391" s="18"/>
      <c r="I391" s="18"/>
      <c r="J391" s="18"/>
      <c r="K391" s="18"/>
      <c r="L391" s="18"/>
      <c r="M391" s="18"/>
      <c r="N391" s="165"/>
      <c r="O391" s="165"/>
      <c r="P391" s="18"/>
      <c r="Q391" s="18"/>
      <c r="R391" s="18"/>
      <c r="S391" s="18"/>
      <c r="T391" s="18"/>
      <c r="U391" s="18"/>
      <c r="V391" s="18"/>
      <c r="W391" s="18"/>
      <c r="X391" s="165"/>
      <c r="Y391" s="165"/>
      <c r="Z391" s="18"/>
      <c r="AA391" s="18"/>
      <c r="AB391" s="18"/>
      <c r="AC391" s="18"/>
      <c r="AD391" s="18"/>
      <c r="AE391" s="18"/>
    </row>
    <row r="392" spans="1:31" s="11" customFormat="1" ht="15" customHeight="1" x14ac:dyDescent="0.3">
      <c r="A392" s="14"/>
      <c r="B392" s="80"/>
      <c r="C392" s="174"/>
      <c r="D392" s="174"/>
      <c r="E392" s="17"/>
      <c r="F392" s="18"/>
      <c r="G392" s="18"/>
      <c r="H392" s="18"/>
      <c r="I392" s="18"/>
      <c r="J392" s="18"/>
      <c r="K392" s="18"/>
      <c r="L392" s="18"/>
      <c r="M392" s="18"/>
      <c r="N392" s="165"/>
      <c r="O392" s="165"/>
      <c r="P392" s="18"/>
      <c r="Q392" s="18"/>
      <c r="R392" s="18"/>
      <c r="S392" s="18"/>
      <c r="T392" s="18"/>
      <c r="U392" s="18"/>
      <c r="V392" s="18"/>
      <c r="W392" s="18"/>
      <c r="X392" s="165"/>
      <c r="Y392" s="165"/>
      <c r="Z392" s="18"/>
      <c r="AA392" s="18"/>
      <c r="AB392" s="18"/>
      <c r="AC392" s="18"/>
      <c r="AD392" s="18"/>
      <c r="AE392" s="18"/>
    </row>
    <row r="393" spans="1:31" s="11" customFormat="1" ht="15" customHeight="1" x14ac:dyDescent="0.3">
      <c r="A393" s="14"/>
      <c r="B393" s="80"/>
      <c r="C393" s="174"/>
      <c r="D393" s="174"/>
      <c r="E393" s="17"/>
      <c r="F393" s="18"/>
      <c r="G393" s="18"/>
      <c r="H393" s="18"/>
      <c r="I393" s="18"/>
      <c r="J393" s="18"/>
      <c r="K393" s="18"/>
      <c r="L393" s="18"/>
      <c r="M393" s="18"/>
      <c r="N393" s="165"/>
      <c r="O393" s="165"/>
      <c r="P393" s="18"/>
      <c r="Q393" s="18"/>
      <c r="R393" s="18"/>
      <c r="S393" s="18"/>
      <c r="T393" s="18"/>
      <c r="U393" s="18"/>
      <c r="V393" s="18"/>
      <c r="W393" s="18"/>
      <c r="X393" s="165"/>
      <c r="Y393" s="165"/>
      <c r="Z393" s="18"/>
      <c r="AA393" s="18"/>
      <c r="AB393" s="18"/>
      <c r="AC393" s="18"/>
      <c r="AD393" s="18"/>
      <c r="AE393" s="18"/>
    </row>
    <row r="394" spans="1:31" s="11" customFormat="1" ht="15" customHeight="1" x14ac:dyDescent="0.3">
      <c r="A394" s="14"/>
      <c r="B394" s="80"/>
      <c r="C394" s="174"/>
      <c r="D394" s="174"/>
      <c r="E394" s="17"/>
      <c r="F394" s="18"/>
      <c r="G394" s="18"/>
      <c r="H394" s="18"/>
      <c r="I394" s="18"/>
      <c r="J394" s="18"/>
      <c r="K394" s="18"/>
      <c r="L394" s="18"/>
      <c r="M394" s="18"/>
      <c r="N394" s="165"/>
      <c r="O394" s="165"/>
      <c r="P394" s="18"/>
      <c r="Q394" s="18"/>
      <c r="R394" s="18"/>
      <c r="S394" s="18"/>
      <c r="T394" s="18"/>
      <c r="U394" s="18"/>
      <c r="V394" s="18"/>
      <c r="W394" s="18"/>
      <c r="X394" s="165"/>
      <c r="Y394" s="165"/>
      <c r="Z394" s="18"/>
      <c r="AA394" s="18"/>
      <c r="AB394" s="18"/>
      <c r="AC394" s="18"/>
      <c r="AD394" s="18"/>
      <c r="AE394" s="18"/>
    </row>
    <row r="395" spans="1:31" s="11" customFormat="1" ht="15" customHeight="1" x14ac:dyDescent="0.3">
      <c r="A395" s="14"/>
      <c r="B395" s="80"/>
      <c r="C395" s="174"/>
      <c r="D395" s="174"/>
      <c r="E395" s="17"/>
      <c r="F395" s="18"/>
      <c r="G395" s="18"/>
      <c r="H395" s="18"/>
      <c r="I395" s="18"/>
      <c r="J395" s="18"/>
      <c r="K395" s="18"/>
      <c r="L395" s="18"/>
      <c r="M395" s="18"/>
      <c r="N395" s="165"/>
      <c r="O395" s="165"/>
      <c r="P395" s="18"/>
      <c r="Q395" s="18"/>
      <c r="R395" s="18"/>
      <c r="S395" s="18"/>
      <c r="T395" s="18"/>
      <c r="U395" s="18"/>
      <c r="V395" s="18"/>
      <c r="W395" s="18"/>
      <c r="X395" s="165"/>
      <c r="Y395" s="165"/>
      <c r="Z395" s="18"/>
      <c r="AA395" s="18"/>
      <c r="AB395" s="18"/>
      <c r="AC395" s="18"/>
      <c r="AD395" s="18"/>
      <c r="AE395" s="18"/>
    </row>
    <row r="396" spans="1:31" s="11" customFormat="1" ht="15" customHeight="1" x14ac:dyDescent="0.3">
      <c r="A396" s="14"/>
      <c r="B396" s="80"/>
      <c r="C396" s="174"/>
      <c r="D396" s="174"/>
      <c r="E396" s="17"/>
      <c r="F396" s="18"/>
      <c r="G396" s="18"/>
      <c r="H396" s="18"/>
      <c r="I396" s="18"/>
      <c r="J396" s="18"/>
      <c r="K396" s="18"/>
      <c r="L396" s="18"/>
      <c r="M396" s="18"/>
      <c r="N396" s="165"/>
      <c r="O396" s="165"/>
      <c r="P396" s="18"/>
      <c r="Q396" s="18"/>
      <c r="R396" s="18"/>
      <c r="S396" s="18"/>
      <c r="T396" s="18"/>
      <c r="U396" s="18"/>
      <c r="V396" s="18"/>
      <c r="W396" s="18"/>
      <c r="X396" s="165"/>
      <c r="Y396" s="165"/>
      <c r="Z396" s="18"/>
      <c r="AA396" s="18"/>
      <c r="AB396" s="18"/>
      <c r="AC396" s="18"/>
      <c r="AD396" s="18"/>
      <c r="AE396" s="18"/>
    </row>
    <row r="397" spans="1:31" s="11" customFormat="1" ht="15" customHeight="1" x14ac:dyDescent="0.3">
      <c r="A397" s="14"/>
      <c r="B397" s="80"/>
      <c r="C397" s="174"/>
      <c r="D397" s="174"/>
      <c r="E397" s="17"/>
      <c r="F397" s="18"/>
      <c r="G397" s="18"/>
      <c r="H397" s="18"/>
      <c r="I397" s="18"/>
      <c r="J397" s="18"/>
      <c r="K397" s="18"/>
      <c r="L397" s="18"/>
      <c r="M397" s="18"/>
      <c r="N397" s="165"/>
      <c r="O397" s="165"/>
      <c r="P397" s="18"/>
      <c r="Q397" s="18"/>
      <c r="R397" s="18"/>
      <c r="S397" s="18"/>
      <c r="T397" s="18"/>
      <c r="U397" s="18"/>
      <c r="V397" s="18"/>
      <c r="W397" s="18"/>
      <c r="X397" s="165"/>
      <c r="Y397" s="165"/>
      <c r="Z397" s="18"/>
      <c r="AA397" s="18"/>
      <c r="AB397" s="18"/>
      <c r="AC397" s="18"/>
      <c r="AD397" s="18"/>
      <c r="AE397" s="18"/>
    </row>
    <row r="398" spans="1:31" s="11" customFormat="1" ht="15" customHeight="1" x14ac:dyDescent="0.3">
      <c r="A398" s="14"/>
      <c r="B398" s="80"/>
      <c r="C398" s="174"/>
      <c r="D398" s="174"/>
      <c r="E398" s="17"/>
      <c r="F398" s="18"/>
      <c r="G398" s="18"/>
      <c r="H398" s="18"/>
      <c r="I398" s="18"/>
      <c r="J398" s="18"/>
      <c r="K398" s="18"/>
      <c r="L398" s="18"/>
      <c r="M398" s="18"/>
      <c r="N398" s="165"/>
      <c r="O398" s="165"/>
      <c r="P398" s="18"/>
      <c r="Q398" s="18"/>
      <c r="R398" s="18"/>
      <c r="S398" s="18"/>
      <c r="T398" s="18"/>
      <c r="U398" s="18"/>
      <c r="V398" s="18"/>
      <c r="W398" s="18"/>
      <c r="X398" s="165"/>
      <c r="Y398" s="165"/>
      <c r="Z398" s="18"/>
      <c r="AA398" s="18"/>
      <c r="AB398" s="18"/>
      <c r="AC398" s="18"/>
      <c r="AD398" s="18"/>
      <c r="AE398" s="18"/>
    </row>
    <row r="399" spans="1:31" s="11" customFormat="1" ht="15" customHeight="1" x14ac:dyDescent="0.3">
      <c r="A399" s="14"/>
      <c r="B399" s="80"/>
      <c r="C399" s="174"/>
      <c r="D399" s="174"/>
      <c r="E399" s="17"/>
      <c r="F399" s="18"/>
      <c r="G399" s="18"/>
      <c r="H399" s="18"/>
      <c r="I399" s="18"/>
      <c r="J399" s="18"/>
      <c r="K399" s="18"/>
      <c r="L399" s="18"/>
      <c r="M399" s="18"/>
      <c r="N399" s="165"/>
      <c r="O399" s="165"/>
      <c r="P399" s="18"/>
      <c r="Q399" s="18"/>
      <c r="R399" s="18"/>
      <c r="S399" s="18"/>
      <c r="T399" s="18"/>
      <c r="U399" s="18"/>
      <c r="V399" s="18"/>
      <c r="W399" s="18"/>
      <c r="X399" s="165"/>
      <c r="Y399" s="165"/>
      <c r="Z399" s="18"/>
      <c r="AA399" s="18"/>
      <c r="AB399" s="18"/>
      <c r="AC399" s="18"/>
      <c r="AD399" s="18"/>
      <c r="AE399" s="18"/>
    </row>
    <row r="400" spans="1:31" s="11" customFormat="1" ht="15" customHeight="1" x14ac:dyDescent="0.3">
      <c r="A400" s="14"/>
      <c r="B400" s="80"/>
      <c r="C400" s="174"/>
      <c r="D400" s="174"/>
      <c r="E400" s="17"/>
      <c r="F400" s="18"/>
      <c r="G400" s="18"/>
      <c r="H400" s="18"/>
      <c r="I400" s="18"/>
      <c r="J400" s="18"/>
      <c r="K400" s="18"/>
      <c r="L400" s="18"/>
      <c r="M400" s="18"/>
      <c r="N400" s="165"/>
      <c r="O400" s="165"/>
      <c r="P400" s="18"/>
      <c r="Q400" s="18"/>
      <c r="R400" s="18"/>
      <c r="S400" s="18"/>
      <c r="T400" s="18"/>
      <c r="U400" s="18"/>
      <c r="V400" s="18"/>
      <c r="W400" s="18"/>
      <c r="X400" s="165"/>
      <c r="Y400" s="165"/>
      <c r="Z400" s="18"/>
      <c r="AA400" s="18"/>
      <c r="AB400" s="18"/>
      <c r="AC400" s="18"/>
      <c r="AD400" s="18"/>
      <c r="AE400" s="18"/>
    </row>
    <row r="401" spans="1:31" s="11" customFormat="1" ht="15" customHeight="1" x14ac:dyDescent="0.3">
      <c r="A401" s="14"/>
      <c r="B401" s="80"/>
      <c r="C401" s="174"/>
      <c r="D401" s="174"/>
      <c r="E401" s="17"/>
      <c r="F401" s="18"/>
      <c r="G401" s="18"/>
      <c r="H401" s="18"/>
      <c r="I401" s="18"/>
      <c r="J401" s="18"/>
      <c r="K401" s="18"/>
      <c r="L401" s="18"/>
      <c r="M401" s="18"/>
      <c r="N401" s="165"/>
      <c r="O401" s="165"/>
      <c r="P401" s="18"/>
      <c r="Q401" s="18"/>
      <c r="R401" s="18"/>
      <c r="S401" s="18"/>
      <c r="T401" s="18"/>
      <c r="U401" s="18"/>
      <c r="V401" s="18"/>
      <c r="W401" s="18"/>
      <c r="X401" s="165"/>
      <c r="Y401" s="165"/>
      <c r="Z401" s="18"/>
      <c r="AA401" s="18"/>
      <c r="AB401" s="18"/>
      <c r="AC401" s="18"/>
      <c r="AD401" s="18"/>
      <c r="AE401" s="18"/>
    </row>
    <row r="402" spans="1:31" s="11" customFormat="1" ht="15" customHeight="1" x14ac:dyDescent="0.3">
      <c r="A402" s="14"/>
      <c r="B402" s="80"/>
      <c r="C402" s="174"/>
      <c r="D402" s="174"/>
      <c r="E402" s="17"/>
      <c r="F402" s="18"/>
      <c r="G402" s="18"/>
      <c r="H402" s="18"/>
      <c r="I402" s="18"/>
      <c r="J402" s="18"/>
      <c r="K402" s="18"/>
      <c r="L402" s="18"/>
      <c r="M402" s="18"/>
      <c r="N402" s="165"/>
      <c r="O402" s="165"/>
      <c r="P402" s="18"/>
      <c r="Q402" s="18"/>
      <c r="R402" s="18"/>
      <c r="S402" s="18"/>
      <c r="T402" s="18"/>
      <c r="U402" s="18"/>
      <c r="V402" s="18"/>
      <c r="W402" s="18"/>
      <c r="X402" s="165"/>
      <c r="Y402" s="165"/>
      <c r="Z402" s="18"/>
      <c r="AA402" s="18"/>
      <c r="AB402" s="18"/>
      <c r="AC402" s="18"/>
      <c r="AD402" s="18"/>
      <c r="AE402" s="18"/>
    </row>
    <row r="403" spans="1:31" s="11" customFormat="1" ht="15" customHeight="1" x14ac:dyDescent="0.3">
      <c r="A403" s="14"/>
      <c r="B403" s="80"/>
      <c r="C403" s="174"/>
      <c r="D403" s="174"/>
      <c r="E403" s="17"/>
      <c r="F403" s="18"/>
      <c r="G403" s="18"/>
      <c r="H403" s="18"/>
      <c r="I403" s="18"/>
      <c r="J403" s="18"/>
      <c r="K403" s="18"/>
      <c r="L403" s="18"/>
      <c r="M403" s="18"/>
      <c r="N403" s="165"/>
      <c r="O403" s="165"/>
      <c r="P403" s="18"/>
      <c r="Q403" s="18"/>
      <c r="R403" s="18"/>
      <c r="S403" s="18"/>
      <c r="T403" s="18"/>
      <c r="U403" s="18"/>
      <c r="V403" s="18"/>
      <c r="W403" s="18"/>
      <c r="X403" s="165"/>
      <c r="Y403" s="165"/>
      <c r="Z403" s="18"/>
      <c r="AA403" s="18"/>
      <c r="AB403" s="18"/>
      <c r="AC403" s="18"/>
      <c r="AD403" s="18"/>
      <c r="AE403" s="18"/>
    </row>
    <row r="404" spans="1:31" s="11" customFormat="1" ht="15" customHeight="1" x14ac:dyDescent="0.3">
      <c r="A404" s="14"/>
      <c r="B404" s="80"/>
      <c r="C404" s="174"/>
      <c r="D404" s="174"/>
      <c r="E404" s="17"/>
      <c r="F404" s="18"/>
      <c r="G404" s="18"/>
      <c r="H404" s="18"/>
      <c r="I404" s="18"/>
      <c r="J404" s="18"/>
      <c r="K404" s="18"/>
      <c r="L404" s="18"/>
      <c r="M404" s="18"/>
      <c r="N404" s="165"/>
      <c r="O404" s="165"/>
      <c r="P404" s="18"/>
      <c r="Q404" s="18"/>
      <c r="R404" s="18"/>
      <c r="S404" s="18"/>
      <c r="T404" s="18"/>
      <c r="U404" s="18"/>
      <c r="V404" s="18"/>
      <c r="W404" s="18"/>
      <c r="X404" s="165"/>
      <c r="Y404" s="165"/>
      <c r="Z404" s="18"/>
      <c r="AA404" s="18"/>
      <c r="AB404" s="18"/>
      <c r="AC404" s="18"/>
      <c r="AD404" s="18"/>
      <c r="AE404" s="18"/>
    </row>
    <row r="405" spans="1:31" s="11" customFormat="1" ht="15" customHeight="1" x14ac:dyDescent="0.3">
      <c r="A405" s="14"/>
      <c r="B405" s="80"/>
      <c r="C405" s="174"/>
      <c r="D405" s="174"/>
      <c r="E405" s="17"/>
      <c r="F405" s="18"/>
      <c r="G405" s="18"/>
      <c r="H405" s="18"/>
      <c r="I405" s="18"/>
      <c r="J405" s="18"/>
      <c r="K405" s="18"/>
      <c r="L405" s="18"/>
      <c r="M405" s="18"/>
      <c r="N405" s="165"/>
      <c r="O405" s="165"/>
      <c r="P405" s="18"/>
      <c r="Q405" s="18"/>
      <c r="R405" s="18"/>
      <c r="S405" s="18"/>
      <c r="T405" s="18"/>
      <c r="U405" s="18"/>
      <c r="V405" s="18"/>
      <c r="W405" s="18"/>
      <c r="X405" s="165"/>
      <c r="Y405" s="165"/>
      <c r="Z405" s="18"/>
      <c r="AA405" s="18"/>
      <c r="AB405" s="18"/>
      <c r="AC405" s="18"/>
      <c r="AD405" s="18"/>
      <c r="AE405" s="18"/>
    </row>
    <row r="406" spans="1:31" s="11" customFormat="1" ht="15" customHeight="1" x14ac:dyDescent="0.3">
      <c r="A406" s="14"/>
      <c r="B406" s="80"/>
      <c r="C406" s="174"/>
      <c r="D406" s="174"/>
      <c r="E406" s="17"/>
      <c r="F406" s="18"/>
      <c r="G406" s="18"/>
      <c r="H406" s="18"/>
      <c r="I406" s="18"/>
      <c r="J406" s="18"/>
      <c r="K406" s="18"/>
      <c r="L406" s="18"/>
      <c r="M406" s="18"/>
      <c r="N406" s="165"/>
      <c r="O406" s="165"/>
      <c r="P406" s="18"/>
      <c r="Q406" s="18"/>
      <c r="R406" s="18"/>
      <c r="S406" s="18"/>
      <c r="T406" s="18"/>
      <c r="U406" s="18"/>
      <c r="V406" s="18"/>
      <c r="W406" s="18"/>
      <c r="X406" s="165"/>
      <c r="Y406" s="165"/>
      <c r="Z406" s="18"/>
      <c r="AA406" s="18"/>
      <c r="AB406" s="18"/>
      <c r="AC406" s="18"/>
      <c r="AD406" s="18"/>
      <c r="AE406" s="18"/>
    </row>
    <row r="407" spans="1:31" s="11" customFormat="1" ht="15" customHeight="1" x14ac:dyDescent="0.3">
      <c r="A407" s="14"/>
      <c r="B407" s="80"/>
      <c r="C407" s="174"/>
      <c r="D407" s="174"/>
      <c r="E407" s="17"/>
      <c r="F407" s="18"/>
      <c r="G407" s="18"/>
      <c r="H407" s="18"/>
      <c r="I407" s="18"/>
      <c r="J407" s="18"/>
      <c r="K407" s="18"/>
      <c r="L407" s="18"/>
      <c r="M407" s="18"/>
      <c r="N407" s="165"/>
      <c r="O407" s="165"/>
      <c r="P407" s="18"/>
      <c r="Q407" s="18"/>
      <c r="R407" s="18"/>
      <c r="S407" s="18"/>
      <c r="T407" s="18"/>
      <c r="U407" s="18"/>
      <c r="V407" s="18"/>
      <c r="W407" s="18"/>
      <c r="X407" s="165"/>
      <c r="Y407" s="165"/>
      <c r="Z407" s="18"/>
      <c r="AA407" s="18"/>
      <c r="AB407" s="18"/>
      <c r="AC407" s="18"/>
      <c r="AD407" s="18"/>
      <c r="AE407" s="18"/>
    </row>
    <row r="408" spans="1:31" s="11" customFormat="1" ht="15" customHeight="1" x14ac:dyDescent="0.3">
      <c r="A408" s="14"/>
      <c r="B408" s="80"/>
      <c r="C408" s="174"/>
      <c r="D408" s="174"/>
      <c r="E408" s="17"/>
      <c r="F408" s="18"/>
      <c r="G408" s="18"/>
      <c r="H408" s="18"/>
      <c r="I408" s="18"/>
      <c r="J408" s="18"/>
      <c r="K408" s="18"/>
      <c r="L408" s="18"/>
      <c r="M408" s="18"/>
      <c r="N408" s="165"/>
      <c r="O408" s="165"/>
      <c r="P408" s="18"/>
      <c r="Q408" s="18"/>
      <c r="R408" s="18"/>
      <c r="S408" s="18"/>
      <c r="T408" s="18"/>
      <c r="U408" s="18"/>
      <c r="V408" s="18"/>
      <c r="W408" s="18"/>
      <c r="X408" s="165"/>
      <c r="Y408" s="165"/>
      <c r="Z408" s="18"/>
      <c r="AA408" s="18"/>
      <c r="AB408" s="18"/>
      <c r="AC408" s="18"/>
      <c r="AD408" s="18"/>
      <c r="AE408" s="18"/>
    </row>
    <row r="409" spans="1:31" s="11" customFormat="1" ht="15" customHeight="1" x14ac:dyDescent="0.3">
      <c r="A409" s="14"/>
      <c r="B409" s="80"/>
      <c r="C409" s="174"/>
      <c r="D409" s="174"/>
      <c r="E409" s="17"/>
      <c r="F409" s="18"/>
      <c r="G409" s="18"/>
      <c r="H409" s="18"/>
      <c r="I409" s="18"/>
      <c r="J409" s="18"/>
      <c r="K409" s="18"/>
      <c r="L409" s="18"/>
      <c r="M409" s="18"/>
      <c r="N409" s="165"/>
      <c r="O409" s="165"/>
      <c r="P409" s="18"/>
      <c r="Q409" s="18"/>
      <c r="R409" s="18"/>
      <c r="S409" s="18"/>
      <c r="T409" s="18"/>
      <c r="U409" s="18"/>
      <c r="V409" s="18"/>
      <c r="W409" s="18"/>
      <c r="X409" s="165"/>
      <c r="Y409" s="165"/>
      <c r="Z409" s="18"/>
      <c r="AA409" s="18"/>
      <c r="AB409" s="18"/>
      <c r="AC409" s="18"/>
      <c r="AD409" s="18"/>
      <c r="AE409" s="18"/>
    </row>
    <row r="410" spans="1:31" s="11" customFormat="1" ht="15" customHeight="1" x14ac:dyDescent="0.3">
      <c r="A410" s="14"/>
      <c r="B410" s="80"/>
      <c r="C410" s="174"/>
      <c r="D410" s="174"/>
      <c r="E410" s="17"/>
      <c r="F410" s="18"/>
      <c r="G410" s="18"/>
      <c r="H410" s="18"/>
      <c r="I410" s="18"/>
      <c r="J410" s="18"/>
      <c r="K410" s="18"/>
      <c r="L410" s="18"/>
      <c r="M410" s="18"/>
      <c r="N410" s="165"/>
      <c r="O410" s="165"/>
      <c r="P410" s="18"/>
      <c r="Q410" s="18"/>
      <c r="R410" s="18"/>
      <c r="S410" s="18"/>
      <c r="T410" s="18"/>
      <c r="U410" s="18"/>
      <c r="V410" s="18"/>
      <c r="W410" s="18"/>
      <c r="X410" s="165"/>
      <c r="Y410" s="165"/>
      <c r="Z410" s="18"/>
      <c r="AA410" s="18"/>
      <c r="AB410" s="18"/>
      <c r="AC410" s="18"/>
      <c r="AD410" s="18"/>
      <c r="AE410" s="18"/>
    </row>
    <row r="411" spans="1:31" s="11" customFormat="1" ht="15" customHeight="1" x14ac:dyDescent="0.3">
      <c r="A411" s="14"/>
      <c r="B411" s="80"/>
      <c r="C411" s="174"/>
      <c r="D411" s="174"/>
      <c r="E411" s="17"/>
      <c r="F411" s="18"/>
      <c r="G411" s="18"/>
      <c r="H411" s="18"/>
      <c r="I411" s="18"/>
      <c r="J411" s="18"/>
      <c r="K411" s="18"/>
      <c r="L411" s="18"/>
      <c r="M411" s="18"/>
      <c r="N411" s="165"/>
      <c r="O411" s="165"/>
      <c r="P411" s="18"/>
      <c r="Q411" s="18"/>
      <c r="R411" s="18"/>
      <c r="S411" s="18"/>
      <c r="T411" s="18"/>
      <c r="U411" s="18"/>
      <c r="V411" s="18"/>
      <c r="W411" s="18"/>
      <c r="X411" s="165"/>
      <c r="Y411" s="165"/>
      <c r="Z411" s="18"/>
      <c r="AA411" s="18"/>
      <c r="AB411" s="18"/>
      <c r="AC411" s="18"/>
      <c r="AD411" s="18"/>
      <c r="AE411" s="18"/>
    </row>
    <row r="412" spans="1:31" s="11" customFormat="1" ht="15" customHeight="1" x14ac:dyDescent="0.3">
      <c r="A412" s="14"/>
      <c r="B412" s="80"/>
      <c r="C412" s="174"/>
      <c r="D412" s="174"/>
      <c r="E412" s="17"/>
      <c r="F412" s="18"/>
      <c r="G412" s="18"/>
      <c r="H412" s="18"/>
      <c r="I412" s="18"/>
      <c r="J412" s="18"/>
      <c r="K412" s="18"/>
      <c r="L412" s="18"/>
      <c r="M412" s="18"/>
      <c r="N412" s="165"/>
      <c r="O412" s="165"/>
      <c r="P412" s="18"/>
      <c r="Q412" s="18"/>
      <c r="R412" s="18"/>
      <c r="S412" s="18"/>
      <c r="T412" s="18"/>
      <c r="U412" s="18"/>
      <c r="V412" s="18"/>
      <c r="W412" s="18"/>
      <c r="X412" s="165"/>
      <c r="Y412" s="165"/>
      <c r="Z412" s="18"/>
      <c r="AA412" s="18"/>
      <c r="AB412" s="18"/>
      <c r="AC412" s="18"/>
      <c r="AD412" s="18"/>
      <c r="AE412" s="18"/>
    </row>
    <row r="413" spans="1:31" s="11" customFormat="1" ht="15" customHeight="1" x14ac:dyDescent="0.3">
      <c r="A413" s="14"/>
      <c r="B413" s="80"/>
      <c r="C413" s="174"/>
      <c r="D413" s="174"/>
      <c r="E413" s="17"/>
      <c r="F413" s="18"/>
      <c r="G413" s="18"/>
      <c r="H413" s="18"/>
      <c r="I413" s="18"/>
      <c r="J413" s="18"/>
      <c r="K413" s="18"/>
      <c r="L413" s="18"/>
      <c r="M413" s="18"/>
      <c r="N413" s="165"/>
      <c r="O413" s="165"/>
      <c r="P413" s="18"/>
      <c r="Q413" s="18"/>
      <c r="R413" s="18"/>
      <c r="S413" s="18"/>
      <c r="T413" s="18"/>
      <c r="U413" s="18"/>
      <c r="V413" s="18"/>
      <c r="W413" s="18"/>
      <c r="X413" s="165"/>
      <c r="Y413" s="165"/>
      <c r="Z413" s="18"/>
      <c r="AA413" s="18"/>
      <c r="AB413" s="18"/>
      <c r="AC413" s="18"/>
      <c r="AD413" s="18"/>
      <c r="AE413" s="18"/>
    </row>
    <row r="414" spans="1:31" s="11" customFormat="1" ht="15" customHeight="1" x14ac:dyDescent="0.3">
      <c r="A414" s="14"/>
      <c r="B414" s="80"/>
      <c r="C414" s="174"/>
      <c r="D414" s="174"/>
      <c r="E414" s="17"/>
      <c r="F414" s="18"/>
      <c r="G414" s="18"/>
      <c r="H414" s="18"/>
      <c r="I414" s="18"/>
      <c r="J414" s="18"/>
      <c r="K414" s="18"/>
      <c r="L414" s="18"/>
      <c r="M414" s="18"/>
      <c r="N414" s="165"/>
      <c r="O414" s="165"/>
      <c r="P414" s="18"/>
      <c r="Q414" s="18"/>
      <c r="R414" s="18"/>
      <c r="S414" s="18"/>
      <c r="T414" s="18"/>
      <c r="U414" s="18"/>
      <c r="V414" s="18"/>
      <c r="W414" s="18"/>
      <c r="X414" s="165"/>
      <c r="Y414" s="165"/>
      <c r="Z414" s="18"/>
      <c r="AA414" s="18"/>
      <c r="AB414" s="18"/>
      <c r="AC414" s="18"/>
      <c r="AD414" s="18"/>
      <c r="AE414" s="18"/>
    </row>
    <row r="415" spans="1:31" s="11" customFormat="1" ht="15" customHeight="1" x14ac:dyDescent="0.3">
      <c r="A415" s="14"/>
      <c r="B415" s="80"/>
      <c r="C415" s="174"/>
      <c r="D415" s="174"/>
      <c r="E415" s="17"/>
      <c r="F415" s="18"/>
      <c r="G415" s="18"/>
      <c r="H415" s="18"/>
      <c r="I415" s="18"/>
      <c r="J415" s="18"/>
      <c r="K415" s="18"/>
      <c r="L415" s="18"/>
      <c r="M415" s="18"/>
      <c r="N415" s="165"/>
      <c r="O415" s="165"/>
      <c r="P415" s="18"/>
      <c r="Q415" s="18"/>
      <c r="R415" s="18"/>
      <c r="S415" s="18"/>
      <c r="T415" s="18"/>
      <c r="U415" s="18"/>
      <c r="V415" s="18"/>
      <c r="W415" s="18"/>
      <c r="X415" s="165"/>
      <c r="Y415" s="165"/>
      <c r="Z415" s="18"/>
      <c r="AA415" s="18"/>
      <c r="AB415" s="18"/>
      <c r="AC415" s="18"/>
      <c r="AD415" s="18"/>
      <c r="AE415" s="18"/>
    </row>
    <row r="416" spans="1:31" s="11" customFormat="1" ht="15" customHeight="1" x14ac:dyDescent="0.3">
      <c r="A416" s="14"/>
      <c r="B416" s="80"/>
      <c r="C416" s="174"/>
      <c r="D416" s="174"/>
      <c r="E416" s="17"/>
      <c r="F416" s="18"/>
      <c r="G416" s="18"/>
      <c r="H416" s="18"/>
      <c r="I416" s="18"/>
      <c r="J416" s="18"/>
      <c r="K416" s="18"/>
      <c r="L416" s="18"/>
      <c r="M416" s="18"/>
      <c r="N416" s="165"/>
      <c r="O416" s="165"/>
      <c r="P416" s="18"/>
      <c r="Q416" s="18"/>
      <c r="R416" s="18"/>
      <c r="S416" s="18"/>
      <c r="T416" s="18"/>
      <c r="U416" s="18"/>
      <c r="V416" s="18"/>
      <c r="W416" s="18"/>
      <c r="X416" s="165"/>
      <c r="Y416" s="165"/>
      <c r="Z416" s="18"/>
      <c r="AA416" s="18"/>
      <c r="AB416" s="18"/>
      <c r="AC416" s="18"/>
      <c r="AD416" s="18"/>
      <c r="AE416" s="18"/>
    </row>
    <row r="417" spans="1:31" s="11" customFormat="1" ht="15" customHeight="1" x14ac:dyDescent="0.3">
      <c r="A417" s="14"/>
      <c r="B417" s="80"/>
      <c r="C417" s="174"/>
      <c r="D417" s="174"/>
      <c r="E417" s="17"/>
      <c r="F417" s="18"/>
      <c r="G417" s="18"/>
      <c r="H417" s="18"/>
      <c r="I417" s="18"/>
      <c r="J417" s="18"/>
      <c r="K417" s="18"/>
      <c r="L417" s="18"/>
      <c r="M417" s="18"/>
      <c r="N417" s="165"/>
      <c r="O417" s="165"/>
      <c r="P417" s="18"/>
      <c r="Q417" s="18"/>
      <c r="R417" s="18"/>
      <c r="S417" s="18"/>
      <c r="T417" s="18"/>
      <c r="U417" s="18"/>
      <c r="V417" s="18"/>
      <c r="W417" s="18"/>
      <c r="X417" s="165"/>
      <c r="Y417" s="165"/>
      <c r="Z417" s="18"/>
      <c r="AA417" s="18"/>
      <c r="AB417" s="18"/>
      <c r="AC417" s="18"/>
      <c r="AD417" s="18"/>
      <c r="AE417" s="18"/>
    </row>
    <row r="418" spans="1:31" s="11" customFormat="1" ht="15" customHeight="1" x14ac:dyDescent="0.3">
      <c r="A418" s="14"/>
      <c r="B418" s="80"/>
      <c r="C418" s="174"/>
      <c r="D418" s="174"/>
      <c r="E418" s="17"/>
      <c r="F418" s="18"/>
      <c r="G418" s="18"/>
      <c r="H418" s="18"/>
      <c r="I418" s="18"/>
      <c r="J418" s="18"/>
      <c r="K418" s="18"/>
      <c r="L418" s="18"/>
      <c r="M418" s="18"/>
      <c r="N418" s="165"/>
      <c r="O418" s="165"/>
      <c r="P418" s="18"/>
      <c r="Q418" s="18"/>
      <c r="R418" s="18"/>
      <c r="S418" s="18"/>
      <c r="T418" s="18"/>
      <c r="U418" s="18"/>
      <c r="V418" s="18"/>
      <c r="W418" s="18"/>
      <c r="X418" s="165"/>
      <c r="Y418" s="165"/>
      <c r="Z418" s="18"/>
      <c r="AA418" s="18"/>
      <c r="AB418" s="18"/>
      <c r="AC418" s="18"/>
      <c r="AD418" s="18"/>
      <c r="AE418" s="18"/>
    </row>
    <row r="419" spans="1:31" s="11" customFormat="1" ht="15" customHeight="1" x14ac:dyDescent="0.3">
      <c r="A419" s="14"/>
      <c r="B419" s="80"/>
      <c r="C419" s="174"/>
      <c r="D419" s="174"/>
      <c r="E419" s="17"/>
      <c r="F419" s="18"/>
      <c r="G419" s="18"/>
      <c r="H419" s="18"/>
      <c r="I419" s="18"/>
      <c r="J419" s="18"/>
      <c r="K419" s="18"/>
      <c r="L419" s="18"/>
      <c r="M419" s="18"/>
      <c r="N419" s="165"/>
      <c r="O419" s="165"/>
      <c r="P419" s="18"/>
      <c r="Q419" s="18"/>
      <c r="R419" s="18"/>
      <c r="S419" s="18"/>
      <c r="T419" s="18"/>
      <c r="U419" s="18"/>
      <c r="V419" s="18"/>
      <c r="W419" s="18"/>
      <c r="X419" s="165"/>
      <c r="Y419" s="165"/>
      <c r="Z419" s="18"/>
      <c r="AA419" s="18"/>
      <c r="AB419" s="18"/>
      <c r="AC419" s="18"/>
      <c r="AD419" s="18"/>
      <c r="AE419" s="18"/>
    </row>
    <row r="420" spans="1:31" s="11" customFormat="1" ht="15" customHeight="1" x14ac:dyDescent="0.3">
      <c r="A420" s="14"/>
      <c r="B420" s="80"/>
      <c r="C420" s="174"/>
      <c r="D420" s="174"/>
      <c r="E420" s="17"/>
      <c r="F420" s="18"/>
      <c r="G420" s="18"/>
      <c r="H420" s="18"/>
      <c r="I420" s="18"/>
      <c r="J420" s="18"/>
      <c r="K420" s="18"/>
      <c r="L420" s="18"/>
      <c r="M420" s="18"/>
      <c r="N420" s="165"/>
      <c r="O420" s="165"/>
      <c r="P420" s="18"/>
      <c r="Q420" s="18"/>
      <c r="R420" s="18"/>
      <c r="S420" s="18"/>
      <c r="T420" s="18"/>
      <c r="U420" s="18"/>
      <c r="V420" s="18"/>
      <c r="W420" s="18"/>
      <c r="X420" s="165"/>
      <c r="Y420" s="165"/>
      <c r="Z420" s="18"/>
      <c r="AA420" s="18"/>
      <c r="AB420" s="18"/>
      <c r="AC420" s="18"/>
      <c r="AD420" s="18"/>
      <c r="AE420" s="18"/>
    </row>
    <row r="421" spans="1:31" s="11" customFormat="1" ht="15" customHeight="1" x14ac:dyDescent="0.3">
      <c r="A421" s="14"/>
      <c r="B421" s="80"/>
      <c r="C421" s="174"/>
      <c r="D421" s="174"/>
      <c r="E421" s="17"/>
      <c r="F421" s="18"/>
      <c r="G421" s="18"/>
      <c r="H421" s="18"/>
      <c r="I421" s="18"/>
      <c r="J421" s="18"/>
      <c r="K421" s="18"/>
      <c r="L421" s="18"/>
      <c r="M421" s="18"/>
      <c r="N421" s="165"/>
      <c r="O421" s="165"/>
      <c r="P421" s="18"/>
      <c r="Q421" s="18"/>
      <c r="R421" s="18"/>
      <c r="S421" s="18"/>
      <c r="T421" s="18"/>
      <c r="U421" s="18"/>
      <c r="V421" s="18"/>
      <c r="W421" s="18"/>
      <c r="X421" s="165"/>
      <c r="Y421" s="165"/>
      <c r="Z421" s="18"/>
      <c r="AA421" s="18"/>
      <c r="AB421" s="18"/>
      <c r="AC421" s="18"/>
      <c r="AD421" s="18"/>
      <c r="AE421" s="18"/>
    </row>
    <row r="422" spans="1:31" s="11" customFormat="1" ht="15" customHeight="1" x14ac:dyDescent="0.3">
      <c r="A422" s="14"/>
      <c r="B422" s="80"/>
      <c r="C422" s="174"/>
      <c r="D422" s="174"/>
      <c r="E422" s="17"/>
      <c r="F422" s="18"/>
      <c r="G422" s="18"/>
      <c r="H422" s="18"/>
      <c r="I422" s="18"/>
      <c r="J422" s="18"/>
      <c r="K422" s="18"/>
      <c r="L422" s="18"/>
      <c r="M422" s="18"/>
      <c r="N422" s="165"/>
      <c r="O422" s="165"/>
      <c r="P422" s="18"/>
      <c r="Q422" s="18"/>
      <c r="R422" s="18"/>
      <c r="S422" s="18"/>
      <c r="T422" s="18"/>
      <c r="U422" s="18"/>
      <c r="V422" s="18"/>
      <c r="W422" s="18"/>
      <c r="X422" s="165"/>
      <c r="Y422" s="165"/>
      <c r="Z422" s="18"/>
      <c r="AA422" s="18"/>
      <c r="AB422" s="18"/>
      <c r="AC422" s="18"/>
      <c r="AD422" s="18"/>
      <c r="AE422" s="18"/>
    </row>
    <row r="423" spans="1:31" s="11" customFormat="1" ht="15" customHeight="1" x14ac:dyDescent="0.3">
      <c r="A423" s="14"/>
      <c r="B423" s="80"/>
      <c r="C423" s="174"/>
      <c r="D423" s="174"/>
      <c r="E423" s="17"/>
      <c r="F423" s="18"/>
      <c r="G423" s="18"/>
      <c r="H423" s="18"/>
      <c r="I423" s="18"/>
      <c r="J423" s="18"/>
      <c r="K423" s="18"/>
      <c r="L423" s="18"/>
      <c r="M423" s="18"/>
      <c r="N423" s="165"/>
      <c r="O423" s="165"/>
      <c r="P423" s="18"/>
      <c r="Q423" s="18"/>
      <c r="R423" s="18"/>
      <c r="S423" s="18"/>
      <c r="T423" s="18"/>
      <c r="U423" s="18"/>
      <c r="V423" s="18"/>
      <c r="W423" s="18"/>
      <c r="X423" s="165"/>
      <c r="Y423" s="165"/>
      <c r="Z423" s="18"/>
      <c r="AA423" s="18"/>
      <c r="AB423" s="18"/>
      <c r="AC423" s="18"/>
      <c r="AD423" s="18"/>
      <c r="AE423" s="18"/>
    </row>
    <row r="424" spans="1:31" s="11" customFormat="1" ht="15" customHeight="1" x14ac:dyDescent="0.3">
      <c r="A424" s="14"/>
      <c r="B424" s="80"/>
      <c r="C424" s="174"/>
      <c r="D424" s="174"/>
      <c r="E424" s="17"/>
      <c r="F424" s="18"/>
      <c r="G424" s="18"/>
      <c r="H424" s="18"/>
      <c r="I424" s="18"/>
      <c r="J424" s="18"/>
      <c r="K424" s="18"/>
      <c r="L424" s="18"/>
      <c r="M424" s="18"/>
      <c r="N424" s="165"/>
      <c r="O424" s="165"/>
      <c r="P424" s="18"/>
      <c r="Q424" s="18"/>
      <c r="R424" s="18"/>
      <c r="S424" s="18"/>
      <c r="T424" s="18"/>
      <c r="U424" s="18"/>
      <c r="V424" s="18"/>
      <c r="W424" s="18"/>
      <c r="X424" s="165"/>
      <c r="Y424" s="165"/>
      <c r="Z424" s="18"/>
      <c r="AA424" s="18"/>
      <c r="AB424" s="18"/>
      <c r="AC424" s="18"/>
      <c r="AD424" s="18"/>
      <c r="AE424" s="18"/>
    </row>
    <row r="425" spans="1:31" s="11" customFormat="1" ht="15" customHeight="1" x14ac:dyDescent="0.3">
      <c r="A425" s="14"/>
      <c r="B425" s="80"/>
      <c r="C425" s="174"/>
      <c r="D425" s="174"/>
      <c r="E425" s="17"/>
      <c r="F425" s="18"/>
      <c r="G425" s="18"/>
      <c r="H425" s="18"/>
      <c r="I425" s="18"/>
      <c r="J425" s="18"/>
      <c r="K425" s="18"/>
      <c r="L425" s="18"/>
      <c r="M425" s="18"/>
      <c r="N425" s="165"/>
      <c r="O425" s="165"/>
      <c r="P425" s="18"/>
      <c r="Q425" s="18"/>
      <c r="R425" s="18"/>
      <c r="S425" s="18"/>
      <c r="T425" s="18"/>
      <c r="U425" s="18"/>
      <c r="V425" s="18"/>
      <c r="W425" s="18"/>
      <c r="X425" s="165"/>
      <c r="Y425" s="165"/>
      <c r="Z425" s="18"/>
      <c r="AA425" s="18"/>
      <c r="AB425" s="18"/>
      <c r="AC425" s="18"/>
      <c r="AD425" s="18"/>
      <c r="AE425" s="18"/>
    </row>
    <row r="426" spans="1:31" s="11" customFormat="1" ht="15" customHeight="1" x14ac:dyDescent="0.3">
      <c r="A426" s="14"/>
      <c r="B426" s="80"/>
      <c r="C426" s="174"/>
      <c r="D426" s="174"/>
      <c r="E426" s="17"/>
      <c r="F426" s="18"/>
      <c r="G426" s="18"/>
      <c r="H426" s="18"/>
      <c r="I426" s="18"/>
      <c r="J426" s="18"/>
      <c r="K426" s="18"/>
      <c r="L426" s="18"/>
      <c r="M426" s="18"/>
      <c r="N426" s="165"/>
      <c r="O426" s="165"/>
      <c r="P426" s="18"/>
      <c r="Q426" s="18"/>
      <c r="R426" s="18"/>
      <c r="S426" s="18"/>
      <c r="T426" s="18"/>
      <c r="U426" s="18"/>
      <c r="V426" s="18"/>
      <c r="W426" s="18"/>
      <c r="X426" s="165"/>
      <c r="Y426" s="165"/>
      <c r="Z426" s="18"/>
      <c r="AA426" s="18"/>
      <c r="AB426" s="18"/>
      <c r="AC426" s="18"/>
      <c r="AD426" s="18"/>
      <c r="AE426" s="18"/>
    </row>
    <row r="427" spans="1:31" s="11" customFormat="1" ht="15" customHeight="1" x14ac:dyDescent="0.3">
      <c r="A427" s="14"/>
      <c r="B427" s="80"/>
      <c r="C427" s="174"/>
      <c r="D427" s="174"/>
      <c r="E427" s="17"/>
      <c r="F427" s="18"/>
      <c r="G427" s="18"/>
      <c r="H427" s="18"/>
      <c r="I427" s="18"/>
      <c r="J427" s="18"/>
      <c r="K427" s="18"/>
      <c r="L427" s="18"/>
      <c r="M427" s="18"/>
      <c r="N427" s="165"/>
      <c r="O427" s="165"/>
      <c r="P427" s="18"/>
      <c r="Q427" s="18"/>
      <c r="R427" s="18"/>
      <c r="S427" s="18"/>
      <c r="T427" s="18"/>
      <c r="U427" s="18"/>
      <c r="V427" s="18"/>
      <c r="W427" s="18"/>
      <c r="X427" s="165"/>
      <c r="Y427" s="165"/>
      <c r="Z427" s="18"/>
      <c r="AA427" s="18"/>
      <c r="AB427" s="18"/>
      <c r="AC427" s="18"/>
      <c r="AD427" s="18"/>
      <c r="AE427" s="18"/>
    </row>
    <row r="428" spans="1:31" s="11" customFormat="1" ht="15" customHeight="1" x14ac:dyDescent="0.3">
      <c r="A428" s="14"/>
      <c r="B428" s="80"/>
      <c r="C428" s="174"/>
      <c r="D428" s="174"/>
      <c r="E428" s="17"/>
      <c r="F428" s="18"/>
      <c r="G428" s="18"/>
      <c r="H428" s="18"/>
      <c r="I428" s="18"/>
      <c r="J428" s="18"/>
      <c r="K428" s="18"/>
      <c r="L428" s="18"/>
      <c r="M428" s="18"/>
      <c r="N428" s="165"/>
      <c r="O428" s="165"/>
      <c r="P428" s="18"/>
      <c r="Q428" s="18"/>
      <c r="R428" s="18"/>
      <c r="S428" s="18"/>
      <c r="T428" s="18"/>
      <c r="U428" s="18"/>
      <c r="V428" s="18"/>
      <c r="W428" s="18"/>
      <c r="X428" s="165"/>
      <c r="Y428" s="165"/>
      <c r="Z428" s="18"/>
      <c r="AA428" s="18"/>
      <c r="AB428" s="18"/>
      <c r="AC428" s="18"/>
      <c r="AD428" s="18"/>
      <c r="AE428" s="18"/>
    </row>
    <row r="429" spans="1:31" s="11" customFormat="1" ht="15" customHeight="1" x14ac:dyDescent="0.3">
      <c r="A429" s="14"/>
      <c r="B429" s="80"/>
      <c r="C429" s="174"/>
      <c r="D429" s="174"/>
      <c r="E429" s="17"/>
      <c r="F429" s="18"/>
      <c r="G429" s="18"/>
      <c r="H429" s="18"/>
      <c r="I429" s="18"/>
      <c r="J429" s="18"/>
      <c r="K429" s="18"/>
      <c r="L429" s="18"/>
      <c r="M429" s="18"/>
      <c r="N429" s="165"/>
      <c r="O429" s="165"/>
      <c r="P429" s="18"/>
      <c r="Q429" s="18"/>
      <c r="R429" s="18"/>
      <c r="S429" s="18"/>
      <c r="T429" s="18"/>
      <c r="U429" s="18"/>
      <c r="V429" s="18"/>
      <c r="W429" s="18"/>
      <c r="X429" s="165"/>
      <c r="Y429" s="165"/>
      <c r="Z429" s="18"/>
      <c r="AA429" s="18"/>
      <c r="AB429" s="18"/>
      <c r="AC429" s="18"/>
      <c r="AD429" s="18"/>
      <c r="AE429" s="18"/>
    </row>
    <row r="430" spans="1:31" s="11" customFormat="1" ht="15" customHeight="1" x14ac:dyDescent="0.3">
      <c r="A430" s="14"/>
      <c r="B430" s="80"/>
      <c r="C430" s="174"/>
      <c r="D430" s="174"/>
      <c r="E430" s="17"/>
      <c r="F430" s="18"/>
      <c r="G430" s="18"/>
      <c r="H430" s="18"/>
      <c r="I430" s="18"/>
      <c r="J430" s="18"/>
      <c r="K430" s="18"/>
      <c r="L430" s="18"/>
      <c r="M430" s="18"/>
      <c r="N430" s="165"/>
      <c r="O430" s="165"/>
      <c r="P430" s="18"/>
      <c r="Q430" s="18"/>
      <c r="R430" s="18"/>
      <c r="S430" s="18"/>
      <c r="T430" s="18"/>
      <c r="U430" s="18"/>
      <c r="V430" s="18"/>
      <c r="W430" s="18"/>
      <c r="X430" s="165"/>
      <c r="Y430" s="165"/>
      <c r="Z430" s="18"/>
      <c r="AA430" s="18"/>
      <c r="AB430" s="18"/>
      <c r="AC430" s="18"/>
      <c r="AD430" s="18"/>
      <c r="AE430" s="18"/>
    </row>
    <row r="431" spans="1:31" s="11" customFormat="1" ht="15" customHeight="1" x14ac:dyDescent="0.3">
      <c r="A431" s="14"/>
      <c r="B431" s="80"/>
      <c r="C431" s="174"/>
      <c r="D431" s="174"/>
      <c r="E431" s="17"/>
      <c r="F431" s="18"/>
      <c r="G431" s="18"/>
      <c r="H431" s="18"/>
      <c r="I431" s="18"/>
      <c r="J431" s="18"/>
      <c r="K431" s="18"/>
      <c r="L431" s="18"/>
      <c r="M431" s="18"/>
      <c r="N431" s="165"/>
      <c r="O431" s="165"/>
      <c r="P431" s="18"/>
      <c r="Q431" s="18"/>
      <c r="R431" s="18"/>
      <c r="S431" s="18"/>
      <c r="T431" s="18"/>
      <c r="U431" s="18"/>
      <c r="V431" s="18"/>
      <c r="W431" s="18"/>
      <c r="X431" s="165"/>
      <c r="Y431" s="165"/>
      <c r="Z431" s="18"/>
      <c r="AA431" s="18"/>
      <c r="AB431" s="18"/>
      <c r="AC431" s="18"/>
      <c r="AD431" s="18"/>
      <c r="AE431" s="18"/>
    </row>
    <row r="432" spans="1:31" s="11" customFormat="1" ht="15" customHeight="1" x14ac:dyDescent="0.3">
      <c r="A432" s="14"/>
      <c r="B432" s="80"/>
      <c r="C432" s="174"/>
      <c r="D432" s="174"/>
      <c r="E432" s="17"/>
      <c r="F432" s="18"/>
      <c r="G432" s="18"/>
      <c r="H432" s="18"/>
      <c r="I432" s="18"/>
      <c r="J432" s="18"/>
      <c r="K432" s="18"/>
      <c r="L432" s="18"/>
      <c r="M432" s="18"/>
      <c r="N432" s="165"/>
      <c r="O432" s="165"/>
      <c r="P432" s="18"/>
      <c r="Q432" s="18"/>
      <c r="R432" s="18"/>
      <c r="S432" s="18"/>
      <c r="T432" s="18"/>
      <c r="U432" s="18"/>
      <c r="V432" s="18"/>
      <c r="W432" s="18"/>
      <c r="X432" s="165"/>
      <c r="Y432" s="165"/>
      <c r="Z432" s="18"/>
      <c r="AA432" s="18"/>
      <c r="AB432" s="18"/>
      <c r="AC432" s="18"/>
      <c r="AD432" s="18"/>
      <c r="AE432" s="18"/>
    </row>
    <row r="433" spans="1:31" s="11" customFormat="1" ht="15" customHeight="1" x14ac:dyDescent="0.3">
      <c r="A433" s="14"/>
      <c r="B433" s="80"/>
      <c r="C433" s="174"/>
      <c r="D433" s="174"/>
      <c r="E433" s="17"/>
      <c r="F433" s="18"/>
      <c r="G433" s="18"/>
      <c r="H433" s="18"/>
      <c r="I433" s="18"/>
      <c r="J433" s="18"/>
      <c r="K433" s="18"/>
      <c r="L433" s="18"/>
      <c r="M433" s="18"/>
      <c r="N433" s="165"/>
      <c r="O433" s="165"/>
      <c r="P433" s="18"/>
      <c r="Q433" s="18"/>
      <c r="R433" s="18"/>
      <c r="S433" s="18"/>
      <c r="T433" s="18"/>
      <c r="U433" s="18"/>
      <c r="V433" s="18"/>
      <c r="W433" s="18"/>
      <c r="X433" s="165"/>
      <c r="Y433" s="165"/>
      <c r="Z433" s="18"/>
      <c r="AA433" s="18"/>
      <c r="AB433" s="18"/>
      <c r="AC433" s="18"/>
      <c r="AD433" s="18"/>
      <c r="AE433" s="18"/>
    </row>
    <row r="434" spans="1:31" s="11" customFormat="1" ht="15" customHeight="1" x14ac:dyDescent="0.3">
      <c r="A434" s="14"/>
      <c r="B434" s="80"/>
      <c r="C434" s="174"/>
      <c r="D434" s="174"/>
      <c r="E434" s="17"/>
      <c r="F434" s="18"/>
      <c r="G434" s="18"/>
      <c r="H434" s="18"/>
      <c r="I434" s="18"/>
      <c r="J434" s="18"/>
      <c r="K434" s="18"/>
      <c r="L434" s="18"/>
      <c r="M434" s="18"/>
      <c r="N434" s="165"/>
      <c r="O434" s="165"/>
      <c r="P434" s="18"/>
      <c r="Q434" s="18"/>
      <c r="R434" s="18"/>
      <c r="S434" s="18"/>
      <c r="T434" s="18"/>
      <c r="U434" s="18"/>
      <c r="V434" s="18"/>
      <c r="W434" s="18"/>
      <c r="X434" s="165"/>
      <c r="Y434" s="165"/>
      <c r="Z434" s="18"/>
      <c r="AA434" s="18"/>
      <c r="AB434" s="18"/>
      <c r="AC434" s="18"/>
      <c r="AD434" s="18"/>
      <c r="AE434" s="18"/>
    </row>
    <row r="435" spans="1:31" s="11" customFormat="1" ht="15" customHeight="1" x14ac:dyDescent="0.3">
      <c r="A435" s="14"/>
      <c r="B435" s="80"/>
      <c r="C435" s="174"/>
      <c r="D435" s="174"/>
      <c r="E435" s="17"/>
      <c r="F435" s="18"/>
      <c r="G435" s="18"/>
      <c r="H435" s="18"/>
      <c r="I435" s="18"/>
      <c r="J435" s="18"/>
      <c r="K435" s="18"/>
      <c r="L435" s="18"/>
      <c r="M435" s="18"/>
      <c r="N435" s="165"/>
      <c r="O435" s="165"/>
      <c r="P435" s="18"/>
      <c r="Q435" s="18"/>
      <c r="R435" s="18"/>
      <c r="S435" s="18"/>
      <c r="T435" s="18"/>
      <c r="U435" s="18"/>
      <c r="V435" s="18"/>
      <c r="W435" s="18"/>
      <c r="X435" s="165"/>
      <c r="Y435" s="165"/>
      <c r="Z435" s="18"/>
      <c r="AA435" s="18"/>
      <c r="AB435" s="18"/>
      <c r="AC435" s="18"/>
      <c r="AD435" s="18"/>
      <c r="AE435" s="18"/>
    </row>
    <row r="436" spans="1:31" s="11" customFormat="1" ht="15" customHeight="1" x14ac:dyDescent="0.3">
      <c r="A436" s="14"/>
      <c r="B436" s="80"/>
      <c r="C436" s="174"/>
      <c r="D436" s="174"/>
      <c r="E436" s="17"/>
      <c r="F436" s="18"/>
      <c r="G436" s="18"/>
      <c r="H436" s="18"/>
      <c r="I436" s="18"/>
      <c r="J436" s="18"/>
      <c r="K436" s="18"/>
      <c r="L436" s="18"/>
      <c r="M436" s="18"/>
      <c r="N436" s="165"/>
      <c r="O436" s="165"/>
      <c r="P436" s="18"/>
      <c r="Q436" s="18"/>
      <c r="R436" s="18"/>
      <c r="S436" s="18"/>
      <c r="T436" s="18"/>
      <c r="U436" s="18"/>
      <c r="V436" s="18"/>
      <c r="W436" s="18"/>
      <c r="X436" s="165"/>
      <c r="Y436" s="165"/>
      <c r="Z436" s="18"/>
      <c r="AA436" s="18"/>
      <c r="AB436" s="18"/>
      <c r="AC436" s="18"/>
      <c r="AD436" s="18"/>
      <c r="AE436" s="18"/>
    </row>
    <row r="437" spans="1:31" s="11" customFormat="1" ht="15" customHeight="1" x14ac:dyDescent="0.3">
      <c r="A437" s="14"/>
      <c r="B437" s="80"/>
      <c r="C437" s="174"/>
      <c r="D437" s="174"/>
      <c r="E437" s="17"/>
      <c r="F437" s="18"/>
      <c r="G437" s="18"/>
      <c r="H437" s="18"/>
      <c r="I437" s="18"/>
      <c r="J437" s="18"/>
      <c r="K437" s="18"/>
      <c r="L437" s="18"/>
      <c r="M437" s="18"/>
      <c r="N437" s="165"/>
      <c r="O437" s="165"/>
      <c r="P437" s="18"/>
      <c r="Q437" s="18"/>
      <c r="R437" s="18"/>
      <c r="S437" s="18"/>
      <c r="T437" s="18"/>
      <c r="U437" s="18"/>
      <c r="V437" s="18"/>
      <c r="W437" s="18"/>
      <c r="X437" s="165"/>
      <c r="Y437" s="165"/>
      <c r="Z437" s="18"/>
      <c r="AA437" s="18"/>
      <c r="AB437" s="18"/>
      <c r="AC437" s="18"/>
      <c r="AD437" s="18"/>
      <c r="AE437" s="18"/>
    </row>
    <row r="438" spans="1:31" s="11" customFormat="1" ht="15" customHeight="1" x14ac:dyDescent="0.3">
      <c r="A438" s="14"/>
      <c r="B438" s="80"/>
      <c r="C438" s="174"/>
      <c r="D438" s="174"/>
      <c r="E438" s="17"/>
      <c r="F438" s="18"/>
      <c r="G438" s="18"/>
      <c r="H438" s="18"/>
      <c r="I438" s="18"/>
      <c r="J438" s="18"/>
      <c r="K438" s="18"/>
      <c r="L438" s="18"/>
      <c r="M438" s="18"/>
      <c r="N438" s="165"/>
      <c r="O438" s="165"/>
      <c r="P438" s="18"/>
      <c r="Q438" s="18"/>
      <c r="R438" s="18"/>
      <c r="S438" s="18"/>
      <c r="T438" s="18"/>
      <c r="U438" s="18"/>
      <c r="V438" s="18"/>
      <c r="W438" s="18"/>
      <c r="X438" s="165"/>
      <c r="Y438" s="165"/>
      <c r="Z438" s="18"/>
      <c r="AA438" s="18"/>
      <c r="AB438" s="18"/>
      <c r="AC438" s="18"/>
      <c r="AD438" s="18"/>
      <c r="AE438" s="18"/>
    </row>
    <row r="439" spans="1:31" s="11" customFormat="1" ht="15" customHeight="1" x14ac:dyDescent="0.3">
      <c r="A439" s="14"/>
      <c r="B439" s="80"/>
      <c r="C439" s="174"/>
      <c r="D439" s="174"/>
      <c r="E439" s="17"/>
      <c r="F439" s="18"/>
      <c r="G439" s="18"/>
      <c r="H439" s="18"/>
      <c r="I439" s="18"/>
      <c r="J439" s="18"/>
      <c r="K439" s="18"/>
      <c r="L439" s="18"/>
      <c r="M439" s="18"/>
      <c r="N439" s="165"/>
      <c r="O439" s="165"/>
      <c r="P439" s="18"/>
      <c r="Q439" s="18"/>
      <c r="R439" s="18"/>
      <c r="S439" s="18"/>
      <c r="T439" s="18"/>
      <c r="U439" s="18"/>
      <c r="V439" s="18"/>
      <c r="W439" s="18"/>
      <c r="X439" s="165"/>
      <c r="Y439" s="165"/>
      <c r="Z439" s="18"/>
      <c r="AA439" s="18"/>
      <c r="AB439" s="18"/>
      <c r="AC439" s="18"/>
      <c r="AD439" s="18"/>
      <c r="AE439" s="18"/>
    </row>
    <row r="440" spans="1:31" s="11" customFormat="1" ht="15" customHeight="1" x14ac:dyDescent="0.3">
      <c r="A440" s="14"/>
      <c r="B440" s="80"/>
      <c r="C440" s="174"/>
      <c r="D440" s="174"/>
      <c r="E440" s="17"/>
      <c r="F440" s="18"/>
      <c r="G440" s="18"/>
      <c r="H440" s="18"/>
      <c r="I440" s="18"/>
      <c r="J440" s="18"/>
      <c r="K440" s="18"/>
      <c r="L440" s="18"/>
      <c r="M440" s="18"/>
      <c r="N440" s="165"/>
      <c r="O440" s="165"/>
      <c r="P440" s="18"/>
      <c r="Q440" s="18"/>
      <c r="R440" s="18"/>
      <c r="S440" s="18"/>
      <c r="T440" s="18"/>
      <c r="U440" s="18"/>
      <c r="V440" s="18"/>
      <c r="W440" s="18"/>
      <c r="X440" s="165"/>
      <c r="Y440" s="165"/>
      <c r="Z440" s="18"/>
      <c r="AA440" s="18"/>
      <c r="AB440" s="18"/>
      <c r="AC440" s="18"/>
      <c r="AD440" s="18"/>
      <c r="AE440" s="18"/>
    </row>
    <row r="441" spans="1:31" s="11" customFormat="1" ht="15" customHeight="1" x14ac:dyDescent="0.3">
      <c r="A441" s="14"/>
      <c r="B441" s="80"/>
      <c r="C441" s="174"/>
      <c r="D441" s="174"/>
      <c r="E441" s="17"/>
      <c r="F441" s="18"/>
      <c r="G441" s="18"/>
      <c r="H441" s="18"/>
      <c r="I441" s="18"/>
      <c r="J441" s="18"/>
      <c r="K441" s="18"/>
      <c r="L441" s="18"/>
      <c r="M441" s="18"/>
      <c r="N441" s="165"/>
      <c r="O441" s="165"/>
      <c r="P441" s="18"/>
      <c r="Q441" s="18"/>
      <c r="R441" s="18"/>
      <c r="S441" s="18"/>
      <c r="T441" s="18"/>
      <c r="U441" s="18"/>
      <c r="V441" s="18"/>
      <c r="W441" s="18"/>
      <c r="X441" s="165"/>
      <c r="Y441" s="165"/>
      <c r="Z441" s="18"/>
      <c r="AA441" s="18"/>
      <c r="AB441" s="18"/>
      <c r="AC441" s="18"/>
      <c r="AD441" s="18"/>
      <c r="AE441" s="18"/>
    </row>
    <row r="442" spans="1:31" s="11" customFormat="1" ht="15" customHeight="1" x14ac:dyDescent="0.3">
      <c r="A442" s="14"/>
      <c r="B442" s="80"/>
      <c r="C442" s="174"/>
      <c r="D442" s="174"/>
      <c r="E442" s="17"/>
      <c r="F442" s="18"/>
      <c r="G442" s="18"/>
      <c r="H442" s="18"/>
      <c r="I442" s="18"/>
      <c r="J442" s="18"/>
      <c r="K442" s="18"/>
      <c r="L442" s="18"/>
      <c r="M442" s="18"/>
      <c r="N442" s="165"/>
      <c r="O442" s="165"/>
      <c r="P442" s="18"/>
      <c r="Q442" s="18"/>
      <c r="R442" s="18"/>
      <c r="S442" s="18"/>
      <c r="T442" s="18"/>
      <c r="U442" s="18"/>
      <c r="V442" s="18"/>
      <c r="W442" s="18"/>
      <c r="X442" s="165"/>
      <c r="Y442" s="165"/>
      <c r="Z442" s="18"/>
      <c r="AA442" s="18"/>
      <c r="AB442" s="18"/>
      <c r="AC442" s="18"/>
      <c r="AD442" s="18"/>
      <c r="AE442" s="18"/>
    </row>
    <row r="443" spans="1:31" s="11" customFormat="1" ht="15" customHeight="1" x14ac:dyDescent="0.3">
      <c r="A443" s="14"/>
      <c r="B443" s="80"/>
      <c r="C443" s="174"/>
      <c r="D443" s="174"/>
      <c r="E443" s="17"/>
      <c r="F443" s="18"/>
      <c r="G443" s="18"/>
      <c r="H443" s="18"/>
      <c r="I443" s="18"/>
      <c r="J443" s="18"/>
      <c r="K443" s="18"/>
      <c r="L443" s="18"/>
      <c r="M443" s="18"/>
      <c r="N443" s="165"/>
      <c r="O443" s="165"/>
      <c r="P443" s="18"/>
      <c r="Q443" s="18"/>
      <c r="R443" s="18"/>
      <c r="S443" s="18"/>
      <c r="T443" s="18"/>
      <c r="U443" s="18"/>
      <c r="V443" s="18"/>
      <c r="W443" s="18"/>
      <c r="X443" s="165"/>
      <c r="Y443" s="165"/>
      <c r="Z443" s="18"/>
      <c r="AA443" s="18"/>
      <c r="AB443" s="18"/>
      <c r="AC443" s="18"/>
      <c r="AD443" s="18"/>
      <c r="AE443" s="18"/>
    </row>
    <row r="444" spans="1:31" s="11" customFormat="1" ht="15" customHeight="1" x14ac:dyDescent="0.3">
      <c r="A444" s="14"/>
      <c r="B444" s="80"/>
      <c r="C444" s="174"/>
      <c r="D444" s="174"/>
      <c r="E444" s="17"/>
      <c r="F444" s="18"/>
      <c r="G444" s="18"/>
      <c r="H444" s="18"/>
      <c r="I444" s="18"/>
      <c r="J444" s="18"/>
      <c r="K444" s="18"/>
      <c r="L444" s="18"/>
      <c r="M444" s="18"/>
      <c r="N444" s="165"/>
      <c r="O444" s="165"/>
      <c r="P444" s="18"/>
      <c r="Q444" s="18"/>
      <c r="R444" s="18"/>
      <c r="S444" s="18"/>
      <c r="T444" s="18"/>
      <c r="U444" s="18"/>
      <c r="V444" s="18"/>
      <c r="W444" s="18"/>
      <c r="X444" s="165"/>
      <c r="Y444" s="165"/>
      <c r="Z444" s="18"/>
      <c r="AA444" s="18"/>
      <c r="AB444" s="18"/>
      <c r="AC444" s="18"/>
      <c r="AD444" s="18"/>
      <c r="AE444" s="18"/>
    </row>
    <row r="445" spans="1:31" s="11" customFormat="1" ht="15" customHeight="1" x14ac:dyDescent="0.3">
      <c r="A445" s="14"/>
      <c r="B445" s="80"/>
      <c r="C445" s="174"/>
      <c r="D445" s="174"/>
      <c r="E445" s="17"/>
      <c r="F445" s="18"/>
      <c r="G445" s="18"/>
      <c r="H445" s="18"/>
      <c r="I445" s="18"/>
      <c r="J445" s="18"/>
      <c r="K445" s="18"/>
      <c r="L445" s="18"/>
      <c r="M445" s="18"/>
      <c r="N445" s="165"/>
      <c r="O445" s="165"/>
      <c r="P445" s="18"/>
      <c r="Q445" s="18"/>
      <c r="R445" s="18"/>
      <c r="S445" s="18"/>
      <c r="T445" s="18"/>
      <c r="U445" s="18"/>
      <c r="V445" s="18"/>
      <c r="W445" s="18"/>
      <c r="X445" s="165"/>
      <c r="Y445" s="165"/>
      <c r="Z445" s="18"/>
      <c r="AA445" s="18"/>
      <c r="AB445" s="18"/>
      <c r="AC445" s="18"/>
      <c r="AD445" s="18"/>
      <c r="AE445" s="18"/>
    </row>
    <row r="446" spans="1:31" s="11" customFormat="1" ht="15" customHeight="1" x14ac:dyDescent="0.3">
      <c r="A446" s="14"/>
      <c r="B446" s="80"/>
      <c r="C446" s="174"/>
      <c r="D446" s="174"/>
      <c r="E446" s="17"/>
      <c r="F446" s="18"/>
      <c r="G446" s="18"/>
      <c r="H446" s="18"/>
      <c r="I446" s="18"/>
      <c r="J446" s="18"/>
      <c r="K446" s="18"/>
      <c r="L446" s="18"/>
      <c r="M446" s="18"/>
      <c r="N446" s="165"/>
      <c r="O446" s="165"/>
      <c r="P446" s="18"/>
      <c r="Q446" s="18"/>
      <c r="R446" s="18"/>
      <c r="S446" s="18"/>
      <c r="T446" s="18"/>
      <c r="U446" s="18"/>
      <c r="V446" s="18"/>
      <c r="W446" s="18"/>
      <c r="X446" s="165"/>
      <c r="Y446" s="165"/>
      <c r="Z446" s="18"/>
      <c r="AA446" s="18"/>
      <c r="AB446" s="18"/>
      <c r="AC446" s="18"/>
      <c r="AD446" s="18"/>
      <c r="AE446" s="18"/>
    </row>
    <row r="447" spans="1:31" s="11" customFormat="1" ht="15" customHeight="1" x14ac:dyDescent="0.3">
      <c r="A447" s="14"/>
      <c r="B447" s="80"/>
      <c r="C447" s="174"/>
      <c r="D447" s="174"/>
      <c r="E447" s="17"/>
      <c r="F447" s="18"/>
      <c r="G447" s="18"/>
      <c r="H447" s="18"/>
      <c r="I447" s="18"/>
      <c r="J447" s="18"/>
      <c r="K447" s="18"/>
      <c r="L447" s="18"/>
      <c r="M447" s="18"/>
      <c r="N447" s="165"/>
      <c r="O447" s="165"/>
      <c r="P447" s="18"/>
      <c r="Q447" s="18"/>
      <c r="R447" s="18"/>
      <c r="S447" s="18"/>
      <c r="T447" s="18"/>
      <c r="U447" s="18"/>
      <c r="V447" s="18"/>
      <c r="W447" s="18"/>
      <c r="X447" s="165"/>
      <c r="Y447" s="165"/>
      <c r="Z447" s="18"/>
      <c r="AA447" s="18"/>
      <c r="AB447" s="18"/>
      <c r="AC447" s="18"/>
      <c r="AD447" s="18"/>
      <c r="AE447" s="18"/>
    </row>
    <row r="448" spans="1:31" s="11" customFormat="1" ht="15" customHeight="1" x14ac:dyDescent="0.3">
      <c r="A448" s="14"/>
      <c r="B448" s="80"/>
      <c r="C448" s="174"/>
      <c r="D448" s="174"/>
      <c r="E448" s="17"/>
      <c r="F448" s="18"/>
      <c r="G448" s="18"/>
      <c r="H448" s="18"/>
      <c r="I448" s="18"/>
      <c r="J448" s="18"/>
      <c r="K448" s="18"/>
      <c r="L448" s="18"/>
      <c r="M448" s="18"/>
      <c r="N448" s="165"/>
      <c r="O448" s="165"/>
      <c r="P448" s="18"/>
      <c r="Q448" s="18"/>
      <c r="R448" s="18"/>
      <c r="S448" s="18"/>
      <c r="T448" s="18"/>
      <c r="U448" s="18"/>
      <c r="V448" s="18"/>
      <c r="W448" s="18"/>
      <c r="X448" s="165"/>
      <c r="Y448" s="165"/>
      <c r="Z448" s="18"/>
      <c r="AA448" s="18"/>
      <c r="AB448" s="18"/>
      <c r="AC448" s="18"/>
      <c r="AD448" s="18"/>
      <c r="AE448" s="18"/>
    </row>
    <row r="449" spans="1:31" s="11" customFormat="1" ht="15" customHeight="1" x14ac:dyDescent="0.3">
      <c r="A449" s="14"/>
      <c r="B449" s="80"/>
      <c r="C449" s="174"/>
      <c r="D449" s="174"/>
      <c r="E449" s="17"/>
      <c r="F449" s="18"/>
      <c r="G449" s="18"/>
      <c r="H449" s="18"/>
      <c r="I449" s="18"/>
      <c r="J449" s="18"/>
      <c r="K449" s="18"/>
      <c r="L449" s="18"/>
      <c r="M449" s="18"/>
      <c r="N449" s="165"/>
      <c r="O449" s="165"/>
      <c r="P449" s="18"/>
      <c r="Q449" s="18"/>
      <c r="R449" s="18"/>
      <c r="S449" s="18"/>
      <c r="T449" s="18"/>
      <c r="U449" s="18"/>
      <c r="V449" s="18"/>
      <c r="W449" s="18"/>
      <c r="X449" s="165"/>
      <c r="Y449" s="165"/>
      <c r="Z449" s="18"/>
      <c r="AA449" s="18"/>
      <c r="AB449" s="18"/>
      <c r="AC449" s="18"/>
      <c r="AD449" s="18"/>
      <c r="AE449" s="18"/>
    </row>
    <row r="450" spans="1:31" s="11" customFormat="1" ht="15" customHeight="1" x14ac:dyDescent="0.3">
      <c r="A450" s="14"/>
      <c r="B450" s="80"/>
      <c r="C450" s="174"/>
      <c r="D450" s="174"/>
      <c r="E450" s="17"/>
      <c r="F450" s="18"/>
      <c r="G450" s="18"/>
      <c r="H450" s="18"/>
      <c r="I450" s="18"/>
      <c r="J450" s="18"/>
      <c r="K450" s="18"/>
      <c r="L450" s="18"/>
      <c r="M450" s="18"/>
      <c r="N450" s="165"/>
      <c r="O450" s="165"/>
      <c r="P450" s="18"/>
      <c r="Q450" s="18"/>
      <c r="R450" s="18"/>
      <c r="S450" s="18"/>
      <c r="T450" s="18"/>
      <c r="U450" s="18"/>
      <c r="V450" s="18"/>
      <c r="W450" s="18"/>
      <c r="X450" s="165"/>
      <c r="Y450" s="165"/>
      <c r="Z450" s="18"/>
      <c r="AA450" s="18"/>
      <c r="AB450" s="18"/>
      <c r="AC450" s="18"/>
      <c r="AD450" s="18"/>
      <c r="AE450" s="18"/>
    </row>
    <row r="451" spans="1:31" s="11" customFormat="1" ht="15" customHeight="1" x14ac:dyDescent="0.3">
      <c r="A451" s="14"/>
      <c r="B451" s="80"/>
      <c r="C451" s="174"/>
      <c r="D451" s="174"/>
      <c r="E451" s="17"/>
      <c r="F451" s="18"/>
      <c r="G451" s="18"/>
      <c r="H451" s="18"/>
      <c r="I451" s="18"/>
      <c r="J451" s="18"/>
      <c r="K451" s="18"/>
      <c r="L451" s="18"/>
      <c r="M451" s="18"/>
      <c r="N451" s="165"/>
      <c r="O451" s="165"/>
      <c r="P451" s="18"/>
      <c r="Q451" s="18"/>
      <c r="R451" s="18"/>
      <c r="S451" s="18"/>
      <c r="T451" s="18"/>
      <c r="U451" s="18"/>
      <c r="V451" s="18"/>
      <c r="W451" s="18"/>
      <c r="X451" s="165"/>
      <c r="Y451" s="165"/>
      <c r="Z451" s="18"/>
      <c r="AA451" s="18"/>
      <c r="AB451" s="18"/>
      <c r="AC451" s="18"/>
      <c r="AD451" s="18"/>
      <c r="AE451" s="18"/>
    </row>
    <row r="452" spans="1:31" s="11" customFormat="1" ht="15" customHeight="1" x14ac:dyDescent="0.3">
      <c r="A452" s="14"/>
      <c r="B452" s="80"/>
      <c r="C452" s="174"/>
      <c r="D452" s="174"/>
      <c r="E452" s="17"/>
      <c r="F452" s="18"/>
      <c r="G452" s="18"/>
      <c r="H452" s="18"/>
      <c r="I452" s="18"/>
      <c r="J452" s="18"/>
      <c r="K452" s="18"/>
      <c r="L452" s="18"/>
      <c r="M452" s="18"/>
      <c r="N452" s="165"/>
      <c r="O452" s="165"/>
      <c r="P452" s="18"/>
      <c r="Q452" s="18"/>
      <c r="R452" s="18"/>
      <c r="S452" s="18"/>
      <c r="T452" s="18"/>
      <c r="U452" s="18"/>
      <c r="V452" s="18"/>
      <c r="W452" s="18"/>
      <c r="X452" s="165"/>
      <c r="Y452" s="165"/>
      <c r="Z452" s="18"/>
      <c r="AA452" s="18"/>
      <c r="AB452" s="18"/>
      <c r="AC452" s="18"/>
      <c r="AD452" s="18"/>
      <c r="AE452" s="18"/>
    </row>
    <row r="453" spans="1:31" s="11" customFormat="1" ht="15" customHeight="1" x14ac:dyDescent="0.3">
      <c r="A453" s="14"/>
      <c r="B453" s="80"/>
      <c r="C453" s="174"/>
      <c r="D453" s="174"/>
      <c r="E453" s="17"/>
      <c r="F453" s="18"/>
      <c r="G453" s="18"/>
      <c r="H453" s="18"/>
      <c r="I453" s="18"/>
      <c r="J453" s="18"/>
      <c r="K453" s="18"/>
      <c r="L453" s="18"/>
      <c r="M453" s="18"/>
      <c r="N453" s="165"/>
      <c r="O453" s="165"/>
      <c r="P453" s="18"/>
      <c r="Q453" s="18"/>
      <c r="R453" s="18"/>
      <c r="S453" s="18"/>
      <c r="T453" s="18"/>
      <c r="U453" s="18"/>
      <c r="V453" s="18"/>
      <c r="W453" s="18"/>
      <c r="X453" s="165"/>
      <c r="Y453" s="165"/>
      <c r="Z453" s="18"/>
      <c r="AA453" s="18"/>
      <c r="AB453" s="18"/>
      <c r="AC453" s="18"/>
      <c r="AD453" s="18"/>
      <c r="AE453" s="18"/>
    </row>
    <row r="454" spans="1:31" s="11" customFormat="1" ht="15" customHeight="1" x14ac:dyDescent="0.3">
      <c r="A454" s="14"/>
      <c r="B454" s="80"/>
      <c r="C454" s="174"/>
      <c r="D454" s="174"/>
      <c r="E454" s="17"/>
      <c r="F454" s="18"/>
      <c r="G454" s="18"/>
      <c r="H454" s="18"/>
      <c r="I454" s="18"/>
      <c r="J454" s="18"/>
      <c r="K454" s="18"/>
      <c r="L454" s="18"/>
      <c r="M454" s="18"/>
      <c r="N454" s="165"/>
      <c r="O454" s="165"/>
      <c r="P454" s="18"/>
      <c r="Q454" s="18"/>
      <c r="R454" s="18"/>
      <c r="S454" s="18"/>
      <c r="T454" s="18"/>
      <c r="U454" s="18"/>
      <c r="V454" s="18"/>
      <c r="W454" s="18"/>
      <c r="X454" s="165"/>
      <c r="Y454" s="165"/>
      <c r="Z454" s="18"/>
      <c r="AA454" s="18"/>
      <c r="AB454" s="18"/>
      <c r="AC454" s="18"/>
      <c r="AD454" s="18"/>
      <c r="AE454" s="18"/>
    </row>
    <row r="455" spans="1:31" s="11" customFormat="1" ht="15" customHeight="1" x14ac:dyDescent="0.3">
      <c r="A455" s="14"/>
      <c r="B455" s="80"/>
      <c r="C455" s="174"/>
      <c r="D455" s="174"/>
      <c r="E455" s="17"/>
      <c r="F455" s="18"/>
      <c r="G455" s="18"/>
      <c r="H455" s="18"/>
      <c r="I455" s="18"/>
      <c r="J455" s="18"/>
      <c r="K455" s="18"/>
      <c r="L455" s="18"/>
      <c r="M455" s="18"/>
      <c r="N455" s="165"/>
      <c r="O455" s="165"/>
      <c r="P455" s="18"/>
      <c r="Q455" s="18"/>
      <c r="R455" s="18"/>
      <c r="S455" s="18"/>
      <c r="T455" s="18"/>
      <c r="U455" s="18"/>
      <c r="V455" s="18"/>
      <c r="W455" s="18"/>
      <c r="X455" s="165"/>
      <c r="Y455" s="165"/>
      <c r="Z455" s="18"/>
      <c r="AA455" s="18"/>
      <c r="AB455" s="18"/>
      <c r="AC455" s="18"/>
      <c r="AD455" s="18"/>
      <c r="AE455" s="18"/>
    </row>
    <row r="456" spans="1:31" s="11" customFormat="1" ht="15" customHeight="1" x14ac:dyDescent="0.3">
      <c r="A456" s="14"/>
      <c r="B456" s="80"/>
      <c r="C456" s="174"/>
      <c r="D456" s="174"/>
      <c r="E456" s="17"/>
      <c r="F456" s="18"/>
      <c r="G456" s="18"/>
      <c r="H456" s="18"/>
      <c r="I456" s="18"/>
      <c r="J456" s="18"/>
      <c r="K456" s="18"/>
      <c r="L456" s="18"/>
      <c r="M456" s="18"/>
      <c r="N456" s="165"/>
      <c r="O456" s="165"/>
      <c r="P456" s="18"/>
      <c r="Q456" s="18"/>
      <c r="R456" s="18"/>
      <c r="S456" s="18"/>
      <c r="T456" s="18"/>
      <c r="U456" s="18"/>
      <c r="V456" s="18"/>
      <c r="W456" s="18"/>
      <c r="X456" s="165"/>
      <c r="Y456" s="165"/>
      <c r="Z456" s="18"/>
      <c r="AA456" s="18"/>
      <c r="AB456" s="18"/>
      <c r="AC456" s="18"/>
      <c r="AD456" s="18"/>
      <c r="AE456" s="18"/>
    </row>
    <row r="457" spans="1:31" s="11" customFormat="1" ht="15" customHeight="1" x14ac:dyDescent="0.3">
      <c r="A457" s="14"/>
      <c r="B457" s="80"/>
      <c r="C457" s="174"/>
      <c r="D457" s="174"/>
      <c r="E457" s="17"/>
      <c r="F457" s="18"/>
      <c r="G457" s="18"/>
      <c r="H457" s="18"/>
      <c r="I457" s="18"/>
      <c r="J457" s="18"/>
      <c r="K457" s="18"/>
      <c r="L457" s="18"/>
      <c r="M457" s="18"/>
      <c r="N457" s="165"/>
      <c r="O457" s="165"/>
      <c r="P457" s="18"/>
      <c r="Q457" s="18"/>
      <c r="R457" s="18"/>
      <c r="S457" s="18"/>
      <c r="T457" s="18"/>
      <c r="U457" s="18"/>
      <c r="V457" s="18"/>
      <c r="W457" s="18"/>
      <c r="X457" s="165"/>
      <c r="Y457" s="165"/>
      <c r="Z457" s="18"/>
      <c r="AA457" s="18"/>
      <c r="AB457" s="18"/>
      <c r="AC457" s="18"/>
      <c r="AD457" s="18"/>
      <c r="AE457" s="18"/>
    </row>
    <row r="458" spans="1:31" s="11" customFormat="1" ht="15" customHeight="1" x14ac:dyDescent="0.3">
      <c r="A458" s="14"/>
      <c r="B458" s="80"/>
      <c r="C458" s="174"/>
      <c r="D458" s="174"/>
      <c r="E458" s="17"/>
      <c r="F458" s="18"/>
      <c r="G458" s="18"/>
      <c r="H458" s="18"/>
      <c r="I458" s="18"/>
      <c r="J458" s="18"/>
      <c r="K458" s="18"/>
      <c r="L458" s="18"/>
      <c r="M458" s="18"/>
      <c r="N458" s="165"/>
      <c r="O458" s="165"/>
      <c r="P458" s="18"/>
      <c r="Q458" s="18"/>
      <c r="R458" s="18"/>
      <c r="S458" s="18"/>
      <c r="T458" s="18"/>
      <c r="U458" s="18"/>
      <c r="V458" s="18"/>
      <c r="W458" s="18"/>
      <c r="X458" s="165"/>
      <c r="Y458" s="165"/>
      <c r="Z458" s="18"/>
      <c r="AA458" s="18"/>
      <c r="AB458" s="18"/>
      <c r="AC458" s="18"/>
      <c r="AD458" s="18"/>
      <c r="AE458" s="18"/>
    </row>
    <row r="459" spans="1:31" s="11" customFormat="1" ht="15" customHeight="1" x14ac:dyDescent="0.3">
      <c r="A459" s="14"/>
      <c r="B459" s="80"/>
      <c r="C459" s="174"/>
      <c r="D459" s="174"/>
      <c r="E459" s="17"/>
      <c r="F459" s="18"/>
      <c r="G459" s="18"/>
      <c r="H459" s="18"/>
      <c r="I459" s="18"/>
      <c r="J459" s="18"/>
      <c r="K459" s="18"/>
      <c r="L459" s="18"/>
      <c r="M459" s="18"/>
      <c r="N459" s="165"/>
      <c r="O459" s="165"/>
      <c r="P459" s="18"/>
      <c r="Q459" s="18"/>
      <c r="R459" s="18"/>
      <c r="S459" s="18"/>
      <c r="T459" s="18"/>
      <c r="U459" s="18"/>
      <c r="V459" s="18"/>
      <c r="W459" s="18"/>
      <c r="X459" s="165"/>
      <c r="Y459" s="165"/>
      <c r="Z459" s="18"/>
      <c r="AA459" s="18"/>
      <c r="AB459" s="18"/>
      <c r="AC459" s="18"/>
      <c r="AD459" s="18"/>
      <c r="AE459" s="18"/>
    </row>
    <row r="460" spans="1:31" s="11" customFormat="1" ht="15" customHeight="1" x14ac:dyDescent="0.3">
      <c r="A460" s="14"/>
      <c r="B460" s="80"/>
      <c r="C460" s="174"/>
      <c r="D460" s="174"/>
      <c r="E460" s="17"/>
      <c r="F460" s="18"/>
      <c r="G460" s="18"/>
      <c r="H460" s="18"/>
      <c r="I460" s="18"/>
      <c r="J460" s="18"/>
      <c r="K460" s="18"/>
      <c r="L460" s="18"/>
      <c r="M460" s="18"/>
      <c r="N460" s="165"/>
      <c r="O460" s="165"/>
      <c r="P460" s="18"/>
      <c r="Q460" s="18"/>
      <c r="R460" s="18"/>
      <c r="S460" s="18"/>
      <c r="T460" s="18"/>
      <c r="U460" s="18"/>
      <c r="V460" s="18"/>
      <c r="W460" s="18"/>
      <c r="X460" s="165"/>
      <c r="Y460" s="165"/>
      <c r="Z460" s="18"/>
      <c r="AA460" s="18"/>
      <c r="AB460" s="18"/>
      <c r="AC460" s="18"/>
      <c r="AD460" s="18"/>
      <c r="AE460" s="18"/>
    </row>
    <row r="461" spans="1:31" s="11" customFormat="1" ht="15" customHeight="1" x14ac:dyDescent="0.3">
      <c r="A461" s="14"/>
      <c r="B461" s="80"/>
      <c r="C461" s="174"/>
      <c r="D461" s="174"/>
      <c r="E461" s="17"/>
      <c r="F461" s="18"/>
      <c r="G461" s="18"/>
      <c r="H461" s="18"/>
      <c r="I461" s="18"/>
      <c r="J461" s="18"/>
      <c r="K461" s="18"/>
      <c r="L461" s="18"/>
      <c r="M461" s="18"/>
      <c r="N461" s="165"/>
      <c r="O461" s="165"/>
      <c r="P461" s="18"/>
      <c r="Q461" s="18"/>
      <c r="R461" s="18"/>
      <c r="S461" s="18"/>
      <c r="T461" s="18"/>
      <c r="U461" s="18"/>
      <c r="V461" s="18"/>
      <c r="W461" s="18"/>
      <c r="X461" s="165"/>
      <c r="Y461" s="165"/>
      <c r="Z461" s="18"/>
      <c r="AA461" s="18"/>
      <c r="AB461" s="18"/>
      <c r="AC461" s="18"/>
      <c r="AD461" s="18"/>
      <c r="AE461" s="18"/>
    </row>
    <row r="462" spans="1:31" s="11" customFormat="1" ht="15" customHeight="1" x14ac:dyDescent="0.3">
      <c r="A462" s="14"/>
      <c r="B462" s="80"/>
      <c r="C462" s="174"/>
      <c r="D462" s="174"/>
      <c r="E462" s="17"/>
      <c r="F462" s="18"/>
      <c r="G462" s="18"/>
      <c r="H462" s="18"/>
      <c r="I462" s="18"/>
      <c r="J462" s="18"/>
      <c r="K462" s="18"/>
      <c r="L462" s="18"/>
      <c r="M462" s="18"/>
      <c r="N462" s="165"/>
      <c r="O462" s="165"/>
      <c r="P462" s="18"/>
      <c r="Q462" s="18"/>
      <c r="R462" s="18"/>
      <c r="S462" s="18"/>
      <c r="T462" s="18"/>
      <c r="U462" s="18"/>
      <c r="V462" s="18"/>
      <c r="W462" s="18"/>
      <c r="X462" s="165"/>
      <c r="Y462" s="165"/>
      <c r="Z462" s="18"/>
      <c r="AA462" s="18"/>
      <c r="AB462" s="18"/>
      <c r="AC462" s="18"/>
      <c r="AD462" s="18"/>
      <c r="AE462" s="18"/>
    </row>
    <row r="463" spans="1:31" s="11" customFormat="1" ht="15" customHeight="1" x14ac:dyDescent="0.3">
      <c r="A463" s="14"/>
      <c r="B463" s="80"/>
      <c r="C463" s="174"/>
      <c r="D463" s="174"/>
      <c r="E463" s="17"/>
      <c r="F463" s="18"/>
      <c r="G463" s="18"/>
      <c r="H463" s="18"/>
      <c r="I463" s="18"/>
      <c r="J463" s="18"/>
      <c r="K463" s="18"/>
      <c r="L463" s="18"/>
      <c r="M463" s="18"/>
      <c r="N463" s="165"/>
      <c r="O463" s="165"/>
      <c r="P463" s="18"/>
      <c r="Q463" s="18"/>
      <c r="R463" s="18"/>
      <c r="S463" s="18"/>
      <c r="T463" s="18"/>
      <c r="U463" s="18"/>
      <c r="V463" s="18"/>
      <c r="W463" s="18"/>
      <c r="X463" s="165"/>
      <c r="Y463" s="165"/>
      <c r="Z463" s="18"/>
      <c r="AA463" s="18"/>
      <c r="AB463" s="18"/>
      <c r="AC463" s="18"/>
      <c r="AD463" s="18"/>
      <c r="AE463" s="18"/>
    </row>
    <row r="464" spans="1:31" s="11" customFormat="1" ht="15" customHeight="1" x14ac:dyDescent="0.3">
      <c r="A464" s="14"/>
      <c r="B464" s="80"/>
      <c r="C464" s="174"/>
      <c r="D464" s="174"/>
      <c r="E464" s="17"/>
      <c r="F464" s="18"/>
      <c r="G464" s="18"/>
      <c r="H464" s="18"/>
      <c r="I464" s="18"/>
      <c r="J464" s="18"/>
      <c r="K464" s="18"/>
      <c r="L464" s="18"/>
      <c r="M464" s="18"/>
      <c r="N464" s="165"/>
      <c r="O464" s="165"/>
      <c r="P464" s="18"/>
      <c r="Q464" s="18"/>
      <c r="R464" s="18"/>
      <c r="S464" s="18"/>
      <c r="T464" s="18"/>
      <c r="U464" s="18"/>
      <c r="V464" s="18"/>
      <c r="W464" s="18"/>
      <c r="X464" s="165"/>
      <c r="Y464" s="165"/>
      <c r="Z464" s="18"/>
      <c r="AA464" s="18"/>
      <c r="AB464" s="18"/>
      <c r="AC464" s="18"/>
      <c r="AD464" s="18"/>
      <c r="AE464" s="18"/>
    </row>
    <row r="465" spans="1:31" s="11" customFormat="1" ht="15" customHeight="1" x14ac:dyDescent="0.3">
      <c r="A465" s="14"/>
      <c r="B465" s="80"/>
      <c r="C465" s="174"/>
      <c r="D465" s="174"/>
      <c r="E465" s="17"/>
      <c r="F465" s="18"/>
      <c r="G465" s="18"/>
      <c r="H465" s="18"/>
      <c r="I465" s="18"/>
      <c r="J465" s="18"/>
      <c r="K465" s="18"/>
      <c r="L465" s="18"/>
      <c r="M465" s="18"/>
      <c r="N465" s="165"/>
      <c r="O465" s="165"/>
      <c r="P465" s="18"/>
      <c r="Q465" s="18"/>
      <c r="R465" s="18"/>
      <c r="S465" s="18"/>
      <c r="T465" s="18"/>
      <c r="U465" s="18"/>
      <c r="V465" s="18"/>
      <c r="W465" s="18"/>
      <c r="X465" s="165"/>
      <c r="Y465" s="165"/>
      <c r="Z465" s="18"/>
      <c r="AA465" s="18"/>
      <c r="AB465" s="18"/>
      <c r="AC465" s="18"/>
      <c r="AD465" s="18"/>
      <c r="AE465" s="18"/>
    </row>
    <row r="466" spans="1:31" s="11" customFormat="1" ht="15" customHeight="1" x14ac:dyDescent="0.3">
      <c r="A466" s="14"/>
      <c r="B466" s="80"/>
      <c r="C466" s="174"/>
      <c r="D466" s="174"/>
      <c r="E466" s="17"/>
      <c r="F466" s="18"/>
      <c r="G466" s="18"/>
      <c r="H466" s="18"/>
      <c r="I466" s="18"/>
      <c r="J466" s="18"/>
      <c r="K466" s="18"/>
      <c r="L466" s="18"/>
      <c r="M466" s="18"/>
      <c r="N466" s="165"/>
      <c r="O466" s="165"/>
      <c r="P466" s="18"/>
      <c r="Q466" s="18"/>
      <c r="R466" s="18"/>
      <c r="S466" s="18"/>
      <c r="T466" s="18"/>
      <c r="U466" s="18"/>
      <c r="V466" s="18"/>
      <c r="W466" s="18"/>
      <c r="X466" s="165"/>
      <c r="Y466" s="165"/>
      <c r="Z466" s="18"/>
      <c r="AA466" s="18"/>
      <c r="AB466" s="18"/>
      <c r="AC466" s="18"/>
      <c r="AD466" s="18"/>
      <c r="AE466" s="18"/>
    </row>
    <row r="467" spans="1:31" s="11" customFormat="1" ht="15" customHeight="1" x14ac:dyDescent="0.3">
      <c r="A467" s="14"/>
      <c r="B467" s="80"/>
      <c r="C467" s="174"/>
      <c r="D467" s="174"/>
      <c r="E467" s="17"/>
      <c r="F467" s="18"/>
      <c r="G467" s="18"/>
      <c r="H467" s="18"/>
      <c r="I467" s="18"/>
      <c r="J467" s="18"/>
      <c r="K467" s="18"/>
      <c r="L467" s="18"/>
      <c r="M467" s="18"/>
      <c r="N467" s="165"/>
      <c r="O467" s="165"/>
      <c r="P467" s="18"/>
      <c r="Q467" s="18"/>
      <c r="R467" s="18"/>
      <c r="S467" s="18"/>
      <c r="T467" s="18"/>
      <c r="U467" s="18"/>
      <c r="V467" s="18"/>
      <c r="W467" s="18"/>
      <c r="X467" s="165"/>
      <c r="Y467" s="165"/>
      <c r="Z467" s="18"/>
      <c r="AA467" s="18"/>
      <c r="AB467" s="18"/>
      <c r="AC467" s="18"/>
      <c r="AD467" s="18"/>
      <c r="AE467" s="18"/>
    </row>
    <row r="468" spans="1:31" s="11" customFormat="1" ht="15" customHeight="1" x14ac:dyDescent="0.3">
      <c r="A468" s="14"/>
      <c r="B468" s="80"/>
      <c r="C468" s="174"/>
      <c r="D468" s="174"/>
      <c r="E468" s="17"/>
      <c r="F468" s="18"/>
      <c r="G468" s="18"/>
      <c r="H468" s="18"/>
      <c r="I468" s="18"/>
      <c r="J468" s="18"/>
      <c r="K468" s="18"/>
      <c r="L468" s="18"/>
      <c r="M468" s="18"/>
      <c r="N468" s="165"/>
      <c r="O468" s="165"/>
      <c r="P468" s="18"/>
      <c r="Q468" s="18"/>
      <c r="R468" s="18"/>
      <c r="S468" s="18"/>
      <c r="T468" s="18"/>
      <c r="U468" s="18"/>
      <c r="V468" s="18"/>
      <c r="W468" s="18"/>
      <c r="X468" s="165"/>
      <c r="Y468" s="165"/>
      <c r="Z468" s="18"/>
      <c r="AA468" s="18"/>
      <c r="AB468" s="18"/>
      <c r="AC468" s="18"/>
      <c r="AD468" s="18"/>
      <c r="AE468" s="18"/>
    </row>
    <row r="469" spans="1:31" s="11" customFormat="1" ht="15" customHeight="1" x14ac:dyDescent="0.3">
      <c r="A469" s="14"/>
      <c r="B469" s="80"/>
      <c r="C469" s="174"/>
      <c r="D469" s="174"/>
      <c r="E469" s="17"/>
      <c r="F469" s="18"/>
      <c r="G469" s="18"/>
      <c r="H469" s="18"/>
      <c r="I469" s="18"/>
      <c r="J469" s="18"/>
      <c r="K469" s="18"/>
      <c r="L469" s="18"/>
      <c r="M469" s="18"/>
      <c r="N469" s="165"/>
      <c r="O469" s="165"/>
      <c r="P469" s="18"/>
      <c r="Q469" s="18"/>
      <c r="R469" s="18"/>
      <c r="S469" s="18"/>
      <c r="T469" s="18"/>
      <c r="U469" s="18"/>
      <c r="V469" s="18"/>
      <c r="W469" s="18"/>
      <c r="X469" s="165"/>
      <c r="Y469" s="165"/>
      <c r="Z469" s="18"/>
      <c r="AA469" s="18"/>
      <c r="AB469" s="18"/>
      <c r="AC469" s="18"/>
      <c r="AD469" s="18"/>
      <c r="AE469" s="18"/>
    </row>
    <row r="470" spans="1:31" s="11" customFormat="1" ht="15" customHeight="1" x14ac:dyDescent="0.3">
      <c r="A470" s="14"/>
      <c r="B470" s="80"/>
      <c r="C470" s="174"/>
      <c r="D470" s="174"/>
      <c r="E470" s="17"/>
      <c r="F470" s="18"/>
      <c r="G470" s="18"/>
      <c r="H470" s="18"/>
      <c r="I470" s="18"/>
      <c r="J470" s="18"/>
      <c r="K470" s="18"/>
      <c r="L470" s="18"/>
      <c r="M470" s="18"/>
      <c r="N470" s="165"/>
      <c r="O470" s="165"/>
      <c r="P470" s="18"/>
      <c r="Q470" s="18"/>
      <c r="R470" s="18"/>
      <c r="S470" s="18"/>
      <c r="T470" s="18"/>
      <c r="U470" s="18"/>
      <c r="V470" s="18"/>
      <c r="W470" s="18"/>
      <c r="X470" s="165"/>
      <c r="Y470" s="165"/>
      <c r="Z470" s="18"/>
      <c r="AA470" s="18"/>
      <c r="AB470" s="18"/>
      <c r="AC470" s="18"/>
      <c r="AD470" s="18"/>
      <c r="AE470" s="18"/>
    </row>
    <row r="471" spans="1:31" s="11" customFormat="1" ht="15" customHeight="1" x14ac:dyDescent="0.3">
      <c r="A471" s="14"/>
      <c r="B471" s="80"/>
      <c r="C471" s="174"/>
      <c r="D471" s="174"/>
      <c r="E471" s="17"/>
      <c r="F471" s="18"/>
      <c r="G471" s="18"/>
      <c r="H471" s="18"/>
      <c r="I471" s="18"/>
      <c r="J471" s="18"/>
      <c r="K471" s="18"/>
      <c r="L471" s="18"/>
      <c r="M471" s="18"/>
      <c r="N471" s="165"/>
      <c r="O471" s="165"/>
      <c r="P471" s="18"/>
      <c r="Q471" s="18"/>
      <c r="R471" s="18"/>
      <c r="S471" s="18"/>
      <c r="T471" s="18"/>
      <c r="U471" s="18"/>
      <c r="V471" s="18"/>
      <c r="W471" s="18"/>
      <c r="X471" s="165"/>
      <c r="Y471" s="165"/>
      <c r="Z471" s="18"/>
      <c r="AA471" s="18"/>
      <c r="AB471" s="18"/>
      <c r="AC471" s="18"/>
      <c r="AD471" s="18"/>
      <c r="AE471" s="18"/>
    </row>
    <row r="472" spans="1:31" s="11" customFormat="1" ht="15" customHeight="1" x14ac:dyDescent="0.3">
      <c r="A472" s="14"/>
      <c r="B472" s="80"/>
      <c r="C472" s="174"/>
      <c r="D472" s="174"/>
      <c r="E472" s="17"/>
      <c r="F472" s="18"/>
      <c r="G472" s="18"/>
      <c r="H472" s="18"/>
      <c r="I472" s="18"/>
      <c r="J472" s="18"/>
      <c r="K472" s="18"/>
      <c r="L472" s="18"/>
      <c r="M472" s="18"/>
      <c r="N472" s="165"/>
      <c r="O472" s="165"/>
      <c r="P472" s="18"/>
      <c r="Q472" s="18"/>
      <c r="R472" s="18"/>
      <c r="S472" s="18"/>
      <c r="T472" s="18"/>
      <c r="U472" s="18"/>
      <c r="V472" s="18"/>
      <c r="W472" s="18"/>
      <c r="X472" s="165"/>
      <c r="Y472" s="165"/>
      <c r="Z472" s="18"/>
      <c r="AA472" s="18"/>
      <c r="AB472" s="18"/>
      <c r="AC472" s="18"/>
      <c r="AD472" s="18"/>
      <c r="AE472" s="18"/>
    </row>
    <row r="473" spans="1:31" s="11" customFormat="1" ht="15" customHeight="1" x14ac:dyDescent="0.3">
      <c r="A473" s="14"/>
      <c r="B473" s="80"/>
      <c r="C473" s="174"/>
      <c r="D473" s="174"/>
      <c r="E473" s="17"/>
      <c r="F473" s="18"/>
      <c r="G473" s="18"/>
      <c r="H473" s="18"/>
      <c r="I473" s="18"/>
      <c r="J473" s="18"/>
      <c r="K473" s="18"/>
      <c r="L473" s="18"/>
      <c r="M473" s="18"/>
      <c r="N473" s="165"/>
      <c r="O473" s="165"/>
      <c r="P473" s="18"/>
      <c r="Q473" s="18"/>
      <c r="R473" s="18"/>
      <c r="S473" s="18"/>
      <c r="T473" s="18"/>
      <c r="U473" s="18"/>
      <c r="V473" s="18"/>
      <c r="W473" s="18"/>
      <c r="X473" s="165"/>
      <c r="Y473" s="165"/>
      <c r="Z473" s="18"/>
      <c r="AA473" s="18"/>
      <c r="AB473" s="18"/>
      <c r="AC473" s="18"/>
      <c r="AD473" s="18"/>
      <c r="AE473" s="18"/>
    </row>
    <row r="474" spans="1:31" s="11" customFormat="1" ht="15" customHeight="1" x14ac:dyDescent="0.3">
      <c r="A474" s="14"/>
      <c r="B474" s="80"/>
      <c r="C474" s="174"/>
      <c r="D474" s="174"/>
      <c r="E474" s="17"/>
      <c r="F474" s="18"/>
      <c r="G474" s="18"/>
      <c r="H474" s="18"/>
      <c r="I474" s="18"/>
      <c r="J474" s="18"/>
      <c r="K474" s="18"/>
      <c r="L474" s="18"/>
      <c r="M474" s="18"/>
      <c r="N474" s="165"/>
      <c r="O474" s="165"/>
      <c r="P474" s="18"/>
      <c r="Q474" s="18"/>
      <c r="R474" s="18"/>
      <c r="S474" s="18"/>
      <c r="T474" s="18"/>
      <c r="U474" s="18"/>
      <c r="V474" s="18"/>
      <c r="W474" s="18"/>
      <c r="X474" s="165"/>
      <c r="Y474" s="165"/>
      <c r="Z474" s="18"/>
      <c r="AA474" s="18"/>
      <c r="AB474" s="18"/>
      <c r="AC474" s="18"/>
      <c r="AD474" s="18"/>
      <c r="AE474" s="18"/>
    </row>
    <row r="475" spans="1:31" s="11" customFormat="1" ht="15" customHeight="1" x14ac:dyDescent="0.3">
      <c r="A475" s="14"/>
      <c r="B475" s="80"/>
      <c r="C475" s="174"/>
      <c r="D475" s="174"/>
      <c r="E475" s="17"/>
      <c r="F475" s="18"/>
      <c r="G475" s="18"/>
      <c r="H475" s="18"/>
      <c r="I475" s="18"/>
      <c r="J475" s="18"/>
      <c r="K475" s="18"/>
      <c r="L475" s="18"/>
      <c r="M475" s="18"/>
      <c r="N475" s="165"/>
      <c r="O475" s="165"/>
      <c r="P475" s="18"/>
      <c r="Q475" s="18"/>
      <c r="R475" s="18"/>
      <c r="S475" s="18"/>
      <c r="T475" s="18"/>
      <c r="U475" s="18"/>
      <c r="V475" s="18"/>
      <c r="W475" s="18"/>
      <c r="X475" s="165"/>
      <c r="Y475" s="165"/>
      <c r="Z475" s="18"/>
      <c r="AA475" s="18"/>
      <c r="AB475" s="18"/>
      <c r="AC475" s="18"/>
      <c r="AD475" s="18"/>
      <c r="AE475" s="18"/>
    </row>
    <row r="476" spans="1:31" s="11" customFormat="1" ht="15" customHeight="1" x14ac:dyDescent="0.3">
      <c r="A476" s="14"/>
      <c r="B476" s="80"/>
      <c r="C476" s="174"/>
      <c r="D476" s="174"/>
      <c r="E476" s="17"/>
      <c r="F476" s="18"/>
      <c r="G476" s="18"/>
      <c r="H476" s="18"/>
      <c r="I476" s="18"/>
      <c r="J476" s="18"/>
      <c r="K476" s="18"/>
      <c r="L476" s="18"/>
      <c r="M476" s="18"/>
      <c r="N476" s="165"/>
      <c r="O476" s="165"/>
      <c r="P476" s="18"/>
      <c r="Q476" s="18"/>
      <c r="R476" s="18"/>
      <c r="S476" s="18"/>
      <c r="T476" s="18"/>
      <c r="U476" s="18"/>
      <c r="V476" s="18"/>
      <c r="W476" s="18"/>
      <c r="X476" s="165"/>
      <c r="Y476" s="165"/>
      <c r="Z476" s="18"/>
      <c r="AA476" s="18"/>
      <c r="AB476" s="18"/>
      <c r="AC476" s="18"/>
      <c r="AD476" s="18"/>
      <c r="AE476" s="18"/>
    </row>
    <row r="477" spans="1:31" s="11" customFormat="1" ht="15" customHeight="1" x14ac:dyDescent="0.3">
      <c r="A477" s="14"/>
      <c r="B477" s="80"/>
      <c r="C477" s="174"/>
      <c r="D477" s="174"/>
      <c r="E477" s="17"/>
      <c r="F477" s="18"/>
      <c r="G477" s="18"/>
      <c r="H477" s="18"/>
      <c r="I477" s="18"/>
      <c r="J477" s="18"/>
      <c r="K477" s="18"/>
      <c r="L477" s="18"/>
      <c r="M477" s="18"/>
      <c r="N477" s="165"/>
      <c r="O477" s="165"/>
      <c r="P477" s="18"/>
      <c r="Q477" s="18"/>
      <c r="R477" s="18"/>
      <c r="S477" s="18"/>
      <c r="T477" s="18"/>
      <c r="U477" s="18"/>
      <c r="V477" s="18"/>
      <c r="W477" s="18"/>
      <c r="X477" s="165"/>
      <c r="Y477" s="165"/>
      <c r="Z477" s="18"/>
      <c r="AA477" s="18"/>
      <c r="AB477" s="18"/>
      <c r="AC477" s="18"/>
      <c r="AD477" s="18"/>
      <c r="AE477" s="18"/>
    </row>
    <row r="478" spans="1:31" s="11" customFormat="1" ht="15" customHeight="1" x14ac:dyDescent="0.3">
      <c r="A478" s="14"/>
      <c r="B478" s="80"/>
      <c r="C478" s="174"/>
      <c r="D478" s="174"/>
      <c r="E478" s="17"/>
      <c r="F478" s="18"/>
      <c r="G478" s="18"/>
      <c r="H478" s="18"/>
      <c r="I478" s="18"/>
      <c r="J478" s="18"/>
      <c r="K478" s="18"/>
      <c r="L478" s="18"/>
      <c r="M478" s="18"/>
      <c r="N478" s="165"/>
      <c r="O478" s="165"/>
      <c r="P478" s="18"/>
      <c r="Q478" s="18"/>
      <c r="R478" s="18"/>
      <c r="S478" s="18"/>
      <c r="T478" s="18"/>
      <c r="U478" s="18"/>
      <c r="V478" s="18"/>
      <c r="W478" s="18"/>
      <c r="X478" s="165"/>
      <c r="Y478" s="165"/>
      <c r="Z478" s="18"/>
      <c r="AA478" s="18"/>
      <c r="AB478" s="18"/>
      <c r="AC478" s="18"/>
      <c r="AD478" s="18"/>
      <c r="AE478" s="18"/>
    </row>
    <row r="479" spans="1:31" s="11" customFormat="1" ht="15" customHeight="1" x14ac:dyDescent="0.3">
      <c r="A479" s="14"/>
      <c r="B479" s="80"/>
      <c r="C479" s="174"/>
      <c r="D479" s="174"/>
      <c r="E479" s="17"/>
      <c r="F479" s="18"/>
      <c r="G479" s="18"/>
      <c r="H479" s="18"/>
      <c r="I479" s="18"/>
      <c r="J479" s="18"/>
      <c r="K479" s="18"/>
      <c r="L479" s="18"/>
      <c r="M479" s="18"/>
      <c r="N479" s="165"/>
      <c r="O479" s="165"/>
      <c r="P479" s="18"/>
      <c r="Q479" s="18"/>
      <c r="R479" s="18"/>
      <c r="S479" s="18"/>
      <c r="T479" s="18"/>
      <c r="U479" s="18"/>
      <c r="V479" s="18"/>
      <c r="W479" s="18"/>
      <c r="X479" s="165"/>
      <c r="Y479" s="165"/>
      <c r="Z479" s="18"/>
      <c r="AA479" s="18"/>
      <c r="AB479" s="18"/>
      <c r="AC479" s="18"/>
      <c r="AD479" s="18"/>
      <c r="AE479" s="18"/>
    </row>
    <row r="480" spans="1:31" s="11" customFormat="1" ht="15" customHeight="1" x14ac:dyDescent="0.3">
      <c r="A480" s="14"/>
      <c r="B480" s="80"/>
      <c r="C480" s="174"/>
      <c r="D480" s="174"/>
      <c r="E480" s="17"/>
      <c r="F480" s="18"/>
      <c r="G480" s="18"/>
      <c r="H480" s="18"/>
      <c r="I480" s="18"/>
      <c r="J480" s="18"/>
      <c r="K480" s="18"/>
      <c r="L480" s="18"/>
      <c r="M480" s="18"/>
      <c r="N480" s="165"/>
      <c r="O480" s="165"/>
      <c r="P480" s="18"/>
      <c r="Q480" s="18"/>
      <c r="R480" s="18"/>
      <c r="S480" s="18"/>
      <c r="T480" s="18"/>
      <c r="U480" s="18"/>
      <c r="V480" s="18"/>
      <c r="W480" s="18"/>
      <c r="X480" s="165"/>
      <c r="Y480" s="165"/>
      <c r="Z480" s="18"/>
      <c r="AA480" s="18"/>
      <c r="AB480" s="18"/>
      <c r="AC480" s="18"/>
      <c r="AD480" s="18"/>
      <c r="AE480" s="18"/>
    </row>
    <row r="481" spans="1:31" s="11" customFormat="1" ht="15" customHeight="1" x14ac:dyDescent="0.3">
      <c r="A481" s="14"/>
      <c r="B481" s="80"/>
      <c r="C481" s="174"/>
      <c r="D481" s="174"/>
      <c r="E481" s="17"/>
      <c r="F481" s="18"/>
      <c r="G481" s="18"/>
      <c r="H481" s="18"/>
      <c r="I481" s="18"/>
      <c r="J481" s="18"/>
      <c r="K481" s="18"/>
      <c r="L481" s="18"/>
      <c r="M481" s="18"/>
      <c r="N481" s="165"/>
      <c r="O481" s="165"/>
      <c r="P481" s="18"/>
      <c r="Q481" s="18"/>
      <c r="R481" s="18"/>
      <c r="S481" s="18"/>
      <c r="T481" s="18"/>
      <c r="U481" s="18"/>
      <c r="V481" s="18"/>
      <c r="W481" s="18"/>
      <c r="X481" s="165"/>
      <c r="Y481" s="165"/>
      <c r="Z481" s="18"/>
      <c r="AA481" s="18"/>
      <c r="AB481" s="18"/>
      <c r="AC481" s="18"/>
      <c r="AD481" s="18"/>
      <c r="AE481" s="18"/>
    </row>
    <row r="482" spans="1:31" s="11" customFormat="1" ht="15" customHeight="1" x14ac:dyDescent="0.3">
      <c r="A482" s="14"/>
      <c r="B482" s="80"/>
      <c r="C482" s="174"/>
      <c r="D482" s="174"/>
      <c r="E482" s="17"/>
      <c r="F482" s="18"/>
      <c r="G482" s="18"/>
      <c r="H482" s="18"/>
      <c r="I482" s="18"/>
      <c r="J482" s="18"/>
      <c r="K482" s="18"/>
      <c r="L482" s="18"/>
      <c r="M482" s="18"/>
      <c r="N482" s="165"/>
      <c r="O482" s="165"/>
      <c r="P482" s="18"/>
      <c r="Q482" s="18"/>
      <c r="R482" s="18"/>
      <c r="S482" s="18"/>
      <c r="T482" s="18"/>
      <c r="U482" s="18"/>
      <c r="V482" s="18"/>
      <c r="W482" s="18"/>
      <c r="X482" s="165"/>
      <c r="Y482" s="165"/>
      <c r="Z482" s="18"/>
      <c r="AA482" s="18"/>
      <c r="AB482" s="18"/>
      <c r="AC482" s="18"/>
      <c r="AD482" s="18"/>
      <c r="AE482" s="18"/>
    </row>
    <row r="483" spans="1:31" s="11" customFormat="1" ht="15" customHeight="1" x14ac:dyDescent="0.3">
      <c r="A483" s="14"/>
      <c r="B483" s="80"/>
      <c r="C483" s="174"/>
      <c r="D483" s="174"/>
      <c r="E483" s="17"/>
      <c r="F483" s="18"/>
      <c r="G483" s="18"/>
      <c r="H483" s="18"/>
      <c r="I483" s="18"/>
      <c r="J483" s="18"/>
      <c r="K483" s="18"/>
      <c r="L483" s="18"/>
      <c r="M483" s="18"/>
      <c r="N483" s="165"/>
      <c r="O483" s="165"/>
      <c r="P483" s="18"/>
      <c r="Q483" s="18"/>
      <c r="R483" s="18"/>
      <c r="S483" s="18"/>
      <c r="T483" s="18"/>
      <c r="U483" s="18"/>
      <c r="V483" s="18"/>
      <c r="W483" s="18"/>
      <c r="X483" s="165"/>
      <c r="Y483" s="165"/>
      <c r="Z483" s="18"/>
      <c r="AA483" s="18"/>
      <c r="AB483" s="18"/>
      <c r="AC483" s="18"/>
      <c r="AD483" s="18"/>
      <c r="AE483" s="18"/>
    </row>
    <row r="484" spans="1:31" s="11" customFormat="1" ht="15" customHeight="1" x14ac:dyDescent="0.3">
      <c r="A484" s="14"/>
      <c r="B484" s="80"/>
      <c r="C484" s="174"/>
      <c r="D484" s="174"/>
      <c r="E484" s="17"/>
      <c r="F484" s="18"/>
      <c r="G484" s="18"/>
      <c r="H484" s="18"/>
      <c r="I484" s="18"/>
      <c r="J484" s="18"/>
      <c r="K484" s="18"/>
      <c r="L484" s="18"/>
      <c r="M484" s="18"/>
      <c r="N484" s="165"/>
      <c r="O484" s="165"/>
      <c r="P484" s="18"/>
      <c r="Q484" s="18"/>
      <c r="R484" s="18"/>
      <c r="S484" s="18"/>
      <c r="T484" s="18"/>
      <c r="U484" s="18"/>
      <c r="V484" s="18"/>
      <c r="W484" s="18"/>
      <c r="X484" s="165"/>
      <c r="Y484" s="165"/>
      <c r="Z484" s="18"/>
      <c r="AA484" s="18"/>
      <c r="AB484" s="18"/>
      <c r="AC484" s="18"/>
      <c r="AD484" s="18"/>
      <c r="AE484" s="18"/>
    </row>
    <row r="485" spans="1:31" s="11" customFormat="1" ht="15" customHeight="1" x14ac:dyDescent="0.3">
      <c r="A485" s="14"/>
      <c r="B485" s="80"/>
      <c r="C485" s="174"/>
      <c r="D485" s="174"/>
      <c r="E485" s="17"/>
      <c r="F485" s="18"/>
      <c r="G485" s="18"/>
      <c r="H485" s="18"/>
      <c r="I485" s="18"/>
      <c r="J485" s="18"/>
      <c r="K485" s="18"/>
      <c r="L485" s="18"/>
      <c r="M485" s="18"/>
      <c r="N485" s="165"/>
      <c r="O485" s="165"/>
      <c r="P485" s="18"/>
      <c r="Q485" s="18"/>
      <c r="R485" s="18"/>
      <c r="S485" s="18"/>
      <c r="T485" s="18"/>
      <c r="U485" s="18"/>
      <c r="V485" s="18"/>
      <c r="W485" s="18"/>
      <c r="X485" s="165"/>
      <c r="Y485" s="165"/>
      <c r="Z485" s="18"/>
      <c r="AA485" s="18"/>
      <c r="AB485" s="18"/>
      <c r="AC485" s="18"/>
      <c r="AD485" s="18"/>
      <c r="AE485" s="18"/>
    </row>
    <row r="486" spans="1:31" s="11" customFormat="1" ht="15" customHeight="1" x14ac:dyDescent="0.3">
      <c r="A486" s="14"/>
      <c r="B486" s="80"/>
      <c r="C486" s="174"/>
      <c r="D486" s="174"/>
      <c r="E486" s="17"/>
      <c r="F486" s="18"/>
      <c r="G486" s="18"/>
      <c r="H486" s="18"/>
      <c r="I486" s="18"/>
      <c r="J486" s="18"/>
      <c r="K486" s="18"/>
      <c r="L486" s="18"/>
      <c r="M486" s="18"/>
      <c r="N486" s="165"/>
      <c r="O486" s="165"/>
      <c r="P486" s="18"/>
      <c r="Q486" s="18"/>
      <c r="R486" s="18"/>
      <c r="S486" s="18"/>
      <c r="T486" s="18"/>
      <c r="U486" s="18"/>
      <c r="V486" s="18"/>
      <c r="W486" s="18"/>
      <c r="X486" s="165"/>
      <c r="Y486" s="165"/>
      <c r="Z486" s="18"/>
      <c r="AA486" s="18"/>
      <c r="AB486" s="18"/>
      <c r="AC486" s="18"/>
      <c r="AD486" s="18"/>
      <c r="AE486" s="18"/>
    </row>
    <row r="487" spans="1:31" s="11" customFormat="1" ht="15" customHeight="1" x14ac:dyDescent="0.3">
      <c r="A487" s="14"/>
      <c r="B487" s="80"/>
      <c r="C487" s="174"/>
      <c r="D487" s="174"/>
      <c r="E487" s="17"/>
      <c r="F487" s="18"/>
      <c r="G487" s="18"/>
      <c r="H487" s="18"/>
      <c r="I487" s="18"/>
      <c r="J487" s="18"/>
      <c r="K487" s="18"/>
      <c r="L487" s="18"/>
      <c r="M487" s="18"/>
      <c r="N487" s="165"/>
      <c r="O487" s="165"/>
      <c r="P487" s="18"/>
      <c r="Q487" s="18"/>
      <c r="R487" s="18"/>
      <c r="S487" s="18"/>
      <c r="T487" s="18"/>
      <c r="U487" s="18"/>
      <c r="V487" s="18"/>
      <c r="W487" s="18"/>
      <c r="X487" s="165"/>
      <c r="Y487" s="165"/>
      <c r="Z487" s="18"/>
      <c r="AA487" s="18"/>
      <c r="AB487" s="18"/>
      <c r="AC487" s="18"/>
      <c r="AD487" s="18"/>
      <c r="AE487" s="18"/>
    </row>
    <row r="488" spans="1:31" s="11" customFormat="1" ht="15" customHeight="1" x14ac:dyDescent="0.3">
      <c r="A488" s="14"/>
      <c r="B488" s="80"/>
      <c r="C488" s="174"/>
      <c r="D488" s="174"/>
      <c r="E488" s="17"/>
      <c r="F488" s="18"/>
      <c r="G488" s="18"/>
      <c r="H488" s="18"/>
      <c r="I488" s="18"/>
      <c r="J488" s="18"/>
      <c r="K488" s="18"/>
      <c r="L488" s="18"/>
      <c r="M488" s="18"/>
      <c r="N488" s="165"/>
      <c r="O488" s="165"/>
      <c r="P488" s="18"/>
      <c r="Q488" s="18"/>
      <c r="R488" s="18"/>
      <c r="S488" s="18"/>
      <c r="T488" s="18"/>
      <c r="U488" s="18"/>
      <c r="V488" s="18"/>
      <c r="W488" s="18"/>
      <c r="X488" s="165"/>
      <c r="Y488" s="165"/>
      <c r="Z488" s="18"/>
      <c r="AA488" s="18"/>
      <c r="AB488" s="18"/>
      <c r="AC488" s="18"/>
      <c r="AD488" s="18"/>
      <c r="AE488" s="18"/>
    </row>
    <row r="489" spans="1:31" s="11" customFormat="1" ht="15" customHeight="1" x14ac:dyDescent="0.3">
      <c r="A489" s="14"/>
      <c r="B489" s="80"/>
      <c r="C489" s="174"/>
      <c r="D489" s="174"/>
      <c r="E489" s="17"/>
      <c r="F489" s="18"/>
      <c r="G489" s="18"/>
      <c r="H489" s="18"/>
      <c r="I489" s="18"/>
      <c r="J489" s="18"/>
      <c r="K489" s="18"/>
      <c r="L489" s="18"/>
      <c r="M489" s="18"/>
      <c r="N489" s="165"/>
      <c r="O489" s="165"/>
      <c r="P489" s="18"/>
      <c r="Q489" s="18"/>
      <c r="R489" s="18"/>
      <c r="S489" s="18"/>
      <c r="T489" s="18"/>
      <c r="U489" s="18"/>
      <c r="V489" s="18"/>
      <c r="W489" s="18"/>
      <c r="X489" s="165"/>
      <c r="Y489" s="165"/>
      <c r="Z489" s="18"/>
      <c r="AA489" s="18"/>
      <c r="AB489" s="18"/>
      <c r="AC489" s="18"/>
      <c r="AD489" s="18"/>
      <c r="AE489" s="18"/>
    </row>
    <row r="490" spans="1:31" s="11" customFormat="1" ht="15" customHeight="1" x14ac:dyDescent="0.3">
      <c r="A490" s="14"/>
      <c r="B490" s="80"/>
      <c r="C490" s="174"/>
      <c r="D490" s="174"/>
      <c r="E490" s="17"/>
      <c r="F490" s="18"/>
      <c r="G490" s="18"/>
      <c r="H490" s="18"/>
      <c r="I490" s="18"/>
      <c r="J490" s="18"/>
      <c r="K490" s="18"/>
      <c r="L490" s="18"/>
      <c r="M490" s="18"/>
      <c r="N490" s="165"/>
      <c r="O490" s="165"/>
      <c r="P490" s="18"/>
      <c r="Q490" s="18"/>
      <c r="R490" s="18"/>
      <c r="S490" s="18"/>
      <c r="T490" s="18"/>
      <c r="U490" s="18"/>
      <c r="V490" s="18"/>
      <c r="W490" s="18"/>
      <c r="X490" s="165"/>
      <c r="Y490" s="165"/>
      <c r="Z490" s="18"/>
      <c r="AA490" s="18"/>
      <c r="AB490" s="18"/>
      <c r="AC490" s="18"/>
      <c r="AD490" s="18"/>
      <c r="AE490" s="18"/>
    </row>
    <row r="491" spans="1:31" s="11" customFormat="1" ht="15" customHeight="1" x14ac:dyDescent="0.3">
      <c r="A491" s="14"/>
      <c r="B491" s="80"/>
      <c r="C491" s="174"/>
      <c r="D491" s="174"/>
      <c r="E491" s="17"/>
      <c r="F491" s="18"/>
      <c r="G491" s="18"/>
      <c r="H491" s="18"/>
      <c r="I491" s="18"/>
      <c r="J491" s="18"/>
      <c r="K491" s="18"/>
      <c r="L491" s="18"/>
      <c r="M491" s="18"/>
      <c r="N491" s="165"/>
      <c r="O491" s="165"/>
      <c r="P491" s="18"/>
      <c r="Q491" s="18"/>
      <c r="R491" s="18"/>
      <c r="S491" s="18"/>
      <c r="T491" s="18"/>
      <c r="U491" s="18"/>
      <c r="V491" s="18"/>
      <c r="W491" s="18"/>
      <c r="X491" s="165"/>
      <c r="Y491" s="165"/>
      <c r="Z491" s="18"/>
      <c r="AA491" s="18"/>
      <c r="AB491" s="18"/>
      <c r="AC491" s="18"/>
      <c r="AD491" s="18"/>
      <c r="AE491" s="18"/>
    </row>
    <row r="492" spans="1:31" s="11" customFormat="1" ht="15" customHeight="1" x14ac:dyDescent="0.3">
      <c r="A492" s="14"/>
      <c r="B492" s="80"/>
      <c r="C492" s="174"/>
      <c r="D492" s="174"/>
      <c r="E492" s="17"/>
      <c r="F492" s="18"/>
      <c r="G492" s="18"/>
      <c r="H492" s="18"/>
      <c r="I492" s="18"/>
      <c r="J492" s="18"/>
      <c r="K492" s="18"/>
      <c r="L492" s="18"/>
      <c r="M492" s="18"/>
      <c r="N492" s="165"/>
      <c r="O492" s="165"/>
      <c r="P492" s="18"/>
      <c r="Q492" s="18"/>
      <c r="R492" s="18"/>
      <c r="S492" s="18"/>
      <c r="T492" s="18"/>
      <c r="U492" s="18"/>
      <c r="V492" s="18"/>
      <c r="W492" s="18"/>
      <c r="X492" s="165"/>
      <c r="Y492" s="165"/>
      <c r="Z492" s="18"/>
      <c r="AA492" s="18"/>
      <c r="AB492" s="18"/>
      <c r="AC492" s="18"/>
      <c r="AD492" s="18"/>
      <c r="AE492" s="18"/>
    </row>
    <row r="493" spans="1:31" s="11" customFormat="1" ht="15" customHeight="1" x14ac:dyDescent="0.3">
      <c r="A493" s="14"/>
      <c r="B493" s="80"/>
      <c r="C493" s="174"/>
      <c r="D493" s="174"/>
      <c r="E493" s="17"/>
      <c r="F493" s="18"/>
      <c r="G493" s="18"/>
      <c r="H493" s="18"/>
      <c r="I493" s="18"/>
      <c r="J493" s="18"/>
      <c r="K493" s="18"/>
      <c r="L493" s="18"/>
      <c r="M493" s="18"/>
      <c r="N493" s="165"/>
      <c r="O493" s="165"/>
      <c r="P493" s="18"/>
      <c r="Q493" s="18"/>
      <c r="R493" s="18"/>
      <c r="S493" s="18"/>
      <c r="T493" s="18"/>
      <c r="U493" s="18"/>
      <c r="V493" s="18"/>
      <c r="W493" s="18"/>
      <c r="X493" s="165"/>
      <c r="Y493" s="165"/>
      <c r="Z493" s="18"/>
      <c r="AA493" s="18"/>
      <c r="AB493" s="18"/>
      <c r="AC493" s="18"/>
      <c r="AD493" s="18"/>
      <c r="AE493" s="18"/>
    </row>
    <row r="494" spans="1:31" s="11" customFormat="1" ht="15" customHeight="1" x14ac:dyDescent="0.3">
      <c r="A494" s="14"/>
      <c r="B494" s="80"/>
      <c r="C494" s="174"/>
      <c r="D494" s="174"/>
      <c r="E494" s="17"/>
      <c r="F494" s="18"/>
      <c r="G494" s="18"/>
      <c r="H494" s="18"/>
      <c r="I494" s="18"/>
      <c r="J494" s="18"/>
      <c r="K494" s="18"/>
      <c r="L494" s="18"/>
      <c r="M494" s="18"/>
      <c r="N494" s="165"/>
      <c r="O494" s="165"/>
      <c r="P494" s="18"/>
      <c r="Q494" s="18"/>
      <c r="R494" s="18"/>
      <c r="S494" s="18"/>
      <c r="T494" s="18"/>
      <c r="U494" s="18"/>
      <c r="V494" s="18"/>
      <c r="W494" s="18"/>
      <c r="X494" s="165"/>
      <c r="Y494" s="165"/>
      <c r="Z494" s="18"/>
      <c r="AA494" s="18"/>
      <c r="AB494" s="18"/>
      <c r="AC494" s="18"/>
      <c r="AD494" s="18"/>
      <c r="AE494" s="18"/>
    </row>
    <row r="495" spans="1:31" s="11" customFormat="1" ht="15" customHeight="1" x14ac:dyDescent="0.3">
      <c r="A495" s="14"/>
      <c r="B495" s="80"/>
      <c r="C495" s="174"/>
      <c r="D495" s="174"/>
      <c r="E495" s="17"/>
      <c r="F495" s="18"/>
      <c r="G495" s="18"/>
      <c r="H495" s="18"/>
      <c r="I495" s="18"/>
      <c r="J495" s="18"/>
      <c r="K495" s="18"/>
      <c r="L495" s="18"/>
      <c r="M495" s="18"/>
      <c r="N495" s="165"/>
      <c r="O495" s="165"/>
      <c r="P495" s="18"/>
      <c r="Q495" s="18"/>
      <c r="R495" s="18"/>
      <c r="S495" s="18"/>
      <c r="T495" s="18"/>
      <c r="U495" s="18"/>
      <c r="V495" s="18"/>
      <c r="W495" s="18"/>
      <c r="X495" s="165"/>
      <c r="Y495" s="165"/>
      <c r="Z495" s="18"/>
      <c r="AA495" s="18"/>
      <c r="AB495" s="18"/>
      <c r="AC495" s="18"/>
      <c r="AD495" s="18"/>
      <c r="AE495" s="18"/>
    </row>
    <row r="496" spans="1:31" s="11" customFormat="1" ht="15" customHeight="1" x14ac:dyDescent="0.3">
      <c r="A496" s="14"/>
      <c r="B496" s="80"/>
      <c r="C496" s="174"/>
      <c r="D496" s="174"/>
      <c r="E496" s="17"/>
      <c r="F496" s="18"/>
      <c r="G496" s="18"/>
      <c r="H496" s="18"/>
      <c r="I496" s="18"/>
      <c r="J496" s="18"/>
      <c r="K496" s="18"/>
      <c r="L496" s="18"/>
      <c r="M496" s="18"/>
      <c r="N496" s="165"/>
      <c r="O496" s="165"/>
      <c r="P496" s="18"/>
      <c r="Q496" s="18"/>
      <c r="R496" s="18"/>
      <c r="S496" s="18"/>
      <c r="T496" s="18"/>
      <c r="U496" s="18"/>
      <c r="V496" s="18"/>
      <c r="W496" s="18"/>
      <c r="X496" s="165"/>
      <c r="Y496" s="165"/>
      <c r="Z496" s="18"/>
      <c r="AA496" s="18"/>
      <c r="AB496" s="18"/>
      <c r="AC496" s="18"/>
      <c r="AD496" s="18"/>
      <c r="AE496" s="18"/>
    </row>
    <row r="497" spans="1:31" s="11" customFormat="1" ht="15" customHeight="1" x14ac:dyDescent="0.3">
      <c r="A497" s="14"/>
      <c r="B497" s="80"/>
      <c r="C497" s="174"/>
      <c r="D497" s="174"/>
      <c r="E497" s="17"/>
      <c r="F497" s="18"/>
      <c r="G497" s="18"/>
      <c r="H497" s="18"/>
      <c r="I497" s="18"/>
      <c r="J497" s="18"/>
      <c r="K497" s="18"/>
      <c r="L497" s="18"/>
      <c r="M497" s="18"/>
      <c r="N497" s="165"/>
      <c r="O497" s="165"/>
      <c r="P497" s="18"/>
      <c r="Q497" s="18"/>
      <c r="R497" s="18"/>
      <c r="S497" s="18"/>
      <c r="T497" s="18"/>
      <c r="U497" s="18"/>
      <c r="V497" s="18"/>
      <c r="W497" s="18"/>
      <c r="X497" s="165"/>
      <c r="Y497" s="165"/>
      <c r="Z497" s="18"/>
      <c r="AA497" s="18"/>
      <c r="AB497" s="18"/>
      <c r="AC497" s="18"/>
      <c r="AD497" s="18"/>
      <c r="AE497" s="18"/>
    </row>
    <row r="498" spans="1:31" s="11" customFormat="1" ht="15" customHeight="1" x14ac:dyDescent="0.3">
      <c r="A498" s="14"/>
      <c r="B498" s="80"/>
      <c r="C498" s="174"/>
      <c r="D498" s="174"/>
      <c r="E498" s="17"/>
      <c r="F498" s="18"/>
      <c r="G498" s="18"/>
      <c r="H498" s="18"/>
      <c r="I498" s="18"/>
      <c r="J498" s="18"/>
      <c r="K498" s="18"/>
      <c r="L498" s="18"/>
      <c r="M498" s="18"/>
      <c r="N498" s="165"/>
      <c r="O498" s="165"/>
      <c r="P498" s="18"/>
      <c r="Q498" s="18"/>
      <c r="R498" s="18"/>
      <c r="S498" s="18"/>
      <c r="T498" s="18"/>
      <c r="U498" s="18"/>
      <c r="V498" s="18"/>
      <c r="W498" s="18"/>
      <c r="X498" s="165"/>
      <c r="Y498" s="165"/>
      <c r="Z498" s="18"/>
      <c r="AA498" s="18"/>
      <c r="AB498" s="18"/>
      <c r="AC498" s="18"/>
      <c r="AD498" s="18"/>
      <c r="AE498" s="18"/>
    </row>
    <row r="499" spans="1:31" s="11" customFormat="1" ht="15" customHeight="1" x14ac:dyDescent="0.3">
      <c r="A499" s="14"/>
      <c r="B499" s="80"/>
      <c r="C499" s="174"/>
      <c r="D499" s="174"/>
      <c r="E499" s="17"/>
      <c r="F499" s="18"/>
      <c r="G499" s="18"/>
      <c r="H499" s="18"/>
      <c r="I499" s="18"/>
      <c r="J499" s="18"/>
      <c r="K499" s="18"/>
      <c r="L499" s="18"/>
      <c r="M499" s="18"/>
      <c r="N499" s="165"/>
      <c r="O499" s="165"/>
      <c r="P499" s="18"/>
      <c r="Q499" s="18"/>
      <c r="R499" s="18"/>
      <c r="S499" s="18"/>
      <c r="T499" s="18"/>
      <c r="U499" s="18"/>
      <c r="V499" s="18"/>
      <c r="W499" s="18"/>
      <c r="X499" s="165"/>
      <c r="Y499" s="165"/>
      <c r="Z499" s="18"/>
      <c r="AA499" s="18"/>
      <c r="AB499" s="18"/>
      <c r="AC499" s="18"/>
      <c r="AD499" s="18"/>
      <c r="AE499" s="18"/>
    </row>
    <row r="500" spans="1:31" s="11" customFormat="1" ht="15" customHeight="1" x14ac:dyDescent="0.3">
      <c r="A500" s="14"/>
      <c r="B500" s="80"/>
      <c r="C500" s="174"/>
      <c r="D500" s="174"/>
      <c r="E500" s="17"/>
      <c r="F500" s="18"/>
      <c r="G500" s="18"/>
      <c r="H500" s="18"/>
      <c r="I500" s="18"/>
      <c r="J500" s="18"/>
      <c r="K500" s="18"/>
      <c r="L500" s="18"/>
      <c r="M500" s="18"/>
      <c r="N500" s="165"/>
      <c r="O500" s="165"/>
      <c r="P500" s="18"/>
      <c r="Q500" s="18"/>
      <c r="R500" s="18"/>
      <c r="S500" s="18"/>
      <c r="T500" s="18"/>
      <c r="U500" s="18"/>
      <c r="V500" s="18"/>
      <c r="W500" s="18"/>
      <c r="X500" s="165"/>
      <c r="Y500" s="165"/>
      <c r="Z500" s="18"/>
      <c r="AA500" s="18"/>
      <c r="AB500" s="18"/>
      <c r="AC500" s="18"/>
      <c r="AD500" s="18"/>
      <c r="AE500" s="18"/>
    </row>
    <row r="501" spans="1:31" s="11" customFormat="1" ht="15" customHeight="1" x14ac:dyDescent="0.3">
      <c r="A501" s="14"/>
      <c r="B501" s="80"/>
      <c r="C501" s="174"/>
      <c r="D501" s="174"/>
      <c r="E501" s="17"/>
      <c r="F501" s="18"/>
      <c r="G501" s="18"/>
      <c r="H501" s="18"/>
      <c r="I501" s="18"/>
      <c r="J501" s="18"/>
      <c r="K501" s="18"/>
      <c r="L501" s="18"/>
      <c r="M501" s="18"/>
      <c r="N501" s="165"/>
      <c r="O501" s="165"/>
      <c r="P501" s="18"/>
      <c r="Q501" s="18"/>
      <c r="R501" s="18"/>
      <c r="S501" s="18"/>
      <c r="T501" s="18"/>
      <c r="U501" s="18"/>
      <c r="V501" s="18"/>
      <c r="W501" s="18"/>
      <c r="X501" s="165"/>
      <c r="Y501" s="165"/>
      <c r="Z501" s="18"/>
      <c r="AA501" s="18"/>
      <c r="AB501" s="18"/>
      <c r="AC501" s="18"/>
      <c r="AD501" s="18"/>
      <c r="AE501" s="18"/>
    </row>
    <row r="502" spans="1:31" s="11" customFormat="1" ht="15" customHeight="1" x14ac:dyDescent="0.3">
      <c r="A502" s="14"/>
      <c r="B502" s="80"/>
      <c r="C502" s="174"/>
      <c r="D502" s="174"/>
      <c r="E502" s="17"/>
      <c r="F502" s="18"/>
      <c r="G502" s="18"/>
      <c r="H502" s="18"/>
      <c r="I502" s="18"/>
      <c r="J502" s="18"/>
      <c r="K502" s="18"/>
      <c r="L502" s="18"/>
      <c r="M502" s="18"/>
      <c r="N502" s="165"/>
      <c r="O502" s="165"/>
      <c r="P502" s="18"/>
      <c r="Q502" s="18"/>
      <c r="R502" s="18"/>
      <c r="S502" s="18"/>
      <c r="T502" s="18"/>
      <c r="U502" s="18"/>
      <c r="V502" s="18"/>
      <c r="W502" s="18"/>
      <c r="X502" s="165"/>
      <c r="Y502" s="165"/>
      <c r="Z502" s="18"/>
      <c r="AA502" s="18"/>
      <c r="AB502" s="18"/>
      <c r="AC502" s="18"/>
      <c r="AD502" s="18"/>
      <c r="AE502" s="18"/>
    </row>
    <row r="503" spans="1:31" s="11" customFormat="1" ht="15" customHeight="1" x14ac:dyDescent="0.3">
      <c r="A503" s="14"/>
      <c r="B503" s="80"/>
      <c r="C503" s="174"/>
      <c r="D503" s="174"/>
      <c r="E503" s="17"/>
      <c r="F503" s="18"/>
      <c r="G503" s="18"/>
      <c r="H503" s="18"/>
      <c r="I503" s="18"/>
      <c r="J503" s="18"/>
      <c r="K503" s="18"/>
      <c r="L503" s="18"/>
      <c r="M503" s="18"/>
      <c r="N503" s="165"/>
      <c r="O503" s="165"/>
      <c r="P503" s="18"/>
      <c r="Q503" s="18"/>
      <c r="R503" s="18"/>
      <c r="S503" s="18"/>
      <c r="T503" s="18"/>
      <c r="U503" s="18"/>
      <c r="V503" s="18"/>
      <c r="W503" s="18"/>
      <c r="X503" s="165"/>
      <c r="Y503" s="165"/>
      <c r="Z503" s="18"/>
      <c r="AA503" s="18"/>
      <c r="AB503" s="18"/>
      <c r="AC503" s="18"/>
      <c r="AD503" s="18"/>
      <c r="AE503" s="18"/>
    </row>
    <row r="504" spans="1:31" s="11" customFormat="1" ht="15" customHeight="1" x14ac:dyDescent="0.3">
      <c r="A504" s="14"/>
      <c r="B504" s="80"/>
      <c r="C504" s="174"/>
      <c r="D504" s="174"/>
      <c r="E504" s="17"/>
      <c r="F504" s="18"/>
      <c r="G504" s="18"/>
      <c r="H504" s="18"/>
      <c r="I504" s="18"/>
      <c r="J504" s="18"/>
      <c r="K504" s="18"/>
      <c r="L504" s="18"/>
      <c r="M504" s="18"/>
      <c r="N504" s="165"/>
      <c r="O504" s="165"/>
      <c r="P504" s="18"/>
      <c r="Q504" s="18"/>
      <c r="R504" s="18"/>
      <c r="S504" s="18"/>
      <c r="T504" s="18"/>
      <c r="U504" s="18"/>
      <c r="V504" s="18"/>
      <c r="W504" s="18"/>
      <c r="X504" s="165"/>
      <c r="Y504" s="165"/>
      <c r="Z504" s="18"/>
      <c r="AA504" s="18"/>
      <c r="AB504" s="18"/>
      <c r="AC504" s="18"/>
      <c r="AD504" s="18"/>
      <c r="AE504" s="18"/>
    </row>
    <row r="505" spans="1:31" s="11" customFormat="1" ht="15" customHeight="1" x14ac:dyDescent="0.3">
      <c r="A505" s="14"/>
      <c r="B505" s="80"/>
      <c r="C505" s="174"/>
      <c r="D505" s="174"/>
      <c r="E505" s="17"/>
      <c r="F505" s="18"/>
      <c r="G505" s="18"/>
      <c r="H505" s="18"/>
      <c r="I505" s="18"/>
      <c r="J505" s="18"/>
      <c r="K505" s="18"/>
      <c r="L505" s="18"/>
      <c r="M505" s="18"/>
      <c r="N505" s="165"/>
      <c r="O505" s="165"/>
      <c r="P505" s="18"/>
      <c r="Q505" s="18"/>
      <c r="R505" s="18"/>
      <c r="S505" s="18"/>
      <c r="T505" s="18"/>
      <c r="U505" s="18"/>
      <c r="V505" s="18"/>
      <c r="W505" s="18"/>
      <c r="X505" s="165"/>
      <c r="Y505" s="165"/>
      <c r="Z505" s="18"/>
      <c r="AA505" s="18"/>
      <c r="AB505" s="18"/>
      <c r="AC505" s="18"/>
      <c r="AD505" s="18"/>
      <c r="AE505" s="18"/>
    </row>
    <row r="506" spans="1:31" s="11" customFormat="1" ht="15" customHeight="1" x14ac:dyDescent="0.3">
      <c r="A506" s="14"/>
      <c r="B506" s="80"/>
      <c r="C506" s="174"/>
      <c r="D506" s="174"/>
      <c r="E506" s="17"/>
      <c r="F506" s="18"/>
      <c r="G506" s="18"/>
      <c r="H506" s="18"/>
      <c r="I506" s="18"/>
      <c r="J506" s="18"/>
      <c r="K506" s="18"/>
      <c r="L506" s="18"/>
      <c r="M506" s="18"/>
      <c r="N506" s="165"/>
      <c r="O506" s="165"/>
      <c r="P506" s="18"/>
      <c r="Q506" s="18"/>
      <c r="R506" s="18"/>
      <c r="S506" s="18"/>
      <c r="T506" s="18"/>
      <c r="U506" s="18"/>
      <c r="V506" s="18"/>
      <c r="W506" s="18"/>
      <c r="X506" s="165"/>
      <c r="Y506" s="165"/>
      <c r="Z506" s="18"/>
      <c r="AA506" s="18"/>
      <c r="AB506" s="18"/>
      <c r="AC506" s="18"/>
      <c r="AD506" s="18"/>
      <c r="AE506" s="18"/>
    </row>
    <row r="507" spans="1:31" s="11" customFormat="1" ht="15" customHeight="1" x14ac:dyDescent="0.3">
      <c r="A507" s="14"/>
      <c r="B507" s="80"/>
      <c r="C507" s="174"/>
      <c r="D507" s="174"/>
      <c r="E507" s="17"/>
      <c r="F507" s="18"/>
      <c r="G507" s="18"/>
      <c r="H507" s="18"/>
      <c r="I507" s="18"/>
      <c r="J507" s="18"/>
      <c r="K507" s="18"/>
      <c r="L507" s="18"/>
      <c r="M507" s="18"/>
      <c r="N507" s="165"/>
      <c r="O507" s="165"/>
      <c r="P507" s="18"/>
      <c r="Q507" s="18"/>
      <c r="R507" s="18"/>
      <c r="S507" s="18"/>
      <c r="T507" s="18"/>
      <c r="U507" s="18"/>
      <c r="V507" s="18"/>
      <c r="W507" s="18"/>
      <c r="X507" s="165"/>
      <c r="Y507" s="165"/>
      <c r="Z507" s="18"/>
      <c r="AA507" s="18"/>
      <c r="AB507" s="18"/>
      <c r="AC507" s="18"/>
      <c r="AD507" s="18"/>
      <c r="AE507" s="18"/>
    </row>
    <row r="508" spans="1:31" s="11" customFormat="1" ht="15" customHeight="1" x14ac:dyDescent="0.3">
      <c r="A508" s="14"/>
      <c r="B508" s="80"/>
      <c r="C508" s="174"/>
      <c r="D508" s="174"/>
      <c r="E508" s="17"/>
      <c r="F508" s="18"/>
      <c r="G508" s="18"/>
      <c r="H508" s="18"/>
      <c r="I508" s="18"/>
      <c r="J508" s="18"/>
      <c r="K508" s="18"/>
      <c r="L508" s="18"/>
      <c r="M508" s="18"/>
      <c r="N508" s="165"/>
      <c r="O508" s="165"/>
      <c r="P508" s="18"/>
      <c r="Q508" s="18"/>
      <c r="R508" s="18"/>
      <c r="S508" s="18"/>
      <c r="T508" s="18"/>
      <c r="U508" s="18"/>
      <c r="V508" s="18"/>
      <c r="W508" s="18"/>
      <c r="X508" s="165"/>
      <c r="Y508" s="165"/>
      <c r="Z508" s="18"/>
      <c r="AA508" s="18"/>
      <c r="AB508" s="18"/>
      <c r="AC508" s="18"/>
      <c r="AD508" s="18"/>
      <c r="AE508" s="18"/>
    </row>
    <row r="509" spans="1:31" s="11" customFormat="1" ht="15" customHeight="1" x14ac:dyDescent="0.3">
      <c r="A509" s="14"/>
      <c r="B509" s="80"/>
      <c r="C509" s="174"/>
      <c r="D509" s="174"/>
      <c r="E509" s="17"/>
      <c r="F509" s="18"/>
      <c r="G509" s="18"/>
      <c r="H509" s="18"/>
      <c r="I509" s="18"/>
      <c r="J509" s="18"/>
      <c r="K509" s="18"/>
      <c r="L509" s="18"/>
      <c r="M509" s="18"/>
      <c r="N509" s="165"/>
      <c r="O509" s="165"/>
      <c r="P509" s="18"/>
      <c r="Q509" s="18"/>
      <c r="R509" s="18"/>
      <c r="S509" s="18"/>
      <c r="T509" s="18"/>
      <c r="U509" s="18"/>
      <c r="V509" s="18"/>
      <c r="W509" s="18"/>
      <c r="X509" s="165"/>
      <c r="Y509" s="165"/>
      <c r="Z509" s="18"/>
      <c r="AA509" s="18"/>
      <c r="AB509" s="18"/>
      <c r="AC509" s="18"/>
      <c r="AD509" s="18"/>
      <c r="AE509" s="18"/>
    </row>
    <row r="510" spans="1:31" s="11" customFormat="1" ht="15" customHeight="1" x14ac:dyDescent="0.3">
      <c r="A510" s="14"/>
      <c r="B510" s="80"/>
      <c r="C510" s="174"/>
      <c r="D510" s="174"/>
      <c r="E510" s="17"/>
      <c r="F510" s="18"/>
      <c r="G510" s="18"/>
      <c r="H510" s="18"/>
      <c r="I510" s="18"/>
      <c r="J510" s="18"/>
      <c r="K510" s="18"/>
      <c r="L510" s="18"/>
      <c r="M510" s="18"/>
      <c r="N510" s="165"/>
      <c r="O510" s="165"/>
      <c r="P510" s="18"/>
      <c r="Q510" s="18"/>
      <c r="R510" s="18"/>
      <c r="S510" s="18"/>
      <c r="T510" s="18"/>
      <c r="U510" s="18"/>
      <c r="V510" s="18"/>
      <c r="W510" s="18"/>
      <c r="X510" s="165"/>
      <c r="Y510" s="165"/>
      <c r="Z510" s="18"/>
      <c r="AA510" s="18"/>
      <c r="AB510" s="18"/>
      <c r="AC510" s="18"/>
      <c r="AD510" s="18"/>
      <c r="AE510" s="18"/>
    </row>
    <row r="511" spans="1:31" s="11" customFormat="1" ht="15" customHeight="1" x14ac:dyDescent="0.3">
      <c r="A511" s="14"/>
      <c r="B511" s="80"/>
      <c r="C511" s="174"/>
      <c r="D511" s="174"/>
      <c r="E511" s="17"/>
      <c r="F511" s="18"/>
      <c r="G511" s="18"/>
      <c r="H511" s="18"/>
      <c r="I511" s="18"/>
      <c r="J511" s="18"/>
      <c r="K511" s="18"/>
      <c r="L511" s="18"/>
      <c r="M511" s="18"/>
      <c r="N511" s="165"/>
      <c r="O511" s="165"/>
      <c r="P511" s="18"/>
      <c r="Q511" s="18"/>
      <c r="R511" s="18"/>
      <c r="S511" s="18"/>
      <c r="T511" s="18"/>
      <c r="U511" s="18"/>
      <c r="V511" s="18"/>
      <c r="W511" s="18"/>
      <c r="X511" s="165"/>
      <c r="Y511" s="165"/>
      <c r="Z511" s="18"/>
      <c r="AA511" s="18"/>
      <c r="AB511" s="18"/>
      <c r="AC511" s="18"/>
      <c r="AD511" s="18"/>
      <c r="AE511" s="18"/>
    </row>
    <row r="512" spans="1:31" s="11" customFormat="1" ht="15" customHeight="1" x14ac:dyDescent="0.3">
      <c r="A512" s="14"/>
      <c r="B512" s="80"/>
      <c r="C512" s="174"/>
      <c r="D512" s="174"/>
      <c r="E512" s="17"/>
      <c r="F512" s="18"/>
      <c r="G512" s="18"/>
      <c r="H512" s="18"/>
      <c r="I512" s="18"/>
      <c r="J512" s="18"/>
      <c r="K512" s="18"/>
      <c r="L512" s="18"/>
      <c r="M512" s="18"/>
      <c r="N512" s="165"/>
      <c r="O512" s="165"/>
      <c r="P512" s="18"/>
      <c r="Q512" s="18"/>
      <c r="R512" s="18"/>
      <c r="S512" s="18"/>
      <c r="T512" s="18"/>
      <c r="U512" s="18"/>
      <c r="V512" s="18"/>
      <c r="W512" s="18"/>
      <c r="X512" s="165"/>
      <c r="Y512" s="165"/>
      <c r="Z512" s="18"/>
      <c r="AA512" s="18"/>
      <c r="AB512" s="18"/>
      <c r="AC512" s="18"/>
      <c r="AD512" s="18"/>
      <c r="AE512" s="18"/>
    </row>
    <row r="513" spans="1:31" s="11" customFormat="1" ht="15" customHeight="1" x14ac:dyDescent="0.3">
      <c r="A513" s="14"/>
      <c r="B513" s="80"/>
      <c r="C513" s="174"/>
      <c r="D513" s="174"/>
      <c r="E513" s="17"/>
      <c r="F513" s="18"/>
      <c r="G513" s="18"/>
      <c r="H513" s="18"/>
      <c r="I513" s="18"/>
      <c r="J513" s="18"/>
      <c r="K513" s="18"/>
      <c r="L513" s="18"/>
      <c r="M513" s="18"/>
      <c r="N513" s="165"/>
      <c r="O513" s="165"/>
      <c r="P513" s="18"/>
      <c r="Q513" s="18"/>
      <c r="R513" s="18"/>
      <c r="S513" s="18"/>
      <c r="T513" s="18"/>
      <c r="U513" s="18"/>
      <c r="V513" s="18"/>
      <c r="W513" s="18"/>
      <c r="X513" s="165"/>
      <c r="Y513" s="165"/>
      <c r="Z513" s="18"/>
      <c r="AA513" s="18"/>
      <c r="AB513" s="18"/>
      <c r="AC513" s="18"/>
      <c r="AD513" s="18"/>
      <c r="AE513" s="18"/>
    </row>
    <row r="514" spans="1:31" s="11" customFormat="1" ht="15" customHeight="1" x14ac:dyDescent="0.3">
      <c r="A514" s="14"/>
      <c r="B514" s="80"/>
      <c r="C514" s="174"/>
      <c r="D514" s="174"/>
      <c r="E514" s="17"/>
      <c r="F514" s="18"/>
      <c r="G514" s="18"/>
      <c r="H514" s="18"/>
      <c r="I514" s="18"/>
      <c r="J514" s="18"/>
      <c r="K514" s="18"/>
      <c r="L514" s="18"/>
      <c r="M514" s="18"/>
      <c r="N514" s="165"/>
      <c r="O514" s="165"/>
      <c r="P514" s="18"/>
      <c r="Q514" s="18"/>
      <c r="R514" s="18"/>
      <c r="S514" s="18"/>
      <c r="T514" s="18"/>
      <c r="U514" s="18"/>
      <c r="V514" s="18"/>
      <c r="W514" s="18"/>
      <c r="X514" s="165"/>
      <c r="Y514" s="165"/>
      <c r="Z514" s="18"/>
      <c r="AA514" s="18"/>
      <c r="AB514" s="18"/>
      <c r="AC514" s="18"/>
      <c r="AD514" s="18"/>
      <c r="AE514" s="18"/>
    </row>
    <row r="515" spans="1:31" s="11" customFormat="1" ht="15" customHeight="1" x14ac:dyDescent="0.3">
      <c r="A515" s="14"/>
      <c r="B515" s="80"/>
      <c r="C515" s="174"/>
      <c r="D515" s="174"/>
      <c r="E515" s="17"/>
      <c r="F515" s="18"/>
      <c r="G515" s="18"/>
      <c r="H515" s="18"/>
      <c r="I515" s="18"/>
      <c r="J515" s="18"/>
      <c r="K515" s="18"/>
      <c r="L515" s="18"/>
      <c r="M515" s="18"/>
      <c r="N515" s="165"/>
      <c r="O515" s="165"/>
      <c r="P515" s="18"/>
      <c r="Q515" s="18"/>
      <c r="R515" s="18"/>
      <c r="S515" s="18"/>
      <c r="T515" s="18"/>
      <c r="U515" s="18"/>
      <c r="V515" s="18"/>
      <c r="W515" s="18"/>
      <c r="X515" s="165"/>
      <c r="Y515" s="165"/>
      <c r="Z515" s="18"/>
      <c r="AA515" s="18"/>
      <c r="AB515" s="18"/>
      <c r="AC515" s="18"/>
      <c r="AD515" s="18"/>
      <c r="AE515" s="18"/>
    </row>
    <row r="516" spans="1:31" s="11" customFormat="1" ht="15" customHeight="1" x14ac:dyDescent="0.3">
      <c r="A516" s="14"/>
      <c r="B516" s="80"/>
      <c r="C516" s="174"/>
      <c r="D516" s="174"/>
      <c r="E516" s="17"/>
      <c r="F516" s="18"/>
      <c r="G516" s="18"/>
      <c r="H516" s="18"/>
      <c r="I516" s="18"/>
      <c r="J516" s="18"/>
      <c r="K516" s="18"/>
      <c r="L516" s="18"/>
      <c r="M516" s="18"/>
      <c r="N516" s="165"/>
      <c r="O516" s="165"/>
      <c r="P516" s="18"/>
      <c r="Q516" s="18"/>
      <c r="R516" s="18"/>
      <c r="S516" s="18"/>
      <c r="T516" s="18"/>
      <c r="U516" s="18"/>
      <c r="V516" s="18"/>
      <c r="W516" s="18"/>
      <c r="X516" s="165"/>
      <c r="Y516" s="165"/>
      <c r="Z516" s="18"/>
      <c r="AA516" s="18"/>
      <c r="AB516" s="18"/>
      <c r="AC516" s="18"/>
      <c r="AD516" s="18"/>
      <c r="AE516" s="18"/>
    </row>
    <row r="517" spans="1:31" s="11" customFormat="1" ht="15" customHeight="1" x14ac:dyDescent="0.3">
      <c r="A517" s="14"/>
      <c r="B517" s="80"/>
      <c r="C517" s="174"/>
      <c r="D517" s="174"/>
      <c r="E517" s="17"/>
      <c r="F517" s="18"/>
      <c r="G517" s="18"/>
      <c r="H517" s="18"/>
      <c r="I517" s="18"/>
      <c r="J517" s="18"/>
      <c r="K517" s="18"/>
      <c r="L517" s="18"/>
      <c r="M517" s="18"/>
      <c r="N517" s="165"/>
      <c r="O517" s="165"/>
      <c r="P517" s="18"/>
      <c r="Q517" s="18"/>
      <c r="R517" s="18"/>
      <c r="S517" s="18"/>
      <c r="T517" s="18"/>
      <c r="U517" s="18"/>
      <c r="V517" s="18"/>
      <c r="W517" s="18"/>
      <c r="X517" s="165"/>
      <c r="Y517" s="165"/>
      <c r="Z517" s="18"/>
      <c r="AA517" s="18"/>
      <c r="AB517" s="18"/>
      <c r="AC517" s="18"/>
      <c r="AD517" s="18"/>
      <c r="AE517" s="18"/>
    </row>
    <row r="518" spans="1:31" s="11" customFormat="1" ht="15" customHeight="1" x14ac:dyDescent="0.3">
      <c r="A518" s="14"/>
      <c r="B518" s="80"/>
      <c r="C518" s="174"/>
      <c r="D518" s="174"/>
      <c r="E518" s="17"/>
      <c r="F518" s="18"/>
      <c r="G518" s="18"/>
      <c r="H518" s="18"/>
      <c r="I518" s="18"/>
      <c r="J518" s="18"/>
      <c r="K518" s="18"/>
      <c r="L518" s="18"/>
      <c r="M518" s="18"/>
      <c r="N518" s="165"/>
      <c r="O518" s="165"/>
      <c r="P518" s="18"/>
      <c r="Q518" s="18"/>
      <c r="R518" s="18"/>
      <c r="S518" s="18"/>
      <c r="T518" s="18"/>
      <c r="U518" s="18"/>
      <c r="V518" s="18"/>
      <c r="W518" s="18"/>
      <c r="X518" s="165"/>
      <c r="Y518" s="165"/>
      <c r="Z518" s="18"/>
      <c r="AA518" s="18"/>
      <c r="AB518" s="18"/>
      <c r="AC518" s="18"/>
      <c r="AD518" s="18"/>
      <c r="AE518" s="18"/>
    </row>
    <row r="519" spans="1:31" s="11" customFormat="1" ht="15" customHeight="1" x14ac:dyDescent="0.3">
      <c r="A519" s="14"/>
      <c r="B519" s="80"/>
      <c r="C519" s="174"/>
      <c r="D519" s="174"/>
      <c r="E519" s="17"/>
      <c r="F519" s="18"/>
      <c r="G519" s="18"/>
      <c r="H519" s="18"/>
      <c r="I519" s="18"/>
      <c r="J519" s="18"/>
      <c r="K519" s="18"/>
      <c r="L519" s="18"/>
      <c r="M519" s="18"/>
      <c r="N519" s="165"/>
      <c r="O519" s="165"/>
      <c r="P519" s="18"/>
      <c r="Q519" s="18"/>
      <c r="R519" s="18"/>
      <c r="S519" s="18"/>
      <c r="T519" s="18"/>
      <c r="U519" s="18"/>
      <c r="V519" s="18"/>
      <c r="W519" s="18"/>
      <c r="X519" s="165"/>
      <c r="Y519" s="165"/>
      <c r="Z519" s="18"/>
      <c r="AA519" s="18"/>
      <c r="AB519" s="18"/>
      <c r="AC519" s="18"/>
      <c r="AD519" s="18"/>
      <c r="AE519" s="18"/>
    </row>
    <row r="520" spans="1:31" s="11" customFormat="1" ht="15" customHeight="1" x14ac:dyDescent="0.3">
      <c r="A520" s="14"/>
      <c r="B520" s="80"/>
      <c r="C520" s="174"/>
      <c r="D520" s="174"/>
      <c r="E520" s="17"/>
      <c r="F520" s="18"/>
      <c r="G520" s="18"/>
      <c r="H520" s="18"/>
      <c r="I520" s="18"/>
      <c r="J520" s="18"/>
      <c r="K520" s="18"/>
      <c r="L520" s="18"/>
      <c r="M520" s="18"/>
      <c r="N520" s="165"/>
      <c r="O520" s="165"/>
      <c r="P520" s="18"/>
      <c r="Q520" s="18"/>
      <c r="R520" s="18"/>
      <c r="S520" s="18"/>
      <c r="T520" s="18"/>
      <c r="U520" s="18"/>
      <c r="V520" s="18"/>
      <c r="W520" s="18"/>
      <c r="X520" s="165"/>
      <c r="Y520" s="165"/>
      <c r="Z520" s="18"/>
      <c r="AA520" s="18"/>
      <c r="AB520" s="18"/>
      <c r="AC520" s="18"/>
      <c r="AD520" s="18"/>
      <c r="AE520" s="18"/>
    </row>
    <row r="521" spans="1:31" s="11" customFormat="1" ht="15" customHeight="1" x14ac:dyDescent="0.3">
      <c r="A521" s="14"/>
      <c r="B521" s="80"/>
      <c r="C521" s="174"/>
      <c r="D521" s="174"/>
      <c r="E521" s="17"/>
      <c r="F521" s="18"/>
      <c r="G521" s="18"/>
      <c r="H521" s="18"/>
      <c r="I521" s="18"/>
      <c r="J521" s="18"/>
      <c r="K521" s="18"/>
      <c r="L521" s="18"/>
      <c r="M521" s="18"/>
      <c r="N521" s="165"/>
      <c r="O521" s="165"/>
      <c r="P521" s="18"/>
      <c r="Q521" s="18"/>
      <c r="R521" s="18"/>
      <c r="S521" s="18"/>
      <c r="T521" s="18"/>
      <c r="U521" s="18"/>
      <c r="V521" s="18"/>
      <c r="W521" s="18"/>
      <c r="X521" s="165"/>
      <c r="Y521" s="165"/>
      <c r="Z521" s="18"/>
      <c r="AA521" s="18"/>
      <c r="AB521" s="18"/>
      <c r="AC521" s="18"/>
      <c r="AD521" s="18"/>
      <c r="AE521" s="18"/>
    </row>
    <row r="522" spans="1:31" s="11" customFormat="1" ht="15" customHeight="1" x14ac:dyDescent="0.3">
      <c r="A522" s="14"/>
      <c r="B522" s="80"/>
      <c r="C522" s="174"/>
      <c r="D522" s="174"/>
      <c r="E522" s="17"/>
      <c r="F522" s="18"/>
      <c r="G522" s="18"/>
      <c r="H522" s="18"/>
      <c r="I522" s="18"/>
      <c r="J522" s="18"/>
      <c r="K522" s="18"/>
      <c r="L522" s="18"/>
      <c r="M522" s="18"/>
      <c r="N522" s="165"/>
      <c r="O522" s="165"/>
      <c r="P522" s="18"/>
      <c r="Q522" s="18"/>
      <c r="R522" s="18"/>
      <c r="S522" s="18"/>
      <c r="T522" s="18"/>
      <c r="U522" s="18"/>
      <c r="V522" s="18"/>
      <c r="W522" s="18"/>
      <c r="X522" s="165"/>
      <c r="Y522" s="165"/>
      <c r="Z522" s="18"/>
      <c r="AA522" s="18"/>
      <c r="AB522" s="18"/>
      <c r="AC522" s="18"/>
      <c r="AD522" s="18"/>
      <c r="AE522" s="18"/>
    </row>
    <row r="523" spans="1:31" s="11" customFormat="1" ht="15" customHeight="1" x14ac:dyDescent="0.3">
      <c r="A523" s="14"/>
      <c r="B523" s="80"/>
      <c r="C523" s="174"/>
      <c r="D523" s="174"/>
      <c r="E523" s="17"/>
      <c r="F523" s="18"/>
      <c r="G523" s="18"/>
      <c r="H523" s="18"/>
      <c r="I523" s="18"/>
      <c r="J523" s="18"/>
      <c r="K523" s="18"/>
      <c r="L523" s="18"/>
      <c r="M523" s="18"/>
      <c r="N523" s="165"/>
      <c r="O523" s="165"/>
      <c r="P523" s="18"/>
      <c r="Q523" s="18"/>
      <c r="R523" s="18"/>
      <c r="S523" s="18"/>
      <c r="T523" s="18"/>
      <c r="U523" s="18"/>
      <c r="V523" s="18"/>
      <c r="W523" s="18"/>
      <c r="X523" s="165"/>
      <c r="Y523" s="165"/>
      <c r="Z523" s="18"/>
      <c r="AA523" s="18"/>
      <c r="AB523" s="18"/>
      <c r="AC523" s="18"/>
      <c r="AD523" s="18"/>
      <c r="AE523" s="18"/>
    </row>
    <row r="524" spans="1:31" s="11" customFormat="1" ht="15" customHeight="1" x14ac:dyDescent="0.3">
      <c r="A524" s="14"/>
      <c r="B524" s="80"/>
      <c r="C524" s="174"/>
      <c r="D524" s="174"/>
      <c r="E524" s="17"/>
      <c r="F524" s="18"/>
      <c r="G524" s="18"/>
      <c r="H524" s="18"/>
      <c r="I524" s="18"/>
      <c r="J524" s="18"/>
      <c r="K524" s="18"/>
      <c r="L524" s="18"/>
      <c r="M524" s="18"/>
      <c r="N524" s="165"/>
      <c r="O524" s="165"/>
      <c r="P524" s="18"/>
      <c r="Q524" s="18"/>
      <c r="R524" s="18"/>
      <c r="S524" s="18"/>
      <c r="T524" s="18"/>
      <c r="U524" s="18"/>
      <c r="V524" s="18"/>
      <c r="W524" s="18"/>
      <c r="X524" s="165"/>
      <c r="Y524" s="165"/>
      <c r="Z524" s="18"/>
      <c r="AA524" s="18"/>
      <c r="AB524" s="18"/>
      <c r="AC524" s="18"/>
      <c r="AD524" s="18"/>
      <c r="AE524" s="18"/>
    </row>
    <row r="525" spans="1:31" s="11" customFormat="1" ht="15" customHeight="1" x14ac:dyDescent="0.3">
      <c r="A525" s="14"/>
      <c r="B525" s="80"/>
      <c r="C525" s="174"/>
      <c r="D525" s="174"/>
      <c r="E525" s="17"/>
      <c r="F525" s="18"/>
      <c r="G525" s="18"/>
      <c r="H525" s="18"/>
      <c r="I525" s="18"/>
      <c r="J525" s="18"/>
      <c r="K525" s="18"/>
      <c r="L525" s="18"/>
      <c r="M525" s="18"/>
      <c r="N525" s="165"/>
      <c r="O525" s="165"/>
      <c r="P525" s="18"/>
      <c r="Q525" s="18"/>
      <c r="R525" s="18"/>
      <c r="S525" s="18"/>
      <c r="T525" s="18"/>
      <c r="U525" s="18"/>
      <c r="V525" s="18"/>
      <c r="W525" s="18"/>
      <c r="X525" s="165"/>
      <c r="Y525" s="165"/>
      <c r="Z525" s="18"/>
      <c r="AA525" s="18"/>
      <c r="AB525" s="18"/>
      <c r="AC525" s="18"/>
      <c r="AD525" s="18"/>
      <c r="AE525" s="18"/>
    </row>
    <row r="526" spans="1:31" s="11" customFormat="1" ht="15" customHeight="1" x14ac:dyDescent="0.3">
      <c r="A526" s="14"/>
      <c r="B526" s="80"/>
      <c r="C526" s="174"/>
      <c r="D526" s="174"/>
      <c r="E526" s="17"/>
      <c r="F526" s="18"/>
      <c r="G526" s="18"/>
      <c r="H526" s="18"/>
      <c r="I526" s="18"/>
      <c r="J526" s="18"/>
      <c r="K526" s="18"/>
      <c r="L526" s="18"/>
      <c r="M526" s="18"/>
      <c r="N526" s="165"/>
      <c r="O526" s="165"/>
      <c r="P526" s="18"/>
      <c r="Q526" s="18"/>
      <c r="R526" s="18"/>
      <c r="S526" s="18"/>
      <c r="T526" s="18"/>
      <c r="U526" s="18"/>
      <c r="V526" s="18"/>
      <c r="W526" s="18"/>
      <c r="X526" s="165"/>
      <c r="Y526" s="165"/>
      <c r="Z526" s="18"/>
      <c r="AA526" s="18"/>
      <c r="AB526" s="18"/>
      <c r="AC526" s="18"/>
      <c r="AD526" s="18"/>
      <c r="AE526" s="18"/>
    </row>
    <row r="527" spans="1:31" s="11" customFormat="1" ht="15" customHeight="1" x14ac:dyDescent="0.3">
      <c r="A527" s="14"/>
      <c r="B527" s="80"/>
      <c r="C527" s="174"/>
      <c r="D527" s="174"/>
      <c r="E527" s="17"/>
      <c r="F527" s="18"/>
      <c r="G527" s="18"/>
      <c r="H527" s="18"/>
      <c r="I527" s="18"/>
      <c r="J527" s="18"/>
      <c r="K527" s="18"/>
      <c r="L527" s="18"/>
      <c r="M527" s="18"/>
      <c r="N527" s="165"/>
      <c r="O527" s="165"/>
      <c r="P527" s="18"/>
      <c r="Q527" s="18"/>
      <c r="R527" s="18"/>
      <c r="S527" s="18"/>
      <c r="T527" s="18"/>
      <c r="U527" s="18"/>
      <c r="V527" s="18"/>
      <c r="W527" s="18"/>
      <c r="X527" s="165"/>
      <c r="Y527" s="165"/>
      <c r="Z527" s="18"/>
      <c r="AA527" s="18"/>
      <c r="AB527" s="18"/>
      <c r="AC527" s="18"/>
      <c r="AD527" s="18"/>
      <c r="AE527" s="18"/>
    </row>
    <row r="528" spans="1:31" s="11" customFormat="1" ht="15" customHeight="1" x14ac:dyDescent="0.3">
      <c r="A528" s="14"/>
      <c r="B528" s="80"/>
      <c r="C528" s="174"/>
      <c r="D528" s="174"/>
      <c r="E528" s="17"/>
      <c r="F528" s="18"/>
      <c r="G528" s="18"/>
      <c r="H528" s="18"/>
      <c r="I528" s="18"/>
      <c r="J528" s="18"/>
      <c r="K528" s="18"/>
      <c r="L528" s="18"/>
      <c r="M528" s="18"/>
      <c r="N528" s="165"/>
      <c r="O528" s="165"/>
      <c r="P528" s="18"/>
      <c r="Q528" s="18"/>
      <c r="R528" s="18"/>
      <c r="S528" s="18"/>
      <c r="T528" s="18"/>
      <c r="U528" s="18"/>
      <c r="V528" s="18"/>
      <c r="W528" s="18"/>
      <c r="X528" s="165"/>
      <c r="Y528" s="165"/>
      <c r="Z528" s="18"/>
      <c r="AA528" s="18"/>
      <c r="AB528" s="18"/>
      <c r="AC528" s="18"/>
      <c r="AD528" s="18"/>
      <c r="AE528" s="18"/>
    </row>
    <row r="529" spans="1:31" s="11" customFormat="1" ht="15" customHeight="1" x14ac:dyDescent="0.3">
      <c r="A529" s="14"/>
      <c r="B529" s="80"/>
      <c r="C529" s="174"/>
      <c r="D529" s="174"/>
      <c r="E529" s="17"/>
      <c r="F529" s="18"/>
      <c r="G529" s="18"/>
      <c r="H529" s="18"/>
      <c r="I529" s="18"/>
      <c r="J529" s="18"/>
      <c r="K529" s="18"/>
      <c r="L529" s="18"/>
      <c r="M529" s="18"/>
      <c r="N529" s="165"/>
      <c r="O529" s="165"/>
      <c r="P529" s="18"/>
      <c r="Q529" s="18"/>
      <c r="R529" s="18"/>
      <c r="S529" s="18"/>
      <c r="T529" s="18"/>
      <c r="U529" s="18"/>
      <c r="V529" s="18"/>
      <c r="W529" s="18"/>
      <c r="X529" s="165"/>
      <c r="Y529" s="165"/>
      <c r="Z529" s="18"/>
      <c r="AA529" s="18"/>
      <c r="AB529" s="18"/>
      <c r="AC529" s="18"/>
      <c r="AD529" s="18"/>
      <c r="AE529" s="18"/>
    </row>
    <row r="530" spans="1:31" s="11" customFormat="1" ht="15" customHeight="1" x14ac:dyDescent="0.3">
      <c r="A530" s="14"/>
      <c r="B530" s="80"/>
      <c r="C530" s="174"/>
      <c r="D530" s="174"/>
      <c r="E530" s="17"/>
      <c r="F530" s="18"/>
      <c r="G530" s="18"/>
      <c r="H530" s="18"/>
      <c r="I530" s="18"/>
      <c r="J530" s="18"/>
      <c r="K530" s="18"/>
      <c r="L530" s="18"/>
      <c r="M530" s="18"/>
      <c r="N530" s="165"/>
      <c r="O530" s="165"/>
      <c r="P530" s="18"/>
      <c r="Q530" s="18"/>
      <c r="R530" s="18"/>
      <c r="S530" s="18"/>
      <c r="T530" s="18"/>
      <c r="U530" s="18"/>
      <c r="V530" s="18"/>
      <c r="W530" s="18"/>
      <c r="X530" s="165"/>
      <c r="Y530" s="165"/>
      <c r="Z530" s="18"/>
      <c r="AA530" s="18"/>
      <c r="AB530" s="18"/>
      <c r="AC530" s="18"/>
      <c r="AD530" s="18"/>
      <c r="AE530" s="18"/>
    </row>
    <row r="531" spans="1:31" s="11" customFormat="1" ht="15" customHeight="1" x14ac:dyDescent="0.3">
      <c r="A531" s="14"/>
      <c r="B531" s="80"/>
      <c r="C531" s="174"/>
      <c r="D531" s="174"/>
      <c r="E531" s="17"/>
      <c r="F531" s="18"/>
      <c r="G531" s="18"/>
      <c r="H531" s="18"/>
      <c r="I531" s="18"/>
      <c r="J531" s="18"/>
      <c r="K531" s="18"/>
      <c r="L531" s="18"/>
      <c r="M531" s="18"/>
      <c r="N531" s="165"/>
      <c r="O531" s="165"/>
      <c r="P531" s="18"/>
      <c r="Q531" s="18"/>
      <c r="R531" s="18"/>
      <c r="S531" s="18"/>
      <c r="T531" s="18"/>
      <c r="U531" s="18"/>
      <c r="V531" s="18"/>
      <c r="W531" s="18"/>
      <c r="X531" s="165"/>
      <c r="Y531" s="165"/>
      <c r="Z531" s="18"/>
      <c r="AA531" s="18"/>
      <c r="AB531" s="18"/>
      <c r="AC531" s="18"/>
      <c r="AD531" s="18"/>
      <c r="AE531" s="18"/>
    </row>
    <row r="532" spans="1:31" s="11" customFormat="1" ht="15" customHeight="1" x14ac:dyDescent="0.3">
      <c r="A532" s="14"/>
      <c r="B532" s="80"/>
      <c r="C532" s="174"/>
      <c r="D532" s="174"/>
      <c r="E532" s="17"/>
      <c r="F532" s="18"/>
      <c r="G532" s="18"/>
      <c r="H532" s="18"/>
      <c r="I532" s="18"/>
      <c r="J532" s="18"/>
      <c r="K532" s="18"/>
      <c r="L532" s="18"/>
      <c r="M532" s="18"/>
      <c r="N532" s="165"/>
      <c r="O532" s="165"/>
      <c r="P532" s="18"/>
      <c r="Q532" s="18"/>
      <c r="R532" s="18"/>
      <c r="S532" s="18"/>
      <c r="T532" s="18"/>
      <c r="U532" s="18"/>
      <c r="V532" s="18"/>
      <c r="W532" s="18"/>
      <c r="X532" s="165"/>
      <c r="Y532" s="165"/>
      <c r="Z532" s="18"/>
      <c r="AA532" s="18"/>
      <c r="AB532" s="18"/>
      <c r="AC532" s="18"/>
      <c r="AD532" s="18"/>
      <c r="AE532" s="18"/>
    </row>
    <row r="533" spans="1:31" s="11" customFormat="1" ht="15" customHeight="1" x14ac:dyDescent="0.3">
      <c r="A533" s="14"/>
      <c r="B533" s="80"/>
      <c r="C533" s="174"/>
      <c r="D533" s="174"/>
      <c r="E533" s="17"/>
      <c r="F533" s="18"/>
      <c r="G533" s="18"/>
      <c r="H533" s="18"/>
      <c r="I533" s="18"/>
      <c r="J533" s="18"/>
      <c r="K533" s="18"/>
      <c r="L533" s="18"/>
      <c r="M533" s="18"/>
      <c r="N533" s="165"/>
      <c r="O533" s="165"/>
      <c r="P533" s="18"/>
      <c r="Q533" s="18"/>
      <c r="R533" s="18"/>
      <c r="S533" s="18"/>
      <c r="T533" s="18"/>
      <c r="U533" s="18"/>
      <c r="V533" s="18"/>
      <c r="W533" s="18"/>
      <c r="X533" s="165"/>
      <c r="Y533" s="165"/>
      <c r="Z533" s="18"/>
      <c r="AA533" s="18"/>
      <c r="AB533" s="18"/>
      <c r="AC533" s="18"/>
      <c r="AD533" s="18"/>
      <c r="AE533" s="18"/>
    </row>
    <row r="534" spans="1:31" s="11" customFormat="1" ht="15" customHeight="1" x14ac:dyDescent="0.3">
      <c r="A534" s="14"/>
      <c r="B534" s="80"/>
      <c r="C534" s="174"/>
      <c r="D534" s="174"/>
      <c r="E534" s="17"/>
      <c r="F534" s="18"/>
      <c r="G534" s="18"/>
      <c r="H534" s="18"/>
      <c r="I534" s="18"/>
      <c r="J534" s="18"/>
      <c r="K534" s="18"/>
      <c r="L534" s="18"/>
      <c r="M534" s="18"/>
      <c r="N534" s="165"/>
      <c r="O534" s="165"/>
      <c r="P534" s="18"/>
      <c r="Q534" s="18"/>
      <c r="R534" s="18"/>
      <c r="S534" s="18"/>
      <c r="T534" s="18"/>
      <c r="U534" s="18"/>
      <c r="V534" s="18"/>
      <c r="W534" s="18"/>
      <c r="X534" s="165"/>
      <c r="Y534" s="165"/>
      <c r="Z534" s="18"/>
      <c r="AA534" s="18"/>
      <c r="AB534" s="18"/>
      <c r="AC534" s="18"/>
      <c r="AD534" s="18"/>
      <c r="AE534" s="18"/>
    </row>
    <row r="535" spans="1:31" s="11" customFormat="1" ht="15" customHeight="1" x14ac:dyDescent="0.3">
      <c r="A535" s="14"/>
      <c r="B535" s="80"/>
      <c r="C535" s="174"/>
      <c r="D535" s="174"/>
      <c r="E535" s="17"/>
      <c r="F535" s="18"/>
      <c r="G535" s="18"/>
      <c r="H535" s="18"/>
      <c r="I535" s="18"/>
      <c r="J535" s="18"/>
      <c r="K535" s="18"/>
      <c r="L535" s="18"/>
      <c r="M535" s="18"/>
      <c r="N535" s="165"/>
      <c r="O535" s="165"/>
      <c r="P535" s="18"/>
      <c r="Q535" s="18"/>
      <c r="R535" s="18"/>
      <c r="S535" s="18"/>
      <c r="T535" s="18"/>
      <c r="U535" s="18"/>
      <c r="V535" s="18"/>
      <c r="W535" s="18"/>
      <c r="X535" s="165"/>
      <c r="Y535" s="165"/>
      <c r="Z535" s="18"/>
      <c r="AA535" s="18"/>
      <c r="AB535" s="18"/>
      <c r="AC535" s="18"/>
      <c r="AD535" s="18"/>
      <c r="AE535" s="18"/>
    </row>
    <row r="536" spans="1:31" s="11" customFormat="1" ht="15" customHeight="1" x14ac:dyDescent="0.3">
      <c r="A536" s="14"/>
      <c r="B536" s="80"/>
      <c r="C536" s="174"/>
      <c r="D536" s="174"/>
      <c r="E536" s="17"/>
      <c r="F536" s="18"/>
      <c r="G536" s="18"/>
      <c r="H536" s="18"/>
      <c r="I536" s="18"/>
      <c r="J536" s="18"/>
      <c r="K536" s="18"/>
      <c r="L536" s="18"/>
      <c r="M536" s="18"/>
      <c r="N536" s="165"/>
      <c r="O536" s="165"/>
      <c r="P536" s="18"/>
      <c r="Q536" s="18"/>
      <c r="R536" s="18"/>
      <c r="S536" s="18"/>
      <c r="T536" s="18"/>
      <c r="U536" s="18"/>
      <c r="V536" s="18"/>
      <c r="W536" s="18"/>
      <c r="X536" s="165"/>
      <c r="Y536" s="165"/>
      <c r="Z536" s="18"/>
      <c r="AA536" s="18"/>
      <c r="AB536" s="18"/>
      <c r="AC536" s="18"/>
      <c r="AD536" s="18"/>
      <c r="AE536" s="18"/>
    </row>
    <row r="537" spans="1:31" s="11" customFormat="1" ht="15" customHeight="1" x14ac:dyDescent="0.3">
      <c r="A537" s="14"/>
      <c r="B537" s="80"/>
      <c r="C537" s="174"/>
      <c r="D537" s="174"/>
      <c r="E537" s="17"/>
      <c r="F537" s="18"/>
      <c r="G537" s="18"/>
      <c r="H537" s="18"/>
      <c r="I537" s="18"/>
      <c r="J537" s="18"/>
      <c r="K537" s="18"/>
      <c r="L537" s="18"/>
      <c r="M537" s="18"/>
      <c r="N537" s="165"/>
      <c r="O537" s="165"/>
      <c r="P537" s="18"/>
      <c r="Q537" s="18"/>
      <c r="R537" s="18"/>
      <c r="S537" s="18"/>
      <c r="T537" s="18"/>
      <c r="U537" s="18"/>
      <c r="V537" s="18"/>
      <c r="W537" s="18"/>
      <c r="X537" s="165"/>
      <c r="Y537" s="165"/>
      <c r="Z537" s="18"/>
      <c r="AA537" s="18"/>
      <c r="AB537" s="18"/>
      <c r="AC537" s="18"/>
      <c r="AD537" s="18"/>
      <c r="AE537" s="18"/>
    </row>
    <row r="538" spans="1:31" s="11" customFormat="1" ht="15" customHeight="1" x14ac:dyDescent="0.3">
      <c r="A538" s="14"/>
      <c r="B538" s="80"/>
      <c r="C538" s="174"/>
      <c r="D538" s="174"/>
      <c r="E538" s="17"/>
      <c r="F538" s="18"/>
      <c r="G538" s="18"/>
      <c r="H538" s="18"/>
      <c r="I538" s="18"/>
      <c r="J538" s="18"/>
      <c r="K538" s="18"/>
      <c r="L538" s="18"/>
      <c r="M538" s="18"/>
      <c r="N538" s="165"/>
      <c r="O538" s="165"/>
      <c r="P538" s="18"/>
      <c r="Q538" s="18"/>
      <c r="R538" s="18"/>
      <c r="S538" s="18"/>
      <c r="T538" s="18"/>
      <c r="U538" s="18"/>
      <c r="V538" s="18"/>
      <c r="W538" s="18"/>
      <c r="X538" s="165"/>
      <c r="Y538" s="165"/>
      <c r="Z538" s="18"/>
      <c r="AA538" s="18"/>
      <c r="AB538" s="18"/>
      <c r="AC538" s="18"/>
      <c r="AD538" s="18"/>
      <c r="AE538" s="18"/>
    </row>
    <row r="539" spans="1:31" s="11" customFormat="1" ht="15" customHeight="1" x14ac:dyDescent="0.3">
      <c r="A539" s="14"/>
      <c r="B539" s="80"/>
      <c r="C539" s="174"/>
      <c r="D539" s="174"/>
      <c r="E539" s="17"/>
      <c r="F539" s="18"/>
      <c r="G539" s="18"/>
      <c r="H539" s="18"/>
      <c r="I539" s="18"/>
      <c r="J539" s="18"/>
      <c r="K539" s="18"/>
      <c r="L539" s="18"/>
      <c r="M539" s="18"/>
      <c r="N539" s="165"/>
      <c r="O539" s="165"/>
      <c r="P539" s="18"/>
      <c r="Q539" s="18"/>
      <c r="R539" s="18"/>
      <c r="S539" s="18"/>
      <c r="T539" s="18"/>
      <c r="U539" s="18"/>
      <c r="V539" s="18"/>
      <c r="W539" s="18"/>
      <c r="X539" s="165"/>
      <c r="Y539" s="165"/>
      <c r="Z539" s="18"/>
      <c r="AA539" s="18"/>
      <c r="AB539" s="18"/>
      <c r="AC539" s="18"/>
      <c r="AD539" s="18"/>
      <c r="AE539" s="18"/>
    </row>
    <row r="540" spans="1:31" s="11" customFormat="1" ht="15" customHeight="1" x14ac:dyDescent="0.3">
      <c r="A540" s="14"/>
      <c r="B540" s="80"/>
      <c r="C540" s="174"/>
      <c r="D540" s="174"/>
      <c r="E540" s="17"/>
      <c r="F540" s="18"/>
      <c r="G540" s="18"/>
      <c r="H540" s="18"/>
      <c r="I540" s="18"/>
      <c r="J540" s="18"/>
      <c r="K540" s="18"/>
      <c r="L540" s="18"/>
      <c r="M540" s="18"/>
      <c r="N540" s="165"/>
      <c r="O540" s="165"/>
      <c r="P540" s="18"/>
      <c r="Q540" s="18"/>
      <c r="R540" s="18"/>
      <c r="S540" s="18"/>
      <c r="T540" s="18"/>
      <c r="U540" s="18"/>
      <c r="V540" s="18"/>
      <c r="W540" s="18"/>
      <c r="X540" s="165"/>
      <c r="Y540" s="165"/>
      <c r="Z540" s="18"/>
      <c r="AA540" s="18"/>
      <c r="AB540" s="18"/>
      <c r="AC540" s="18"/>
      <c r="AD540" s="18"/>
      <c r="AE540" s="18"/>
    </row>
    <row r="541" spans="1:31" s="11" customFormat="1" ht="15" customHeight="1" x14ac:dyDescent="0.3">
      <c r="A541" s="14"/>
      <c r="B541" s="80"/>
      <c r="C541" s="174"/>
      <c r="D541" s="174"/>
      <c r="E541" s="17"/>
      <c r="F541" s="18"/>
      <c r="G541" s="18"/>
      <c r="H541" s="18"/>
      <c r="I541" s="18"/>
      <c r="J541" s="18"/>
      <c r="K541" s="18"/>
      <c r="L541" s="18"/>
      <c r="M541" s="18"/>
      <c r="N541" s="165"/>
      <c r="O541" s="165"/>
      <c r="P541" s="18"/>
      <c r="Q541" s="18"/>
      <c r="R541" s="18"/>
      <c r="S541" s="18"/>
      <c r="T541" s="18"/>
      <c r="U541" s="18"/>
      <c r="V541" s="18"/>
      <c r="W541" s="18"/>
      <c r="X541" s="165"/>
      <c r="Y541" s="165"/>
      <c r="Z541" s="18"/>
      <c r="AA541" s="18"/>
      <c r="AB541" s="18"/>
      <c r="AC541" s="18"/>
      <c r="AD541" s="18"/>
      <c r="AE541" s="18"/>
    </row>
    <row r="542" spans="1:31" s="11" customFormat="1" ht="15" customHeight="1" x14ac:dyDescent="0.3">
      <c r="A542" s="14"/>
      <c r="B542" s="80"/>
      <c r="C542" s="174"/>
      <c r="D542" s="174"/>
      <c r="E542" s="17"/>
      <c r="F542" s="18"/>
      <c r="G542" s="18"/>
      <c r="H542" s="18"/>
      <c r="I542" s="18"/>
      <c r="J542" s="18"/>
      <c r="K542" s="18"/>
      <c r="L542" s="18"/>
      <c r="M542" s="18"/>
      <c r="N542" s="165"/>
      <c r="O542" s="165"/>
      <c r="P542" s="18"/>
      <c r="Q542" s="18"/>
      <c r="R542" s="18"/>
      <c r="S542" s="18"/>
      <c r="T542" s="18"/>
      <c r="U542" s="18"/>
      <c r="V542" s="18"/>
      <c r="W542" s="18"/>
      <c r="X542" s="165"/>
      <c r="Y542" s="165"/>
      <c r="Z542" s="18"/>
      <c r="AA542" s="18"/>
      <c r="AB542" s="18"/>
      <c r="AC542" s="18"/>
      <c r="AD542" s="18"/>
      <c r="AE542" s="18"/>
    </row>
    <row r="543" spans="1:31" s="11" customFormat="1" ht="15" customHeight="1" x14ac:dyDescent="0.3">
      <c r="A543" s="14"/>
      <c r="B543" s="80"/>
      <c r="C543" s="174"/>
      <c r="D543" s="174"/>
      <c r="E543" s="17"/>
      <c r="F543" s="18"/>
      <c r="G543" s="18"/>
      <c r="H543" s="18"/>
      <c r="I543" s="18"/>
      <c r="J543" s="18"/>
      <c r="K543" s="18"/>
      <c r="L543" s="18"/>
      <c r="M543" s="18"/>
      <c r="N543" s="165"/>
      <c r="O543" s="165"/>
      <c r="P543" s="18"/>
      <c r="Q543" s="18"/>
      <c r="R543" s="18"/>
      <c r="S543" s="18"/>
      <c r="T543" s="18"/>
      <c r="U543" s="18"/>
      <c r="V543" s="18"/>
      <c r="W543" s="18"/>
      <c r="X543" s="165"/>
      <c r="Y543" s="165"/>
      <c r="Z543" s="18"/>
      <c r="AA543" s="18"/>
      <c r="AB543" s="18"/>
      <c r="AC543" s="18"/>
      <c r="AD543" s="18"/>
      <c r="AE543" s="18"/>
    </row>
    <row r="544" spans="1:31" s="11" customFormat="1" ht="15" customHeight="1" x14ac:dyDescent="0.3">
      <c r="A544" s="14"/>
      <c r="B544" s="80"/>
      <c r="C544" s="174"/>
      <c r="D544" s="174"/>
      <c r="E544" s="17"/>
      <c r="F544" s="18"/>
      <c r="G544" s="18"/>
      <c r="H544" s="18"/>
      <c r="I544" s="18"/>
      <c r="J544" s="18"/>
      <c r="K544" s="18"/>
      <c r="L544" s="18"/>
      <c r="M544" s="18"/>
      <c r="N544" s="165"/>
      <c r="O544" s="165"/>
      <c r="P544" s="18"/>
      <c r="Q544" s="18"/>
      <c r="R544" s="18"/>
      <c r="S544" s="18"/>
      <c r="T544" s="18"/>
      <c r="U544" s="18"/>
      <c r="V544" s="18"/>
      <c r="W544" s="18"/>
      <c r="X544" s="165"/>
      <c r="Y544" s="165"/>
      <c r="Z544" s="18"/>
      <c r="AA544" s="18"/>
      <c r="AB544" s="18"/>
      <c r="AC544" s="18"/>
      <c r="AD544" s="18"/>
      <c r="AE544" s="18"/>
    </row>
    <row r="545" spans="1:31" s="11" customFormat="1" ht="15" customHeight="1" x14ac:dyDescent="0.3">
      <c r="A545" s="14"/>
      <c r="B545" s="80"/>
      <c r="C545" s="174"/>
      <c r="D545" s="174"/>
      <c r="E545" s="17"/>
      <c r="F545" s="18"/>
      <c r="G545" s="18"/>
      <c r="H545" s="18"/>
      <c r="I545" s="18"/>
      <c r="J545" s="18"/>
      <c r="K545" s="18"/>
      <c r="L545" s="18"/>
      <c r="M545" s="18"/>
      <c r="N545" s="165"/>
      <c r="O545" s="165"/>
      <c r="P545" s="18"/>
      <c r="Q545" s="18"/>
      <c r="R545" s="18"/>
      <c r="S545" s="18"/>
      <c r="T545" s="18"/>
      <c r="U545" s="18"/>
      <c r="V545" s="18"/>
      <c r="W545" s="18"/>
      <c r="X545" s="165"/>
      <c r="Y545" s="165"/>
      <c r="Z545" s="18"/>
      <c r="AA545" s="18"/>
      <c r="AB545" s="18"/>
      <c r="AC545" s="18"/>
      <c r="AD545" s="18"/>
      <c r="AE545" s="18"/>
    </row>
    <row r="546" spans="1:31" s="11" customFormat="1" ht="15" customHeight="1" x14ac:dyDescent="0.3">
      <c r="A546" s="14"/>
      <c r="B546" s="80"/>
      <c r="C546" s="174"/>
      <c r="D546" s="174"/>
      <c r="E546" s="17"/>
      <c r="F546" s="18"/>
      <c r="G546" s="18"/>
      <c r="H546" s="18"/>
      <c r="I546" s="18"/>
      <c r="J546" s="18"/>
      <c r="K546" s="18"/>
      <c r="L546" s="18"/>
      <c r="M546" s="18"/>
      <c r="N546" s="165"/>
      <c r="O546" s="165"/>
      <c r="P546" s="18"/>
      <c r="Q546" s="18"/>
      <c r="R546" s="18"/>
      <c r="S546" s="18"/>
      <c r="T546" s="18"/>
      <c r="U546" s="18"/>
      <c r="V546" s="18"/>
      <c r="W546" s="18"/>
      <c r="X546" s="165"/>
      <c r="Y546" s="165"/>
      <c r="Z546" s="18"/>
      <c r="AA546" s="18"/>
      <c r="AB546" s="18"/>
      <c r="AC546" s="18"/>
      <c r="AD546" s="18"/>
      <c r="AE546" s="18"/>
    </row>
    <row r="547" spans="1:31" s="11" customFormat="1" ht="15" customHeight="1" x14ac:dyDescent="0.3">
      <c r="A547" s="14"/>
      <c r="B547" s="80"/>
      <c r="C547" s="174"/>
      <c r="D547" s="174"/>
      <c r="E547" s="17"/>
      <c r="F547" s="18"/>
      <c r="G547" s="18"/>
      <c r="H547" s="18"/>
      <c r="I547" s="18"/>
      <c r="J547" s="18"/>
      <c r="K547" s="18"/>
      <c r="L547" s="18"/>
      <c r="M547" s="18"/>
      <c r="N547" s="165"/>
      <c r="O547" s="165"/>
      <c r="P547" s="18"/>
      <c r="Q547" s="18"/>
      <c r="R547" s="18"/>
      <c r="S547" s="18"/>
      <c r="T547" s="18"/>
      <c r="U547" s="18"/>
      <c r="V547" s="18"/>
      <c r="W547" s="18"/>
      <c r="X547" s="165"/>
      <c r="Y547" s="165"/>
      <c r="Z547" s="18"/>
      <c r="AA547" s="18"/>
      <c r="AB547" s="18"/>
      <c r="AC547" s="18"/>
      <c r="AD547" s="18"/>
      <c r="AE547" s="18"/>
    </row>
    <row r="548" spans="1:31" s="11" customFormat="1" ht="15" customHeight="1" x14ac:dyDescent="0.3">
      <c r="A548" s="14"/>
      <c r="B548" s="80"/>
      <c r="C548" s="174"/>
      <c r="D548" s="174"/>
      <c r="E548" s="17"/>
      <c r="F548" s="18"/>
      <c r="G548" s="18"/>
      <c r="H548" s="18"/>
      <c r="I548" s="18"/>
      <c r="J548" s="18"/>
      <c r="K548" s="18"/>
      <c r="L548" s="18"/>
      <c r="M548" s="18"/>
      <c r="N548" s="165"/>
      <c r="O548" s="165"/>
      <c r="P548" s="18"/>
      <c r="Q548" s="18"/>
      <c r="R548" s="18"/>
      <c r="S548" s="18"/>
      <c r="T548" s="18"/>
      <c r="U548" s="18"/>
      <c r="V548" s="18"/>
      <c r="W548" s="18"/>
      <c r="X548" s="165"/>
      <c r="Y548" s="165"/>
      <c r="Z548" s="18"/>
      <c r="AA548" s="18"/>
      <c r="AB548" s="18"/>
      <c r="AC548" s="18"/>
      <c r="AD548" s="18"/>
      <c r="AE548" s="18"/>
    </row>
    <row r="549" spans="1:31" s="11" customFormat="1" ht="15" customHeight="1" x14ac:dyDescent="0.3">
      <c r="A549" s="14"/>
      <c r="B549" s="80"/>
      <c r="C549" s="174"/>
      <c r="D549" s="174"/>
      <c r="E549" s="17"/>
      <c r="F549" s="18"/>
      <c r="G549" s="18"/>
      <c r="H549" s="18"/>
      <c r="I549" s="18"/>
      <c r="J549" s="18"/>
      <c r="K549" s="18"/>
      <c r="L549" s="18"/>
      <c r="M549" s="18"/>
      <c r="N549" s="165"/>
      <c r="O549" s="165"/>
      <c r="P549" s="18"/>
      <c r="Q549" s="18"/>
      <c r="R549" s="18"/>
      <c r="S549" s="18"/>
      <c r="T549" s="18"/>
      <c r="U549" s="18"/>
      <c r="V549" s="18"/>
      <c r="W549" s="18"/>
      <c r="X549" s="165"/>
      <c r="Y549" s="165"/>
      <c r="Z549" s="18"/>
      <c r="AA549" s="18"/>
      <c r="AB549" s="18"/>
      <c r="AC549" s="18"/>
      <c r="AD549" s="18"/>
      <c r="AE549" s="18"/>
    </row>
    <row r="550" spans="1:31" s="11" customFormat="1" ht="15" customHeight="1" x14ac:dyDescent="0.3">
      <c r="A550" s="14"/>
      <c r="B550" s="80"/>
      <c r="C550" s="174"/>
      <c r="D550" s="174"/>
      <c r="E550" s="17"/>
      <c r="F550" s="18"/>
      <c r="G550" s="18"/>
      <c r="H550" s="18"/>
      <c r="I550" s="18"/>
      <c r="J550" s="18"/>
      <c r="K550" s="18"/>
      <c r="L550" s="18"/>
      <c r="M550" s="18"/>
      <c r="N550" s="165"/>
      <c r="O550" s="165"/>
      <c r="P550" s="18"/>
      <c r="Q550" s="18"/>
      <c r="R550" s="18"/>
      <c r="S550" s="18"/>
      <c r="T550" s="18"/>
      <c r="U550" s="18"/>
      <c r="V550" s="18"/>
      <c r="W550" s="18"/>
      <c r="X550" s="165"/>
      <c r="Y550" s="165"/>
      <c r="Z550" s="18"/>
      <c r="AA550" s="18"/>
      <c r="AB550" s="18"/>
      <c r="AC550" s="18"/>
      <c r="AD550" s="18"/>
      <c r="AE550" s="18"/>
    </row>
    <row r="551" spans="1:31" s="11" customFormat="1" ht="15" customHeight="1" x14ac:dyDescent="0.3">
      <c r="A551" s="14"/>
      <c r="B551" s="80"/>
      <c r="C551" s="174"/>
      <c r="D551" s="174"/>
      <c r="E551" s="17"/>
      <c r="F551" s="18"/>
      <c r="G551" s="18"/>
      <c r="H551" s="18"/>
      <c r="I551" s="18"/>
      <c r="J551" s="18"/>
      <c r="K551" s="18"/>
      <c r="L551" s="18"/>
      <c r="M551" s="18"/>
      <c r="N551" s="165"/>
      <c r="O551" s="165"/>
      <c r="P551" s="18"/>
      <c r="Q551" s="18"/>
      <c r="R551" s="18"/>
      <c r="S551" s="18"/>
      <c r="T551" s="18"/>
      <c r="U551" s="18"/>
      <c r="V551" s="18"/>
      <c r="W551" s="18"/>
      <c r="X551" s="165"/>
      <c r="Y551" s="165"/>
      <c r="Z551" s="18"/>
      <c r="AA551" s="18"/>
      <c r="AB551" s="18"/>
      <c r="AC551" s="18"/>
      <c r="AD551" s="18"/>
      <c r="AE551" s="18"/>
    </row>
    <row r="552" spans="1:31" s="11" customFormat="1" ht="15" customHeight="1" x14ac:dyDescent="0.3">
      <c r="A552" s="14"/>
      <c r="B552" s="80"/>
      <c r="C552" s="174"/>
      <c r="D552" s="174"/>
      <c r="E552" s="17"/>
      <c r="F552" s="18"/>
      <c r="G552" s="18"/>
      <c r="H552" s="18"/>
      <c r="I552" s="18"/>
      <c r="J552" s="18"/>
      <c r="K552" s="18"/>
      <c r="L552" s="18"/>
      <c r="M552" s="18"/>
      <c r="N552" s="165"/>
      <c r="O552" s="165"/>
      <c r="P552" s="18"/>
      <c r="Q552" s="18"/>
      <c r="R552" s="18"/>
      <c r="S552" s="18"/>
      <c r="T552" s="18"/>
      <c r="U552" s="18"/>
      <c r="V552" s="18"/>
      <c r="W552" s="18"/>
      <c r="X552" s="165"/>
      <c r="Y552" s="165"/>
      <c r="Z552" s="18"/>
      <c r="AA552" s="18"/>
      <c r="AB552" s="18"/>
      <c r="AC552" s="18"/>
      <c r="AD552" s="18"/>
      <c r="AE552" s="18"/>
    </row>
    <row r="553" spans="1:31" s="11" customFormat="1" ht="15" customHeight="1" x14ac:dyDescent="0.3">
      <c r="A553" s="14"/>
      <c r="B553" s="80"/>
      <c r="C553" s="174"/>
      <c r="D553" s="174"/>
      <c r="E553" s="17"/>
      <c r="F553" s="18"/>
      <c r="G553" s="18"/>
      <c r="H553" s="18"/>
      <c r="I553" s="18"/>
      <c r="J553" s="18"/>
      <c r="K553" s="18"/>
      <c r="L553" s="18"/>
      <c r="M553" s="18"/>
      <c r="N553" s="165"/>
      <c r="O553" s="165"/>
      <c r="P553" s="18"/>
      <c r="Q553" s="18"/>
      <c r="R553" s="18"/>
      <c r="S553" s="18"/>
      <c r="T553" s="18"/>
      <c r="U553" s="18"/>
      <c r="V553" s="18"/>
      <c r="W553" s="18"/>
      <c r="X553" s="165"/>
      <c r="Y553" s="165"/>
      <c r="Z553" s="18"/>
      <c r="AA553" s="18"/>
      <c r="AB553" s="18"/>
      <c r="AC553" s="18"/>
      <c r="AD553" s="18"/>
      <c r="AE553" s="18"/>
    </row>
    <row r="554" spans="1:31" s="11" customFormat="1" ht="15" customHeight="1" x14ac:dyDescent="0.3">
      <c r="A554" s="14"/>
      <c r="B554" s="80"/>
      <c r="C554" s="174"/>
      <c r="D554" s="174"/>
      <c r="E554" s="17"/>
      <c r="F554" s="18"/>
      <c r="G554" s="18"/>
      <c r="H554" s="18"/>
      <c r="I554" s="18"/>
      <c r="J554" s="18"/>
      <c r="K554" s="18"/>
      <c r="L554" s="18"/>
      <c r="M554" s="18"/>
      <c r="N554" s="165"/>
      <c r="O554" s="165"/>
      <c r="P554" s="18"/>
      <c r="Q554" s="18"/>
      <c r="R554" s="18"/>
      <c r="S554" s="18"/>
      <c r="T554" s="18"/>
      <c r="U554" s="18"/>
      <c r="V554" s="18"/>
      <c r="W554" s="18"/>
      <c r="X554" s="165"/>
      <c r="Y554" s="165"/>
      <c r="Z554" s="18"/>
      <c r="AA554" s="18"/>
      <c r="AB554" s="18"/>
      <c r="AC554" s="18"/>
      <c r="AD554" s="18"/>
      <c r="AE554" s="18"/>
    </row>
    <row r="555" spans="1:31" s="11" customFormat="1" ht="15" customHeight="1" x14ac:dyDescent="0.3">
      <c r="A555" s="14"/>
      <c r="B555" s="80"/>
      <c r="C555" s="174"/>
      <c r="D555" s="174"/>
      <c r="E555" s="17"/>
      <c r="F555" s="18"/>
      <c r="G555" s="18"/>
      <c r="H555" s="18"/>
      <c r="I555" s="18"/>
      <c r="J555" s="18"/>
      <c r="K555" s="18"/>
      <c r="L555" s="18"/>
      <c r="M555" s="18"/>
      <c r="N555" s="165"/>
      <c r="O555" s="165"/>
      <c r="P555" s="18"/>
      <c r="Q555" s="18"/>
      <c r="R555" s="18"/>
      <c r="S555" s="18"/>
      <c r="T555" s="18"/>
      <c r="U555" s="18"/>
      <c r="V555" s="18"/>
      <c r="W555" s="18"/>
      <c r="X555" s="165"/>
      <c r="Y555" s="165"/>
      <c r="Z555" s="18"/>
      <c r="AA555" s="18"/>
      <c r="AB555" s="18"/>
      <c r="AC555" s="18"/>
      <c r="AD555" s="18"/>
      <c r="AE555" s="18"/>
    </row>
    <row r="556" spans="1:31" s="11" customFormat="1" ht="15" customHeight="1" x14ac:dyDescent="0.3">
      <c r="A556" s="14"/>
      <c r="B556" s="80"/>
      <c r="C556" s="174"/>
      <c r="D556" s="174"/>
      <c r="E556" s="17"/>
      <c r="F556" s="18"/>
      <c r="G556" s="18"/>
      <c r="H556" s="18"/>
      <c r="I556" s="18"/>
      <c r="J556" s="18"/>
      <c r="K556" s="18"/>
      <c r="L556" s="18"/>
      <c r="M556" s="18"/>
      <c r="N556" s="165"/>
      <c r="O556" s="165"/>
      <c r="P556" s="18"/>
      <c r="Q556" s="18"/>
      <c r="R556" s="18"/>
      <c r="S556" s="18"/>
      <c r="T556" s="18"/>
      <c r="U556" s="18"/>
      <c r="V556" s="18"/>
      <c r="W556" s="18"/>
      <c r="X556" s="165"/>
      <c r="Y556" s="165"/>
      <c r="Z556" s="18"/>
      <c r="AA556" s="18"/>
      <c r="AB556" s="18"/>
      <c r="AC556" s="18"/>
      <c r="AD556" s="18"/>
      <c r="AE556" s="18"/>
    </row>
    <row r="557" spans="1:31" s="11" customFormat="1" ht="15" customHeight="1" x14ac:dyDescent="0.3">
      <c r="A557" s="14"/>
      <c r="B557" s="80"/>
      <c r="C557" s="174"/>
      <c r="D557" s="174"/>
      <c r="E557" s="17"/>
      <c r="F557" s="18"/>
      <c r="G557" s="18"/>
      <c r="H557" s="18"/>
      <c r="I557" s="18"/>
      <c r="J557" s="18"/>
      <c r="K557" s="18"/>
      <c r="L557" s="18"/>
      <c r="M557" s="18"/>
      <c r="N557" s="165"/>
      <c r="O557" s="165"/>
      <c r="P557" s="18"/>
      <c r="Q557" s="18"/>
      <c r="R557" s="18"/>
      <c r="S557" s="18"/>
      <c r="T557" s="18"/>
      <c r="U557" s="18"/>
      <c r="V557" s="18"/>
      <c r="W557" s="18"/>
      <c r="X557" s="165"/>
      <c r="Y557" s="165"/>
      <c r="Z557" s="18"/>
      <c r="AA557" s="18"/>
      <c r="AB557" s="18"/>
      <c r="AC557" s="18"/>
      <c r="AD557" s="18"/>
      <c r="AE557" s="18"/>
    </row>
    <row r="558" spans="1:31" s="11" customFormat="1" ht="15" customHeight="1" x14ac:dyDescent="0.3">
      <c r="A558" s="14"/>
      <c r="B558" s="80"/>
      <c r="C558" s="174"/>
      <c r="D558" s="174"/>
      <c r="E558" s="17"/>
      <c r="F558" s="18"/>
      <c r="G558" s="18"/>
      <c r="H558" s="18"/>
      <c r="I558" s="18"/>
      <c r="J558" s="18"/>
      <c r="K558" s="18"/>
      <c r="L558" s="18"/>
      <c r="M558" s="18"/>
      <c r="N558" s="165"/>
      <c r="O558" s="165"/>
      <c r="P558" s="18"/>
      <c r="Q558" s="18"/>
      <c r="R558" s="18"/>
      <c r="S558" s="18"/>
      <c r="T558" s="18"/>
      <c r="U558" s="18"/>
      <c r="V558" s="18"/>
      <c r="W558" s="18"/>
      <c r="X558" s="165"/>
      <c r="Y558" s="165"/>
      <c r="Z558" s="18"/>
      <c r="AA558" s="18"/>
      <c r="AB558" s="18"/>
      <c r="AC558" s="18"/>
      <c r="AD558" s="18"/>
      <c r="AE558" s="18"/>
    </row>
    <row r="559" spans="1:31" s="11" customFormat="1" ht="15" customHeight="1" x14ac:dyDescent="0.3">
      <c r="A559" s="14"/>
      <c r="B559" s="80"/>
      <c r="C559" s="174"/>
      <c r="D559" s="174"/>
      <c r="E559" s="17"/>
      <c r="F559" s="18"/>
      <c r="G559" s="18"/>
      <c r="H559" s="18"/>
      <c r="I559" s="18"/>
      <c r="J559" s="18"/>
      <c r="K559" s="18"/>
      <c r="L559" s="18"/>
      <c r="M559" s="18"/>
      <c r="N559" s="165"/>
      <c r="O559" s="165"/>
      <c r="P559" s="18"/>
      <c r="Q559" s="18"/>
      <c r="R559" s="18"/>
      <c r="S559" s="18"/>
      <c r="T559" s="18"/>
      <c r="U559" s="18"/>
      <c r="V559" s="18"/>
      <c r="W559" s="18"/>
      <c r="X559" s="165"/>
      <c r="Y559" s="165"/>
      <c r="Z559" s="18"/>
      <c r="AA559" s="18"/>
      <c r="AB559" s="18"/>
      <c r="AC559" s="18"/>
      <c r="AD559" s="18"/>
      <c r="AE559" s="18"/>
    </row>
    <row r="560" spans="1:31" s="11" customFormat="1" ht="15" customHeight="1" x14ac:dyDescent="0.3">
      <c r="A560" s="14"/>
      <c r="B560" s="80"/>
      <c r="C560" s="174"/>
      <c r="D560" s="174"/>
      <c r="E560" s="17"/>
      <c r="F560" s="18"/>
      <c r="G560" s="18"/>
      <c r="H560" s="18"/>
      <c r="I560" s="18"/>
      <c r="J560" s="18"/>
      <c r="K560" s="18"/>
      <c r="L560" s="18"/>
      <c r="M560" s="18"/>
      <c r="N560" s="165"/>
      <c r="O560" s="165"/>
      <c r="P560" s="18"/>
      <c r="Q560" s="18"/>
      <c r="R560" s="18"/>
      <c r="S560" s="18"/>
      <c r="T560" s="18"/>
      <c r="U560" s="18"/>
      <c r="V560" s="18"/>
      <c r="W560" s="18"/>
      <c r="X560" s="165"/>
      <c r="Y560" s="165"/>
      <c r="Z560" s="18"/>
      <c r="AA560" s="18"/>
      <c r="AB560" s="18"/>
      <c r="AC560" s="18"/>
      <c r="AD560" s="18"/>
      <c r="AE560" s="18"/>
    </row>
    <row r="561" spans="1:31" s="11" customFormat="1" ht="15" customHeight="1" x14ac:dyDescent="0.3">
      <c r="A561" s="14"/>
      <c r="B561" s="80"/>
      <c r="C561" s="174"/>
      <c r="D561" s="174"/>
      <c r="E561" s="17"/>
      <c r="F561" s="18"/>
      <c r="G561" s="18"/>
      <c r="H561" s="18"/>
      <c r="I561" s="18"/>
      <c r="J561" s="18"/>
      <c r="K561" s="18"/>
      <c r="L561" s="18"/>
      <c r="M561" s="18"/>
      <c r="N561" s="165"/>
      <c r="O561" s="165"/>
      <c r="P561" s="18"/>
      <c r="Q561" s="18"/>
      <c r="R561" s="18"/>
      <c r="S561" s="18"/>
      <c r="T561" s="18"/>
      <c r="U561" s="18"/>
      <c r="V561" s="18"/>
      <c r="W561" s="18"/>
      <c r="X561" s="165"/>
      <c r="Y561" s="165"/>
      <c r="Z561" s="18"/>
      <c r="AA561" s="18"/>
      <c r="AB561" s="18"/>
      <c r="AC561" s="18"/>
      <c r="AD561" s="18"/>
      <c r="AE561" s="18"/>
    </row>
    <row r="562" spans="1:31" s="11" customFormat="1" ht="15" customHeight="1" x14ac:dyDescent="0.3">
      <c r="A562" s="14"/>
      <c r="B562" s="80"/>
      <c r="C562" s="174"/>
      <c r="D562" s="174"/>
      <c r="E562" s="17"/>
      <c r="F562" s="18"/>
      <c r="G562" s="18"/>
      <c r="H562" s="18"/>
      <c r="I562" s="18"/>
      <c r="J562" s="18"/>
      <c r="K562" s="18"/>
      <c r="L562" s="18"/>
      <c r="M562" s="18"/>
      <c r="N562" s="165"/>
      <c r="O562" s="165"/>
      <c r="P562" s="18"/>
      <c r="Q562" s="18"/>
      <c r="R562" s="18"/>
      <c r="S562" s="18"/>
      <c r="T562" s="18"/>
      <c r="U562" s="18"/>
      <c r="V562" s="18"/>
      <c r="W562" s="18"/>
      <c r="X562" s="165"/>
      <c r="Y562" s="165"/>
      <c r="Z562" s="18"/>
      <c r="AA562" s="18"/>
      <c r="AB562" s="18"/>
      <c r="AC562" s="18"/>
      <c r="AD562" s="18"/>
      <c r="AE562" s="18"/>
    </row>
    <row r="563" spans="1:31" s="11" customFormat="1" ht="15" hidden="1" customHeight="1" x14ac:dyDescent="0.2">
      <c r="A563" s="14"/>
      <c r="B563" s="80"/>
      <c r="C563" s="226"/>
      <c r="D563" s="227"/>
      <c r="E563" s="227"/>
      <c r="F563" s="228"/>
      <c r="G563" s="229"/>
      <c r="H563" s="229"/>
      <c r="I563" s="230"/>
      <c r="J563" s="229"/>
      <c r="K563" s="229"/>
      <c r="L563" s="231"/>
      <c r="M563" s="232"/>
      <c r="N563" s="233"/>
      <c r="O563" s="167"/>
      <c r="P563" s="14"/>
      <c r="Q563" s="14"/>
      <c r="R563" s="14"/>
      <c r="S563" s="14"/>
      <c r="T563" s="14"/>
      <c r="U563" s="14"/>
      <c r="V563" s="14"/>
      <c r="W563" s="14"/>
      <c r="X563" s="167"/>
      <c r="Y563" s="167"/>
      <c r="Z563" s="14"/>
      <c r="AA563" s="74"/>
      <c r="AB563" s="14"/>
      <c r="AC563" s="14"/>
    </row>
    <row r="564" spans="1:31" s="11" customFormat="1" ht="15" hidden="1" customHeight="1" x14ac:dyDescent="0.2">
      <c r="A564" s="14"/>
      <c r="B564" s="80"/>
      <c r="C564" s="226"/>
      <c r="D564" s="227"/>
      <c r="E564" s="227"/>
      <c r="F564" s="228"/>
      <c r="G564" s="229"/>
      <c r="H564" s="229"/>
      <c r="I564" s="230"/>
      <c r="J564" s="229"/>
      <c r="K564" s="229"/>
      <c r="L564" s="231"/>
      <c r="M564" s="232"/>
      <c r="N564" s="233"/>
      <c r="O564" s="167"/>
      <c r="P564" s="14"/>
      <c r="Q564" s="14"/>
      <c r="R564" s="14"/>
      <c r="S564" s="14"/>
      <c r="T564" s="14"/>
      <c r="U564" s="14"/>
      <c r="V564" s="14"/>
      <c r="W564" s="14"/>
      <c r="X564" s="167"/>
      <c r="Y564" s="167"/>
      <c r="Z564" s="14"/>
      <c r="AA564" s="74"/>
      <c r="AB564" s="14"/>
      <c r="AC564" s="14"/>
    </row>
    <row r="565" spans="1:31" s="11" customFormat="1" ht="15" hidden="1" customHeight="1" x14ac:dyDescent="0.2">
      <c r="A565" s="14"/>
      <c r="B565" s="80"/>
      <c r="C565" s="226"/>
      <c r="D565" s="227"/>
      <c r="E565" s="227"/>
      <c r="F565" s="228"/>
      <c r="G565" s="229"/>
      <c r="H565" s="229"/>
      <c r="I565" s="230"/>
      <c r="J565" s="229"/>
      <c r="K565" s="229"/>
      <c r="L565" s="231"/>
      <c r="M565" s="232"/>
      <c r="N565" s="233"/>
      <c r="O565" s="167"/>
      <c r="P565" s="14"/>
      <c r="Q565" s="14"/>
      <c r="R565" s="14"/>
      <c r="S565" s="14"/>
      <c r="T565" s="14"/>
      <c r="U565" s="14"/>
      <c r="V565" s="14"/>
      <c r="W565" s="14"/>
      <c r="X565" s="167"/>
      <c r="Y565" s="167"/>
      <c r="Z565" s="14"/>
      <c r="AA565" s="74"/>
      <c r="AB565" s="14"/>
      <c r="AC565" s="14"/>
    </row>
    <row r="566" spans="1:31" s="11" customFormat="1" ht="15" hidden="1" customHeight="1" x14ac:dyDescent="0.2">
      <c r="A566" s="14"/>
      <c r="B566" s="80"/>
      <c r="C566" s="226"/>
      <c r="D566" s="227"/>
      <c r="E566" s="227"/>
      <c r="F566" s="228"/>
      <c r="G566" s="229"/>
      <c r="H566" s="229"/>
      <c r="I566" s="230"/>
      <c r="J566" s="229"/>
      <c r="K566" s="229"/>
      <c r="L566" s="231"/>
      <c r="M566" s="232"/>
      <c r="N566" s="233"/>
      <c r="O566" s="167"/>
      <c r="P566" s="14"/>
      <c r="Q566" s="14"/>
      <c r="R566" s="14"/>
      <c r="S566" s="14"/>
      <c r="T566" s="14"/>
      <c r="U566" s="14"/>
      <c r="V566" s="14"/>
      <c r="W566" s="14"/>
      <c r="X566" s="167"/>
      <c r="Y566" s="167"/>
      <c r="Z566" s="14"/>
      <c r="AA566" s="74"/>
      <c r="AB566" s="14"/>
      <c r="AC566" s="14"/>
    </row>
    <row r="567" spans="1:31" s="11" customFormat="1" ht="15" hidden="1" customHeight="1" x14ac:dyDescent="0.2">
      <c r="A567" s="14"/>
      <c r="B567" s="80"/>
      <c r="C567" s="226"/>
      <c r="D567" s="227"/>
      <c r="E567" s="227"/>
      <c r="F567" s="228"/>
      <c r="G567" s="229"/>
      <c r="H567" s="229"/>
      <c r="I567" s="230"/>
      <c r="J567" s="229"/>
      <c r="K567" s="229"/>
      <c r="L567" s="231"/>
      <c r="M567" s="232"/>
      <c r="N567" s="233"/>
      <c r="O567" s="167"/>
      <c r="P567" s="14"/>
      <c r="Q567" s="14"/>
      <c r="R567" s="14"/>
      <c r="S567" s="14"/>
      <c r="T567" s="14"/>
      <c r="U567" s="14"/>
      <c r="V567" s="14"/>
      <c r="W567" s="14"/>
      <c r="X567" s="167"/>
      <c r="Y567" s="167"/>
      <c r="Z567" s="14"/>
      <c r="AA567" s="74"/>
      <c r="AB567" s="14"/>
      <c r="AC567" s="14"/>
    </row>
    <row r="568" spans="1:31" s="11" customFormat="1" ht="15" hidden="1" customHeight="1" x14ac:dyDescent="0.2">
      <c r="A568" s="14"/>
      <c r="B568" s="80"/>
      <c r="C568" s="226"/>
      <c r="D568" s="227"/>
      <c r="E568" s="227"/>
      <c r="F568" s="228"/>
      <c r="G568" s="229"/>
      <c r="H568" s="229"/>
      <c r="I568" s="230"/>
      <c r="J568" s="229"/>
      <c r="K568" s="229"/>
      <c r="L568" s="231"/>
      <c r="M568" s="232"/>
      <c r="N568" s="233"/>
      <c r="O568" s="167"/>
      <c r="P568" s="14"/>
      <c r="Q568" s="14"/>
      <c r="R568" s="14"/>
      <c r="S568" s="14"/>
      <c r="T568" s="14"/>
      <c r="U568" s="14"/>
      <c r="V568" s="14"/>
      <c r="W568" s="14"/>
      <c r="X568" s="167"/>
      <c r="Y568" s="167"/>
      <c r="Z568" s="14"/>
      <c r="AA568" s="74"/>
      <c r="AB568" s="14"/>
      <c r="AC568" s="14"/>
    </row>
    <row r="569" spans="1:31" s="11" customFormat="1" ht="15" hidden="1" customHeight="1" x14ac:dyDescent="0.2">
      <c r="A569" s="14"/>
      <c r="B569" s="80"/>
      <c r="C569" s="226"/>
      <c r="D569" s="227"/>
      <c r="E569" s="227"/>
      <c r="F569" s="228"/>
      <c r="G569" s="229"/>
      <c r="H569" s="229"/>
      <c r="I569" s="230"/>
      <c r="J569" s="229"/>
      <c r="K569" s="229"/>
      <c r="L569" s="231"/>
      <c r="M569" s="232"/>
      <c r="N569" s="233"/>
      <c r="O569" s="167"/>
      <c r="P569" s="14"/>
      <c r="Q569" s="14"/>
      <c r="R569" s="14"/>
      <c r="S569" s="14"/>
      <c r="T569" s="14"/>
      <c r="U569" s="14"/>
      <c r="V569" s="14"/>
      <c r="W569" s="14"/>
      <c r="X569" s="167"/>
      <c r="Y569" s="167"/>
      <c r="Z569" s="14"/>
      <c r="AA569" s="74"/>
      <c r="AB569" s="14"/>
      <c r="AC569" s="14"/>
    </row>
    <row r="570" spans="1:31" s="11" customFormat="1" ht="15" hidden="1" customHeight="1" x14ac:dyDescent="0.2">
      <c r="A570" s="14"/>
      <c r="B570" s="80"/>
      <c r="C570" s="226"/>
      <c r="D570" s="227"/>
      <c r="E570" s="227"/>
      <c r="F570" s="228"/>
      <c r="G570" s="229"/>
      <c r="H570" s="229"/>
      <c r="I570" s="230"/>
      <c r="J570" s="229"/>
      <c r="K570" s="229"/>
      <c r="L570" s="231"/>
      <c r="M570" s="232"/>
      <c r="N570" s="233"/>
      <c r="O570" s="167"/>
      <c r="P570" s="14"/>
      <c r="Q570" s="14"/>
      <c r="R570" s="14"/>
      <c r="S570" s="14"/>
      <c r="T570" s="14"/>
      <c r="U570" s="14"/>
      <c r="V570" s="14"/>
      <c r="W570" s="14"/>
      <c r="X570" s="167"/>
      <c r="Y570" s="167"/>
      <c r="Z570" s="14"/>
      <c r="AA570" s="74"/>
      <c r="AB570" s="14"/>
      <c r="AC570" s="14"/>
    </row>
    <row r="571" spans="1:31" s="11" customFormat="1" ht="15" hidden="1" customHeight="1" x14ac:dyDescent="0.2">
      <c r="A571" s="14"/>
      <c r="B571" s="80"/>
      <c r="C571" s="226"/>
      <c r="D571" s="227"/>
      <c r="E571" s="227"/>
      <c r="F571" s="228"/>
      <c r="G571" s="229"/>
      <c r="H571" s="229"/>
      <c r="I571" s="230"/>
      <c r="J571" s="229"/>
      <c r="K571" s="229"/>
      <c r="L571" s="231"/>
      <c r="M571" s="232"/>
      <c r="N571" s="233"/>
      <c r="O571" s="167"/>
      <c r="P571" s="14"/>
      <c r="Q571" s="14"/>
      <c r="R571" s="14"/>
      <c r="S571" s="14"/>
      <c r="T571" s="14"/>
      <c r="U571" s="14"/>
      <c r="V571" s="14"/>
      <c r="W571" s="14"/>
      <c r="X571" s="167"/>
      <c r="Y571" s="167"/>
      <c r="Z571" s="14"/>
      <c r="AA571" s="74"/>
      <c r="AB571" s="14"/>
      <c r="AC571" s="14"/>
    </row>
    <row r="572" spans="1:31" s="11" customFormat="1" ht="15" hidden="1" customHeight="1" x14ac:dyDescent="0.2">
      <c r="A572" s="14"/>
      <c r="B572" s="80"/>
      <c r="C572" s="226"/>
      <c r="D572" s="227"/>
      <c r="E572" s="227"/>
      <c r="F572" s="228"/>
      <c r="G572" s="229"/>
      <c r="H572" s="229"/>
      <c r="I572" s="230"/>
      <c r="J572" s="229"/>
      <c r="K572" s="229"/>
      <c r="L572" s="231"/>
      <c r="M572" s="232"/>
      <c r="N572" s="233"/>
      <c r="O572" s="167"/>
      <c r="P572" s="14"/>
      <c r="Q572" s="14"/>
      <c r="R572" s="14"/>
      <c r="S572" s="14"/>
      <c r="T572" s="14"/>
      <c r="U572" s="14"/>
      <c r="V572" s="14"/>
      <c r="W572" s="14"/>
      <c r="X572" s="167"/>
      <c r="Y572" s="167"/>
      <c r="Z572" s="14"/>
      <c r="AA572" s="74"/>
      <c r="AB572" s="14"/>
      <c r="AC572" s="14"/>
    </row>
    <row r="573" spans="1:31" s="11" customFormat="1" ht="15" hidden="1" customHeight="1" x14ac:dyDescent="0.2">
      <c r="A573" s="14"/>
      <c r="B573" s="80"/>
      <c r="C573" s="226"/>
      <c r="D573" s="227"/>
      <c r="E573" s="227"/>
      <c r="F573" s="228"/>
      <c r="G573" s="229"/>
      <c r="H573" s="229"/>
      <c r="I573" s="230"/>
      <c r="J573" s="229"/>
      <c r="K573" s="229"/>
      <c r="L573" s="231"/>
      <c r="M573" s="232"/>
      <c r="N573" s="233"/>
      <c r="O573" s="167"/>
      <c r="P573" s="14"/>
      <c r="Q573" s="14"/>
      <c r="R573" s="14"/>
      <c r="S573" s="14"/>
      <c r="T573" s="14"/>
      <c r="U573" s="14"/>
      <c r="V573" s="14"/>
      <c r="W573" s="14"/>
      <c r="X573" s="167"/>
      <c r="Y573" s="167"/>
      <c r="Z573" s="14"/>
      <c r="AA573" s="74"/>
      <c r="AB573" s="14"/>
      <c r="AC573" s="14"/>
    </row>
    <row r="574" spans="1:31" s="11" customFormat="1" ht="15" hidden="1" customHeight="1" x14ac:dyDescent="0.2">
      <c r="A574" s="14"/>
      <c r="B574" s="80"/>
      <c r="C574" s="226"/>
      <c r="D574" s="227"/>
      <c r="E574" s="227"/>
      <c r="F574" s="228"/>
      <c r="G574" s="229"/>
      <c r="H574" s="229"/>
      <c r="I574" s="230"/>
      <c r="J574" s="229"/>
      <c r="K574" s="229"/>
      <c r="L574" s="231"/>
      <c r="M574" s="232"/>
      <c r="N574" s="233"/>
      <c r="O574" s="167"/>
      <c r="P574" s="14"/>
      <c r="Q574" s="14"/>
      <c r="R574" s="14"/>
      <c r="S574" s="14"/>
      <c r="T574" s="14"/>
      <c r="U574" s="14"/>
      <c r="V574" s="14"/>
      <c r="W574" s="14"/>
      <c r="X574" s="167"/>
      <c r="Y574" s="167"/>
      <c r="Z574" s="14"/>
      <c r="AA574" s="74"/>
      <c r="AB574" s="14"/>
      <c r="AC574" s="14"/>
    </row>
    <row r="575" spans="1:31" s="11" customFormat="1" ht="15" hidden="1" customHeight="1" x14ac:dyDescent="0.2">
      <c r="A575" s="14"/>
      <c r="B575" s="80"/>
      <c r="C575" s="226"/>
      <c r="D575" s="227"/>
      <c r="E575" s="227"/>
      <c r="F575" s="228"/>
      <c r="G575" s="229"/>
      <c r="H575" s="229"/>
      <c r="I575" s="230"/>
      <c r="J575" s="229"/>
      <c r="K575" s="229"/>
      <c r="L575" s="231"/>
      <c r="M575" s="232"/>
      <c r="N575" s="233"/>
      <c r="O575" s="167"/>
      <c r="P575" s="14"/>
      <c r="Q575" s="14"/>
      <c r="R575" s="14"/>
      <c r="S575" s="14"/>
      <c r="T575" s="14"/>
      <c r="U575" s="14"/>
      <c r="V575" s="14"/>
      <c r="W575" s="14"/>
      <c r="X575" s="167"/>
      <c r="Y575" s="167"/>
      <c r="Z575" s="14"/>
      <c r="AA575" s="74"/>
      <c r="AB575" s="14"/>
      <c r="AC575" s="14"/>
    </row>
    <row r="576" spans="1:31" s="11" customFormat="1" ht="15" hidden="1" customHeight="1" x14ac:dyDescent="0.2">
      <c r="A576" s="14"/>
      <c r="B576" s="80"/>
      <c r="C576" s="226"/>
      <c r="D576" s="227"/>
      <c r="E576" s="227"/>
      <c r="F576" s="228"/>
      <c r="G576" s="229"/>
      <c r="H576" s="229"/>
      <c r="I576" s="230"/>
      <c r="J576" s="229"/>
      <c r="K576" s="229"/>
      <c r="L576" s="231"/>
      <c r="M576" s="232"/>
      <c r="N576" s="233"/>
      <c r="O576" s="167"/>
      <c r="P576" s="14"/>
      <c r="Q576" s="14"/>
      <c r="R576" s="14"/>
      <c r="S576" s="14"/>
      <c r="T576" s="14"/>
      <c r="U576" s="14"/>
      <c r="V576" s="14"/>
      <c r="W576" s="14"/>
      <c r="X576" s="167"/>
      <c r="Y576" s="167"/>
      <c r="Z576" s="14"/>
      <c r="AA576" s="74"/>
      <c r="AB576" s="14"/>
      <c r="AC576" s="14"/>
    </row>
    <row r="577" spans="1:29" s="11" customFormat="1" ht="15" hidden="1" customHeight="1" x14ac:dyDescent="0.2">
      <c r="A577" s="14"/>
      <c r="B577" s="80"/>
      <c r="C577" s="226"/>
      <c r="D577" s="227"/>
      <c r="E577" s="227"/>
      <c r="F577" s="228"/>
      <c r="G577" s="229"/>
      <c r="H577" s="229"/>
      <c r="I577" s="230"/>
      <c r="J577" s="229"/>
      <c r="K577" s="229"/>
      <c r="L577" s="231"/>
      <c r="M577" s="232"/>
      <c r="N577" s="233"/>
      <c r="O577" s="167"/>
      <c r="P577" s="14"/>
      <c r="Q577" s="14"/>
      <c r="R577" s="14"/>
      <c r="S577" s="14"/>
      <c r="T577" s="14"/>
      <c r="U577" s="14"/>
      <c r="V577" s="14"/>
      <c r="W577" s="14"/>
      <c r="X577" s="167"/>
      <c r="Y577" s="167"/>
      <c r="Z577" s="14"/>
      <c r="AA577" s="74"/>
      <c r="AB577" s="14"/>
      <c r="AC577" s="14"/>
    </row>
    <row r="578" spans="1:29" s="11" customFormat="1" ht="15" hidden="1" customHeight="1" x14ac:dyDescent="0.2">
      <c r="A578" s="14"/>
      <c r="B578" s="80"/>
      <c r="C578" s="226"/>
      <c r="D578" s="227"/>
      <c r="E578" s="227"/>
      <c r="F578" s="228"/>
      <c r="G578" s="229"/>
      <c r="H578" s="229"/>
      <c r="I578" s="230"/>
      <c r="J578" s="229"/>
      <c r="K578" s="229"/>
      <c r="L578" s="231"/>
      <c r="M578" s="232"/>
      <c r="N578" s="233"/>
      <c r="O578" s="167"/>
      <c r="P578" s="14"/>
      <c r="Q578" s="14"/>
      <c r="R578" s="14"/>
      <c r="S578" s="14"/>
      <c r="T578" s="14"/>
      <c r="U578" s="14"/>
      <c r="V578" s="14"/>
      <c r="W578" s="14"/>
      <c r="X578" s="167"/>
      <c r="Y578" s="167"/>
      <c r="Z578" s="14"/>
      <c r="AA578" s="74"/>
      <c r="AB578" s="14"/>
      <c r="AC578" s="14"/>
    </row>
    <row r="579" spans="1:29" s="11" customFormat="1" ht="15" hidden="1" customHeight="1" x14ac:dyDescent="0.2">
      <c r="A579" s="14"/>
      <c r="B579" s="80"/>
      <c r="C579" s="226"/>
      <c r="D579" s="227"/>
      <c r="E579" s="227"/>
      <c r="F579" s="228"/>
      <c r="G579" s="229"/>
      <c r="H579" s="229"/>
      <c r="I579" s="230"/>
      <c r="J579" s="229"/>
      <c r="K579" s="229"/>
      <c r="L579" s="231"/>
      <c r="M579" s="232"/>
      <c r="N579" s="233"/>
      <c r="O579" s="167"/>
      <c r="P579" s="14"/>
      <c r="Q579" s="14"/>
      <c r="R579" s="14"/>
      <c r="S579" s="14"/>
      <c r="T579" s="14"/>
      <c r="U579" s="14"/>
      <c r="V579" s="14"/>
      <c r="W579" s="14"/>
      <c r="X579" s="167"/>
      <c r="Y579" s="167"/>
      <c r="Z579" s="14"/>
      <c r="AA579" s="74"/>
      <c r="AB579" s="14"/>
      <c r="AC579" s="14"/>
    </row>
    <row r="580" spans="1:29" s="11" customFormat="1" ht="15" hidden="1" customHeight="1" x14ac:dyDescent="0.2">
      <c r="A580" s="14"/>
      <c r="B580" s="80"/>
      <c r="C580" s="226"/>
      <c r="D580" s="227"/>
      <c r="E580" s="227"/>
      <c r="F580" s="228"/>
      <c r="G580" s="229"/>
      <c r="H580" s="229"/>
      <c r="I580" s="230"/>
      <c r="J580" s="229"/>
      <c r="K580" s="229"/>
      <c r="L580" s="231"/>
      <c r="M580" s="232"/>
      <c r="N580" s="233"/>
      <c r="O580" s="167"/>
      <c r="P580" s="14"/>
      <c r="Q580" s="14"/>
      <c r="R580" s="14"/>
      <c r="S580" s="14"/>
      <c r="T580" s="14"/>
      <c r="U580" s="14"/>
      <c r="V580" s="14"/>
      <c r="W580" s="14"/>
      <c r="X580" s="167"/>
      <c r="Y580" s="167"/>
      <c r="Z580" s="14"/>
      <c r="AA580" s="74"/>
      <c r="AB580" s="14"/>
      <c r="AC580" s="14"/>
    </row>
    <row r="581" spans="1:29" s="11" customFormat="1" ht="15" hidden="1" customHeight="1" x14ac:dyDescent="0.2">
      <c r="A581" s="14"/>
      <c r="B581" s="80"/>
      <c r="C581" s="226"/>
      <c r="D581" s="227"/>
      <c r="E581" s="227"/>
      <c r="F581" s="228"/>
      <c r="G581" s="229"/>
      <c r="H581" s="229"/>
      <c r="I581" s="230"/>
      <c r="J581" s="229"/>
      <c r="K581" s="229"/>
      <c r="L581" s="231"/>
      <c r="M581" s="232"/>
      <c r="N581" s="233"/>
      <c r="O581" s="167"/>
      <c r="P581" s="14"/>
      <c r="Q581" s="14"/>
      <c r="R581" s="14"/>
      <c r="S581" s="14"/>
      <c r="T581" s="14"/>
      <c r="U581" s="14"/>
      <c r="V581" s="14"/>
      <c r="W581" s="14"/>
      <c r="X581" s="167"/>
      <c r="Y581" s="167"/>
      <c r="Z581" s="14"/>
      <c r="AA581" s="74"/>
      <c r="AB581" s="14"/>
      <c r="AC581" s="14"/>
    </row>
    <row r="582" spans="1:29" s="11" customFormat="1" ht="15" hidden="1" customHeight="1" x14ac:dyDescent="0.2">
      <c r="A582" s="14"/>
      <c r="B582" s="80"/>
      <c r="C582" s="226"/>
      <c r="D582" s="227"/>
      <c r="E582" s="227"/>
      <c r="F582" s="228"/>
      <c r="G582" s="229"/>
      <c r="H582" s="229"/>
      <c r="I582" s="230"/>
      <c r="J582" s="229"/>
      <c r="K582" s="229"/>
      <c r="L582" s="231"/>
      <c r="M582" s="232"/>
      <c r="N582" s="233"/>
      <c r="O582" s="167"/>
      <c r="P582" s="14"/>
      <c r="Q582" s="14"/>
      <c r="R582" s="14"/>
      <c r="S582" s="14"/>
      <c r="T582" s="14"/>
      <c r="U582" s="14"/>
      <c r="V582" s="14"/>
      <c r="W582" s="14"/>
      <c r="X582" s="167"/>
      <c r="Y582" s="167"/>
      <c r="Z582" s="14"/>
      <c r="AA582" s="74"/>
      <c r="AB582" s="14"/>
      <c r="AC582" s="14"/>
    </row>
    <row r="583" spans="1:29" s="11" customFormat="1" ht="15" hidden="1" customHeight="1" x14ac:dyDescent="0.2">
      <c r="A583" s="14"/>
      <c r="B583" s="80"/>
      <c r="C583" s="226"/>
      <c r="D583" s="227"/>
      <c r="E583" s="227"/>
      <c r="F583" s="228"/>
      <c r="G583" s="229"/>
      <c r="H583" s="229"/>
      <c r="I583" s="230"/>
      <c r="J583" s="229"/>
      <c r="K583" s="229"/>
      <c r="L583" s="231"/>
      <c r="M583" s="232"/>
      <c r="N583" s="233"/>
      <c r="O583" s="167"/>
      <c r="P583" s="14"/>
      <c r="Q583" s="14"/>
      <c r="R583" s="14"/>
      <c r="S583" s="14"/>
      <c r="T583" s="14"/>
      <c r="U583" s="14"/>
      <c r="V583" s="14"/>
      <c r="W583" s="14"/>
      <c r="X583" s="167"/>
      <c r="Y583" s="167"/>
      <c r="Z583" s="14"/>
      <c r="AA583" s="74"/>
      <c r="AB583" s="14"/>
      <c r="AC583" s="14"/>
    </row>
    <row r="584" spans="1:29" s="11" customFormat="1" ht="15" hidden="1" customHeight="1" x14ac:dyDescent="0.2">
      <c r="A584" s="14"/>
      <c r="B584" s="80"/>
      <c r="C584" s="226"/>
      <c r="D584" s="227"/>
      <c r="E584" s="227"/>
      <c r="F584" s="228"/>
      <c r="G584" s="229"/>
      <c r="H584" s="229"/>
      <c r="I584" s="230"/>
      <c r="J584" s="229"/>
      <c r="K584" s="229"/>
      <c r="L584" s="231"/>
      <c r="M584" s="232"/>
      <c r="N584" s="233"/>
      <c r="O584" s="167"/>
      <c r="P584" s="14"/>
      <c r="Q584" s="14"/>
      <c r="R584" s="14"/>
      <c r="S584" s="14"/>
      <c r="T584" s="14"/>
      <c r="U584" s="14"/>
      <c r="V584" s="14"/>
      <c r="W584" s="14"/>
      <c r="X584" s="167"/>
      <c r="Y584" s="167"/>
      <c r="Z584" s="14"/>
      <c r="AA584" s="74"/>
      <c r="AB584" s="14"/>
      <c r="AC584" s="14"/>
    </row>
    <row r="585" spans="1:29" s="11" customFormat="1" ht="15" hidden="1" customHeight="1" x14ac:dyDescent="0.2">
      <c r="A585" s="14"/>
      <c r="B585" s="80"/>
      <c r="C585" s="226"/>
      <c r="D585" s="227"/>
      <c r="E585" s="227"/>
      <c r="F585" s="228"/>
      <c r="G585" s="229"/>
      <c r="H585" s="229"/>
      <c r="I585" s="230"/>
      <c r="J585" s="229"/>
      <c r="K585" s="229"/>
      <c r="L585" s="231"/>
      <c r="M585" s="232"/>
      <c r="N585" s="233"/>
      <c r="O585" s="167"/>
      <c r="P585" s="14"/>
      <c r="Q585" s="14"/>
      <c r="R585" s="14"/>
      <c r="S585" s="14"/>
      <c r="T585" s="14"/>
      <c r="U585" s="14"/>
      <c r="V585" s="14"/>
      <c r="W585" s="14"/>
      <c r="X585" s="167"/>
      <c r="Y585" s="167"/>
      <c r="Z585" s="14"/>
      <c r="AA585" s="74"/>
      <c r="AB585" s="14"/>
      <c r="AC585" s="14"/>
    </row>
    <row r="586" spans="1:29" s="11" customFormat="1" ht="15" hidden="1" customHeight="1" x14ac:dyDescent="0.2">
      <c r="A586" s="14"/>
      <c r="B586" s="80"/>
      <c r="C586" s="226"/>
      <c r="D586" s="227"/>
      <c r="E586" s="227"/>
      <c r="F586" s="228"/>
      <c r="G586" s="229"/>
      <c r="H586" s="229"/>
      <c r="I586" s="230"/>
      <c r="J586" s="229"/>
      <c r="K586" s="229"/>
      <c r="L586" s="231"/>
      <c r="M586" s="232"/>
      <c r="N586" s="233"/>
      <c r="O586" s="167"/>
      <c r="P586" s="14"/>
      <c r="Q586" s="14"/>
      <c r="R586" s="14"/>
      <c r="S586" s="14"/>
      <c r="T586" s="14"/>
      <c r="U586" s="14"/>
      <c r="V586" s="14"/>
      <c r="W586" s="14"/>
      <c r="X586" s="167"/>
      <c r="Y586" s="167"/>
      <c r="Z586" s="14"/>
      <c r="AA586" s="74"/>
      <c r="AB586" s="14"/>
      <c r="AC586" s="14"/>
    </row>
    <row r="587" spans="1:29" s="11" customFormat="1" ht="15" hidden="1" customHeight="1" x14ac:dyDescent="0.2">
      <c r="A587" s="14"/>
      <c r="B587" s="80"/>
      <c r="C587" s="226"/>
      <c r="D587" s="227"/>
      <c r="E587" s="227"/>
      <c r="F587" s="228"/>
      <c r="G587" s="229"/>
      <c r="H587" s="229"/>
      <c r="I587" s="230"/>
      <c r="J587" s="229"/>
      <c r="K587" s="229"/>
      <c r="L587" s="231"/>
      <c r="M587" s="232"/>
      <c r="N587" s="233"/>
      <c r="O587" s="167"/>
      <c r="P587" s="14"/>
      <c r="Q587" s="14"/>
      <c r="R587" s="14"/>
      <c r="S587" s="14"/>
      <c r="T587" s="14"/>
      <c r="U587" s="14"/>
      <c r="V587" s="14"/>
      <c r="W587" s="14"/>
      <c r="X587" s="167"/>
      <c r="Y587" s="167"/>
      <c r="Z587" s="14"/>
      <c r="AA587" s="74"/>
      <c r="AB587" s="14"/>
      <c r="AC587" s="14"/>
    </row>
    <row r="588" spans="1:29" s="11" customFormat="1" ht="15" hidden="1" customHeight="1" x14ac:dyDescent="0.2">
      <c r="A588" s="14"/>
      <c r="B588" s="80"/>
      <c r="C588" s="226"/>
      <c r="D588" s="227"/>
      <c r="E588" s="227"/>
      <c r="F588" s="228"/>
      <c r="G588" s="229"/>
      <c r="H588" s="229"/>
      <c r="I588" s="230"/>
      <c r="J588" s="229"/>
      <c r="K588" s="229"/>
      <c r="L588" s="231"/>
      <c r="M588" s="232"/>
      <c r="N588" s="233"/>
      <c r="O588" s="167"/>
      <c r="P588" s="14"/>
      <c r="Q588" s="14"/>
      <c r="R588" s="14"/>
      <c r="S588" s="14"/>
      <c r="T588" s="14"/>
      <c r="U588" s="14"/>
      <c r="V588" s="14"/>
      <c r="W588" s="14"/>
      <c r="X588" s="167"/>
      <c r="Y588" s="167"/>
      <c r="Z588" s="14"/>
      <c r="AA588" s="74"/>
      <c r="AB588" s="14"/>
      <c r="AC588" s="14"/>
    </row>
    <row r="589" spans="1:29" s="11" customFormat="1" ht="15" hidden="1" customHeight="1" x14ac:dyDescent="0.2">
      <c r="A589" s="14"/>
      <c r="B589" s="80"/>
      <c r="C589" s="226"/>
      <c r="D589" s="227"/>
      <c r="E589" s="227"/>
      <c r="F589" s="228"/>
      <c r="G589" s="229"/>
      <c r="H589" s="229"/>
      <c r="I589" s="230"/>
      <c r="J589" s="229"/>
      <c r="K589" s="229"/>
      <c r="L589" s="231"/>
      <c r="M589" s="232"/>
      <c r="N589" s="233"/>
      <c r="O589" s="167"/>
      <c r="P589" s="14"/>
      <c r="Q589" s="14"/>
      <c r="R589" s="14"/>
      <c r="S589" s="14"/>
      <c r="T589" s="14"/>
      <c r="U589" s="14"/>
      <c r="V589" s="14"/>
      <c r="W589" s="14"/>
      <c r="X589" s="167"/>
      <c r="Y589" s="167"/>
      <c r="Z589" s="14"/>
      <c r="AA589" s="74"/>
      <c r="AB589" s="14"/>
      <c r="AC589" s="14"/>
    </row>
    <row r="590" spans="1:29" s="11" customFormat="1" ht="15" hidden="1" customHeight="1" x14ac:dyDescent="0.2">
      <c r="A590" s="14"/>
      <c r="B590" s="80"/>
      <c r="C590" s="226"/>
      <c r="D590" s="227"/>
      <c r="E590" s="227"/>
      <c r="F590" s="228"/>
      <c r="G590" s="229"/>
      <c r="H590" s="229"/>
      <c r="I590" s="230"/>
      <c r="J590" s="229"/>
      <c r="K590" s="229"/>
      <c r="L590" s="231"/>
      <c r="M590" s="232"/>
      <c r="N590" s="233"/>
      <c r="O590" s="167"/>
      <c r="P590" s="14"/>
      <c r="Q590" s="14"/>
      <c r="R590" s="14"/>
      <c r="S590" s="14"/>
      <c r="T590" s="14"/>
      <c r="U590" s="14"/>
      <c r="V590" s="14"/>
      <c r="W590" s="14"/>
      <c r="X590" s="167"/>
      <c r="Y590" s="167"/>
      <c r="Z590" s="14"/>
      <c r="AA590" s="74"/>
      <c r="AB590" s="14"/>
      <c r="AC590" s="14"/>
    </row>
    <row r="591" spans="1:29" s="11" customFormat="1" ht="15" hidden="1" customHeight="1" x14ac:dyDescent="0.2">
      <c r="A591" s="14"/>
      <c r="B591" s="80"/>
      <c r="C591" s="226"/>
      <c r="D591" s="227"/>
      <c r="E591" s="227"/>
      <c r="F591" s="228"/>
      <c r="G591" s="229"/>
      <c r="H591" s="229"/>
      <c r="I591" s="230"/>
      <c r="J591" s="229"/>
      <c r="K591" s="229"/>
      <c r="L591" s="231"/>
      <c r="M591" s="232"/>
      <c r="N591" s="233"/>
      <c r="O591" s="167"/>
      <c r="P591" s="14"/>
      <c r="Q591" s="14"/>
      <c r="R591" s="14"/>
      <c r="S591" s="14"/>
      <c r="T591" s="14"/>
      <c r="U591" s="14"/>
      <c r="V591" s="14"/>
      <c r="W591" s="14"/>
      <c r="X591" s="167"/>
      <c r="Y591" s="167"/>
      <c r="Z591" s="14"/>
      <c r="AA591" s="74"/>
      <c r="AB591" s="14"/>
      <c r="AC591" s="14"/>
    </row>
    <row r="592" spans="1:29" s="11" customFormat="1" ht="15" hidden="1" customHeight="1" x14ac:dyDescent="0.2">
      <c r="A592" s="14"/>
      <c r="B592" s="80"/>
      <c r="C592" s="226"/>
      <c r="D592" s="227"/>
      <c r="E592" s="227"/>
      <c r="F592" s="228"/>
      <c r="G592" s="229"/>
      <c r="H592" s="229"/>
      <c r="I592" s="230"/>
      <c r="J592" s="229"/>
      <c r="K592" s="229"/>
      <c r="L592" s="231"/>
      <c r="M592" s="232"/>
      <c r="N592" s="233"/>
      <c r="O592" s="167"/>
      <c r="P592" s="14"/>
      <c r="Q592" s="14"/>
      <c r="R592" s="14"/>
      <c r="S592" s="14"/>
      <c r="T592" s="14"/>
      <c r="U592" s="14"/>
      <c r="V592" s="14"/>
      <c r="W592" s="14"/>
      <c r="X592" s="167"/>
      <c r="Y592" s="167"/>
      <c r="Z592" s="14"/>
      <c r="AA592" s="74"/>
      <c r="AB592" s="14"/>
      <c r="AC592" s="14"/>
    </row>
    <row r="593" spans="1:29" s="11" customFormat="1" ht="15" hidden="1" customHeight="1" x14ac:dyDescent="0.2">
      <c r="A593" s="14"/>
      <c r="B593" s="80"/>
      <c r="C593" s="226"/>
      <c r="D593" s="227"/>
      <c r="E593" s="227"/>
      <c r="F593" s="228"/>
      <c r="G593" s="229"/>
      <c r="H593" s="229"/>
      <c r="I593" s="230"/>
      <c r="J593" s="229"/>
      <c r="K593" s="229"/>
      <c r="L593" s="231"/>
      <c r="M593" s="232"/>
      <c r="N593" s="233"/>
      <c r="O593" s="167"/>
      <c r="P593" s="14"/>
      <c r="Q593" s="14"/>
      <c r="R593" s="14"/>
      <c r="S593" s="14"/>
      <c r="T593" s="14"/>
      <c r="U593" s="14"/>
      <c r="V593" s="14"/>
      <c r="W593" s="14"/>
      <c r="X593" s="167"/>
      <c r="Y593" s="167"/>
      <c r="Z593" s="14"/>
      <c r="AA593" s="74"/>
      <c r="AB593" s="14"/>
      <c r="AC593" s="14"/>
    </row>
    <row r="594" spans="1:29" s="11" customFormat="1" ht="15" hidden="1" customHeight="1" x14ac:dyDescent="0.2">
      <c r="A594" s="14"/>
      <c r="B594" s="80"/>
      <c r="C594" s="226"/>
      <c r="D594" s="227"/>
      <c r="E594" s="227"/>
      <c r="F594" s="228"/>
      <c r="G594" s="229"/>
      <c r="H594" s="229"/>
      <c r="I594" s="230"/>
      <c r="J594" s="229"/>
      <c r="K594" s="229"/>
      <c r="L594" s="231"/>
      <c r="M594" s="232"/>
      <c r="N594" s="233"/>
      <c r="O594" s="167"/>
      <c r="P594" s="14"/>
      <c r="Q594" s="14"/>
      <c r="R594" s="14"/>
      <c r="S594" s="14"/>
      <c r="T594" s="14"/>
      <c r="U594" s="14"/>
      <c r="V594" s="14"/>
      <c r="W594" s="14"/>
      <c r="X594" s="167"/>
      <c r="Y594" s="167"/>
      <c r="Z594" s="14"/>
      <c r="AA594" s="74"/>
      <c r="AB594" s="14"/>
      <c r="AC594" s="14"/>
    </row>
    <row r="595" spans="1:29" s="11" customFormat="1" ht="15" hidden="1" customHeight="1" x14ac:dyDescent="0.2">
      <c r="A595" s="14"/>
      <c r="B595" s="80"/>
      <c r="C595" s="226"/>
      <c r="D595" s="227"/>
      <c r="E595" s="227"/>
      <c r="F595" s="228"/>
      <c r="G595" s="229"/>
      <c r="H595" s="229"/>
      <c r="I595" s="230"/>
      <c r="J595" s="229"/>
      <c r="K595" s="229"/>
      <c r="L595" s="231"/>
      <c r="M595" s="232"/>
      <c r="N595" s="233"/>
      <c r="O595" s="167"/>
      <c r="P595" s="14"/>
      <c r="Q595" s="14"/>
      <c r="R595" s="14"/>
      <c r="S595" s="14"/>
      <c r="T595" s="14"/>
      <c r="U595" s="14"/>
      <c r="V595" s="14"/>
      <c r="W595" s="14"/>
      <c r="X595" s="167"/>
      <c r="Y595" s="167"/>
      <c r="Z595" s="14"/>
      <c r="AA595" s="74"/>
      <c r="AB595" s="14"/>
      <c r="AC595" s="14"/>
    </row>
    <row r="596" spans="1:29" s="11" customFormat="1" ht="15" hidden="1" customHeight="1" x14ac:dyDescent="0.2">
      <c r="A596" s="14"/>
      <c r="B596" s="80"/>
      <c r="C596" s="226"/>
      <c r="D596" s="227"/>
      <c r="E596" s="227"/>
      <c r="F596" s="228"/>
      <c r="G596" s="229"/>
      <c r="H596" s="229"/>
      <c r="I596" s="230"/>
      <c r="J596" s="229"/>
      <c r="K596" s="229"/>
      <c r="L596" s="231"/>
      <c r="M596" s="232"/>
      <c r="N596" s="233"/>
      <c r="O596" s="167"/>
      <c r="P596" s="14"/>
      <c r="Q596" s="14"/>
      <c r="R596" s="14"/>
      <c r="S596" s="14"/>
      <c r="T596" s="14"/>
      <c r="U596" s="14"/>
      <c r="V596" s="14"/>
      <c r="W596" s="14"/>
      <c r="X596" s="167"/>
      <c r="Y596" s="167"/>
      <c r="Z596" s="14"/>
      <c r="AA596" s="74"/>
      <c r="AB596" s="14"/>
      <c r="AC596" s="14"/>
    </row>
    <row r="597" spans="1:29" s="11" customFormat="1" ht="15" hidden="1" customHeight="1" x14ac:dyDescent="0.2">
      <c r="A597" s="14"/>
      <c r="B597" s="80"/>
      <c r="C597" s="226"/>
      <c r="D597" s="227"/>
      <c r="E597" s="227"/>
      <c r="F597" s="228"/>
      <c r="G597" s="229"/>
      <c r="H597" s="229"/>
      <c r="I597" s="230"/>
      <c r="J597" s="229"/>
      <c r="K597" s="229"/>
      <c r="L597" s="231"/>
      <c r="M597" s="232"/>
      <c r="N597" s="233"/>
      <c r="O597" s="167"/>
      <c r="P597" s="14"/>
      <c r="Q597" s="14"/>
      <c r="R597" s="14"/>
      <c r="S597" s="14"/>
      <c r="T597" s="14"/>
      <c r="U597" s="14"/>
      <c r="V597" s="14"/>
      <c r="W597" s="14"/>
      <c r="X597" s="167"/>
      <c r="Y597" s="167"/>
      <c r="Z597" s="14"/>
      <c r="AA597" s="74"/>
      <c r="AB597" s="14"/>
      <c r="AC597" s="14"/>
    </row>
    <row r="598" spans="1:29" s="11" customFormat="1" ht="15" hidden="1" customHeight="1" x14ac:dyDescent="0.2">
      <c r="A598" s="14"/>
      <c r="B598" s="80"/>
      <c r="C598" s="226"/>
      <c r="D598" s="227"/>
      <c r="E598" s="227"/>
      <c r="F598" s="228"/>
      <c r="G598" s="229"/>
      <c r="H598" s="229"/>
      <c r="I598" s="230"/>
      <c r="J598" s="229"/>
      <c r="K598" s="229"/>
      <c r="L598" s="231"/>
      <c r="M598" s="232"/>
      <c r="N598" s="233"/>
      <c r="O598" s="167"/>
      <c r="P598" s="14"/>
      <c r="Q598" s="14"/>
      <c r="R598" s="14"/>
      <c r="S598" s="14"/>
      <c r="T598" s="14"/>
      <c r="U598" s="14"/>
      <c r="V598" s="14"/>
      <c r="W598" s="14"/>
      <c r="X598" s="167"/>
      <c r="Y598" s="167"/>
      <c r="Z598" s="14"/>
      <c r="AA598" s="74"/>
      <c r="AB598" s="14"/>
      <c r="AC598" s="14"/>
    </row>
    <row r="599" spans="1:29" s="11" customFormat="1" ht="15" hidden="1" customHeight="1" x14ac:dyDescent="0.2">
      <c r="A599" s="14"/>
      <c r="B599" s="80"/>
      <c r="C599" s="226"/>
      <c r="D599" s="227"/>
      <c r="E599" s="227"/>
      <c r="F599" s="228"/>
      <c r="G599" s="229"/>
      <c r="H599" s="229"/>
      <c r="I599" s="230"/>
      <c r="J599" s="229"/>
      <c r="K599" s="229"/>
      <c r="L599" s="231"/>
      <c r="M599" s="232"/>
      <c r="N599" s="233"/>
      <c r="O599" s="167"/>
      <c r="P599" s="14"/>
      <c r="Q599" s="14"/>
      <c r="R599" s="14"/>
      <c r="S599" s="14"/>
      <c r="T599" s="14"/>
      <c r="U599" s="14"/>
      <c r="V599" s="14"/>
      <c r="W599" s="14"/>
      <c r="X599" s="167"/>
      <c r="Y599" s="167"/>
      <c r="Z599" s="14"/>
      <c r="AA599" s="74"/>
      <c r="AB599" s="14"/>
      <c r="AC599" s="14"/>
    </row>
    <row r="600" spans="1:29" s="11" customFormat="1" ht="15" hidden="1" customHeight="1" x14ac:dyDescent="0.2">
      <c r="A600" s="14"/>
      <c r="B600" s="80"/>
      <c r="C600" s="226"/>
      <c r="D600" s="227"/>
      <c r="E600" s="227"/>
      <c r="F600" s="228"/>
      <c r="G600" s="229"/>
      <c r="H600" s="229"/>
      <c r="I600" s="230"/>
      <c r="J600" s="229"/>
      <c r="K600" s="229"/>
      <c r="L600" s="231"/>
      <c r="M600" s="232"/>
      <c r="N600" s="233"/>
      <c r="O600" s="167"/>
      <c r="P600" s="14"/>
      <c r="Q600" s="14"/>
      <c r="R600" s="14"/>
      <c r="S600" s="14"/>
      <c r="T600" s="14"/>
      <c r="U600" s="14"/>
      <c r="V600" s="14"/>
      <c r="W600" s="14"/>
      <c r="X600" s="167"/>
      <c r="Y600" s="167"/>
      <c r="Z600" s="14"/>
      <c r="AA600" s="74"/>
      <c r="AB600" s="14"/>
      <c r="AC600" s="14"/>
    </row>
    <row r="601" spans="1:29" s="11" customFormat="1" ht="15" hidden="1" customHeight="1" x14ac:dyDescent="0.2">
      <c r="A601" s="14"/>
      <c r="B601" s="80"/>
      <c r="C601" s="226"/>
      <c r="D601" s="227"/>
      <c r="E601" s="227"/>
      <c r="F601" s="228"/>
      <c r="G601" s="229"/>
      <c r="H601" s="229"/>
      <c r="I601" s="230"/>
      <c r="J601" s="229"/>
      <c r="K601" s="229"/>
      <c r="L601" s="231"/>
      <c r="M601" s="232"/>
      <c r="N601" s="233"/>
      <c r="O601" s="167"/>
      <c r="P601" s="14"/>
      <c r="Q601" s="14"/>
      <c r="R601" s="14"/>
      <c r="S601" s="14"/>
      <c r="T601" s="14"/>
      <c r="U601" s="14"/>
      <c r="V601" s="14"/>
      <c r="W601" s="14"/>
      <c r="X601" s="167"/>
      <c r="Y601" s="167"/>
      <c r="Z601" s="14"/>
      <c r="AA601" s="74"/>
      <c r="AB601" s="14"/>
      <c r="AC601" s="14"/>
    </row>
    <row r="602" spans="1:29" s="11" customFormat="1" ht="15" hidden="1" customHeight="1" x14ac:dyDescent="0.2">
      <c r="A602" s="14"/>
      <c r="B602" s="80"/>
      <c r="C602" s="226"/>
      <c r="D602" s="227"/>
      <c r="E602" s="227"/>
      <c r="F602" s="228"/>
      <c r="G602" s="229"/>
      <c r="H602" s="229"/>
      <c r="I602" s="230"/>
      <c r="J602" s="229"/>
      <c r="K602" s="229"/>
      <c r="L602" s="231"/>
      <c r="M602" s="232"/>
      <c r="N602" s="233"/>
      <c r="O602" s="167"/>
      <c r="P602" s="14"/>
      <c r="Q602" s="14"/>
      <c r="R602" s="14"/>
      <c r="S602" s="14"/>
      <c r="T602" s="14"/>
      <c r="U602" s="14"/>
      <c r="V602" s="14"/>
      <c r="W602" s="14"/>
      <c r="X602" s="167"/>
      <c r="Y602" s="167"/>
      <c r="Z602" s="14"/>
      <c r="AA602" s="74"/>
      <c r="AB602" s="14"/>
      <c r="AC602" s="14"/>
    </row>
    <row r="603" spans="1:29" s="11" customFormat="1" ht="15" hidden="1" customHeight="1" x14ac:dyDescent="0.2">
      <c r="A603" s="14"/>
      <c r="B603" s="80"/>
      <c r="C603" s="226"/>
      <c r="D603" s="227"/>
      <c r="E603" s="227"/>
      <c r="F603" s="228"/>
      <c r="G603" s="229"/>
      <c r="H603" s="229"/>
      <c r="I603" s="230"/>
      <c r="J603" s="229"/>
      <c r="K603" s="229"/>
      <c r="L603" s="231"/>
      <c r="M603" s="232"/>
      <c r="N603" s="233"/>
      <c r="O603" s="167"/>
      <c r="P603" s="14"/>
      <c r="Q603" s="14"/>
      <c r="R603" s="14"/>
      <c r="S603" s="14"/>
      <c r="T603" s="14"/>
      <c r="U603" s="14"/>
      <c r="V603" s="14"/>
      <c r="W603" s="14"/>
      <c r="X603" s="167"/>
      <c r="Y603" s="167"/>
      <c r="Z603" s="14"/>
      <c r="AA603" s="74"/>
      <c r="AB603" s="14"/>
      <c r="AC603" s="14"/>
    </row>
    <row r="604" spans="1:29" s="11" customFormat="1" ht="15" hidden="1" customHeight="1" x14ac:dyDescent="0.2">
      <c r="A604" s="14"/>
      <c r="B604" s="80"/>
      <c r="C604" s="226"/>
      <c r="D604" s="227"/>
      <c r="E604" s="227"/>
      <c r="F604" s="228"/>
      <c r="G604" s="229"/>
      <c r="H604" s="229"/>
      <c r="I604" s="230"/>
      <c r="J604" s="229"/>
      <c r="K604" s="229"/>
      <c r="L604" s="231"/>
      <c r="M604" s="232"/>
      <c r="N604" s="233"/>
      <c r="O604" s="167"/>
      <c r="P604" s="14"/>
      <c r="Q604" s="14"/>
      <c r="R604" s="14"/>
      <c r="S604" s="14"/>
      <c r="T604" s="14"/>
      <c r="U604" s="14"/>
      <c r="V604" s="14"/>
      <c r="W604" s="14"/>
      <c r="X604" s="167"/>
      <c r="Y604" s="167"/>
      <c r="Z604" s="14"/>
      <c r="AA604" s="74"/>
      <c r="AB604" s="14"/>
      <c r="AC604" s="14"/>
    </row>
    <row r="605" spans="1:29" s="11" customFormat="1" ht="15" hidden="1" customHeight="1" x14ac:dyDescent="0.2">
      <c r="A605" s="14"/>
      <c r="B605" s="80"/>
      <c r="C605" s="226"/>
      <c r="D605" s="227"/>
      <c r="E605" s="227"/>
      <c r="F605" s="228"/>
      <c r="G605" s="229"/>
      <c r="H605" s="229"/>
      <c r="I605" s="230"/>
      <c r="J605" s="229"/>
      <c r="K605" s="229"/>
      <c r="L605" s="231"/>
      <c r="M605" s="232"/>
      <c r="N605" s="233"/>
      <c r="O605" s="167"/>
      <c r="P605" s="14"/>
      <c r="Q605" s="14"/>
      <c r="R605" s="14"/>
      <c r="S605" s="14"/>
      <c r="T605" s="14"/>
      <c r="U605" s="14"/>
      <c r="V605" s="14"/>
      <c r="W605" s="14"/>
      <c r="X605" s="167"/>
      <c r="Y605" s="167"/>
      <c r="Z605" s="14"/>
      <c r="AA605" s="74"/>
      <c r="AB605" s="14"/>
      <c r="AC605" s="14"/>
    </row>
    <row r="606" spans="1:29" s="11" customFormat="1" ht="15" hidden="1" customHeight="1" x14ac:dyDescent="0.2">
      <c r="A606" s="14"/>
      <c r="B606" s="80"/>
      <c r="C606" s="226"/>
      <c r="D606" s="227"/>
      <c r="E606" s="227"/>
      <c r="F606" s="228"/>
      <c r="G606" s="229"/>
      <c r="H606" s="229"/>
      <c r="I606" s="230"/>
      <c r="J606" s="229"/>
      <c r="K606" s="229"/>
      <c r="L606" s="231"/>
      <c r="M606" s="232"/>
      <c r="N606" s="233"/>
      <c r="O606" s="167"/>
      <c r="P606" s="14"/>
      <c r="Q606" s="14"/>
      <c r="R606" s="14"/>
      <c r="S606" s="14"/>
      <c r="T606" s="14"/>
      <c r="U606" s="14"/>
      <c r="V606" s="14"/>
      <c r="W606" s="14"/>
      <c r="X606" s="167"/>
      <c r="Y606" s="167"/>
      <c r="Z606" s="14"/>
      <c r="AA606" s="74"/>
      <c r="AB606" s="14"/>
      <c r="AC606" s="14"/>
    </row>
    <row r="607" spans="1:29" s="11" customFormat="1" ht="15" hidden="1" customHeight="1" x14ac:dyDescent="0.2">
      <c r="A607" s="14"/>
      <c r="B607" s="80"/>
      <c r="C607" s="226"/>
      <c r="D607" s="227"/>
      <c r="E607" s="227"/>
      <c r="F607" s="228"/>
      <c r="G607" s="229"/>
      <c r="H607" s="229"/>
      <c r="I607" s="230"/>
      <c r="J607" s="229"/>
      <c r="K607" s="229"/>
      <c r="L607" s="231"/>
      <c r="M607" s="232"/>
      <c r="N607" s="233"/>
      <c r="O607" s="167"/>
      <c r="P607" s="14"/>
      <c r="Q607" s="14"/>
      <c r="R607" s="14"/>
      <c r="S607" s="14"/>
      <c r="T607" s="14"/>
      <c r="U607" s="14"/>
      <c r="V607" s="14"/>
      <c r="W607" s="14"/>
      <c r="X607" s="167"/>
      <c r="Y607" s="167"/>
      <c r="Z607" s="14"/>
      <c r="AA607" s="74"/>
      <c r="AB607" s="14"/>
      <c r="AC607" s="14"/>
    </row>
    <row r="608" spans="1:29" s="11" customFormat="1" ht="15" hidden="1" customHeight="1" x14ac:dyDescent="0.2">
      <c r="A608" s="14"/>
      <c r="B608" s="80"/>
      <c r="C608" s="226"/>
      <c r="D608" s="227"/>
      <c r="E608" s="227"/>
      <c r="F608" s="228"/>
      <c r="G608" s="229"/>
      <c r="H608" s="229"/>
      <c r="I608" s="230"/>
      <c r="J608" s="229"/>
      <c r="K608" s="229"/>
      <c r="L608" s="231"/>
      <c r="M608" s="232"/>
      <c r="N608" s="233"/>
      <c r="O608" s="167"/>
      <c r="P608" s="14"/>
      <c r="Q608" s="14"/>
      <c r="R608" s="14"/>
      <c r="S608" s="14"/>
      <c r="T608" s="14"/>
      <c r="U608" s="14"/>
      <c r="V608" s="14"/>
      <c r="W608" s="14"/>
      <c r="X608" s="167"/>
      <c r="Y608" s="167"/>
      <c r="Z608" s="14"/>
      <c r="AA608" s="74"/>
      <c r="AB608" s="14"/>
      <c r="AC608" s="14"/>
    </row>
    <row r="609" spans="1:29" s="11" customFormat="1" ht="15" hidden="1" customHeight="1" x14ac:dyDescent="0.2">
      <c r="A609" s="14"/>
      <c r="B609" s="80"/>
      <c r="C609" s="226"/>
      <c r="D609" s="227"/>
      <c r="E609" s="227"/>
      <c r="F609" s="228"/>
      <c r="G609" s="229"/>
      <c r="H609" s="229"/>
      <c r="I609" s="230"/>
      <c r="J609" s="229"/>
      <c r="K609" s="229"/>
      <c r="L609" s="231"/>
      <c r="M609" s="232"/>
      <c r="N609" s="233"/>
      <c r="O609" s="167"/>
      <c r="P609" s="14"/>
      <c r="Q609" s="14"/>
      <c r="R609" s="14"/>
      <c r="S609" s="14"/>
      <c r="T609" s="14"/>
      <c r="U609" s="14"/>
      <c r="V609" s="14"/>
      <c r="W609" s="14"/>
      <c r="X609" s="167"/>
      <c r="Y609" s="167"/>
      <c r="Z609" s="14"/>
      <c r="AA609" s="74"/>
      <c r="AB609" s="14"/>
      <c r="AC609" s="14"/>
    </row>
    <row r="610" spans="1:29" s="11" customFormat="1" ht="15" hidden="1" customHeight="1" x14ac:dyDescent="0.2">
      <c r="A610" s="14"/>
      <c r="B610" s="80"/>
      <c r="C610" s="226"/>
      <c r="D610" s="227"/>
      <c r="E610" s="227"/>
      <c r="F610" s="228"/>
      <c r="G610" s="229"/>
      <c r="H610" s="229"/>
      <c r="I610" s="230"/>
      <c r="J610" s="229"/>
      <c r="K610" s="229"/>
      <c r="L610" s="231"/>
      <c r="M610" s="232"/>
      <c r="N610" s="233"/>
      <c r="O610" s="167"/>
      <c r="P610" s="14"/>
      <c r="Q610" s="14"/>
      <c r="R610" s="14"/>
      <c r="S610" s="14"/>
      <c r="T610" s="14"/>
      <c r="U610" s="14"/>
      <c r="V610" s="14"/>
      <c r="W610" s="14"/>
      <c r="X610" s="167"/>
      <c r="Y610" s="167"/>
      <c r="Z610" s="14"/>
      <c r="AA610" s="74"/>
      <c r="AB610" s="14"/>
      <c r="AC610" s="14"/>
    </row>
    <row r="611" spans="1:29" s="11" customFormat="1" ht="15" hidden="1" customHeight="1" x14ac:dyDescent="0.2">
      <c r="A611" s="14"/>
      <c r="B611" s="80"/>
      <c r="C611" s="226"/>
      <c r="D611" s="227"/>
      <c r="E611" s="227"/>
      <c r="F611" s="228"/>
      <c r="G611" s="229"/>
      <c r="H611" s="229"/>
      <c r="I611" s="230"/>
      <c r="J611" s="229"/>
      <c r="K611" s="229"/>
      <c r="L611" s="231"/>
      <c r="M611" s="232"/>
      <c r="N611" s="233"/>
      <c r="O611" s="167"/>
      <c r="P611" s="14"/>
      <c r="Q611" s="14"/>
      <c r="R611" s="14"/>
      <c r="S611" s="14"/>
      <c r="T611" s="14"/>
      <c r="U611" s="14"/>
      <c r="V611" s="14"/>
      <c r="W611" s="14"/>
      <c r="X611" s="167"/>
      <c r="Y611" s="167"/>
      <c r="Z611" s="14"/>
      <c r="AA611" s="74"/>
      <c r="AB611" s="14"/>
      <c r="AC611" s="14"/>
    </row>
    <row r="612" spans="1:29" s="11" customFormat="1" ht="15" hidden="1" customHeight="1" x14ac:dyDescent="0.2">
      <c r="A612" s="14"/>
      <c r="B612" s="80"/>
      <c r="C612" s="226"/>
      <c r="D612" s="227"/>
      <c r="E612" s="227"/>
      <c r="F612" s="228"/>
      <c r="G612" s="229"/>
      <c r="H612" s="229"/>
      <c r="I612" s="230"/>
      <c r="J612" s="229"/>
      <c r="K612" s="229"/>
      <c r="L612" s="231"/>
      <c r="M612" s="232"/>
      <c r="N612" s="233"/>
      <c r="O612" s="167"/>
      <c r="P612" s="14"/>
      <c r="Q612" s="14"/>
      <c r="R612" s="14"/>
      <c r="S612" s="14"/>
      <c r="T612" s="14"/>
      <c r="U612" s="14"/>
      <c r="V612" s="14"/>
      <c r="W612" s="14"/>
      <c r="X612" s="167"/>
      <c r="Y612" s="167"/>
      <c r="Z612" s="14"/>
      <c r="AA612" s="74"/>
      <c r="AB612" s="14"/>
      <c r="AC612" s="14"/>
    </row>
    <row r="613" spans="1:29" s="11" customFormat="1" ht="15" hidden="1" customHeight="1" x14ac:dyDescent="0.2">
      <c r="A613" s="14"/>
      <c r="B613" s="80"/>
      <c r="C613" s="226"/>
      <c r="D613" s="227"/>
      <c r="E613" s="227"/>
      <c r="F613" s="228"/>
      <c r="G613" s="229"/>
      <c r="H613" s="229"/>
      <c r="I613" s="230"/>
      <c r="J613" s="229"/>
      <c r="K613" s="229"/>
      <c r="L613" s="231"/>
      <c r="M613" s="232"/>
      <c r="N613" s="233"/>
      <c r="O613" s="167"/>
      <c r="P613" s="14"/>
      <c r="Q613" s="14"/>
      <c r="R613" s="14"/>
      <c r="S613" s="14"/>
      <c r="T613" s="14"/>
      <c r="U613" s="14"/>
      <c r="V613" s="14"/>
      <c r="W613" s="14"/>
      <c r="X613" s="167"/>
      <c r="Y613" s="167"/>
      <c r="Z613" s="14"/>
      <c r="AA613" s="74"/>
      <c r="AB613" s="14"/>
      <c r="AC613" s="14"/>
    </row>
    <row r="614" spans="1:29" s="11" customFormat="1" ht="15" hidden="1" customHeight="1" x14ac:dyDescent="0.2">
      <c r="A614" s="14"/>
      <c r="B614" s="80"/>
      <c r="C614" s="226"/>
      <c r="D614" s="227"/>
      <c r="E614" s="227"/>
      <c r="F614" s="228"/>
      <c r="G614" s="229"/>
      <c r="H614" s="229"/>
      <c r="I614" s="230"/>
      <c r="J614" s="229"/>
      <c r="K614" s="229"/>
      <c r="L614" s="231"/>
      <c r="M614" s="232"/>
      <c r="N614" s="233"/>
      <c r="O614" s="167"/>
      <c r="P614" s="14"/>
      <c r="Q614" s="14"/>
      <c r="R614" s="14"/>
      <c r="S614" s="14"/>
      <c r="T614" s="14"/>
      <c r="U614" s="14"/>
      <c r="V614" s="14"/>
      <c r="W614" s="14"/>
      <c r="X614" s="167"/>
      <c r="Y614" s="167"/>
      <c r="Z614" s="14"/>
      <c r="AA614" s="74"/>
      <c r="AB614" s="14"/>
      <c r="AC614" s="14"/>
    </row>
    <row r="615" spans="1:29" s="11" customFormat="1" ht="15" hidden="1" customHeight="1" x14ac:dyDescent="0.2">
      <c r="A615" s="14"/>
      <c r="B615" s="80"/>
      <c r="C615" s="226"/>
      <c r="D615" s="227"/>
      <c r="E615" s="227"/>
      <c r="F615" s="228"/>
      <c r="G615" s="229"/>
      <c r="H615" s="229"/>
      <c r="I615" s="230"/>
      <c r="J615" s="229"/>
      <c r="K615" s="229"/>
      <c r="L615" s="231"/>
      <c r="M615" s="232"/>
      <c r="N615" s="233"/>
      <c r="O615" s="167"/>
      <c r="P615" s="14"/>
      <c r="Q615" s="14"/>
      <c r="R615" s="14"/>
      <c r="S615" s="14"/>
      <c r="T615" s="14"/>
      <c r="U615" s="14"/>
      <c r="V615" s="14"/>
      <c r="W615" s="14"/>
      <c r="X615" s="167"/>
      <c r="Y615" s="167"/>
      <c r="Z615" s="14"/>
      <c r="AA615" s="74"/>
      <c r="AB615" s="14"/>
      <c r="AC615" s="14"/>
    </row>
    <row r="616" spans="1:29" s="11" customFormat="1" ht="15" hidden="1" customHeight="1" x14ac:dyDescent="0.2">
      <c r="A616" s="14"/>
      <c r="B616" s="80"/>
      <c r="C616" s="226"/>
      <c r="D616" s="227"/>
      <c r="E616" s="227"/>
      <c r="F616" s="228"/>
      <c r="G616" s="229"/>
      <c r="H616" s="229"/>
      <c r="I616" s="230"/>
      <c r="J616" s="229"/>
      <c r="K616" s="229"/>
      <c r="L616" s="231"/>
      <c r="M616" s="232"/>
      <c r="N616" s="233"/>
      <c r="O616" s="167"/>
      <c r="P616" s="14"/>
      <c r="Q616" s="14"/>
      <c r="R616" s="14"/>
      <c r="S616" s="14"/>
      <c r="T616" s="14"/>
      <c r="U616" s="14"/>
      <c r="V616" s="14"/>
      <c r="W616" s="14"/>
      <c r="X616" s="167"/>
      <c r="Y616" s="167"/>
      <c r="Z616" s="14"/>
      <c r="AA616" s="74"/>
      <c r="AB616" s="14"/>
      <c r="AC616" s="14"/>
    </row>
    <row r="617" spans="1:29" s="11" customFormat="1" ht="15" hidden="1" customHeight="1" x14ac:dyDescent="0.2">
      <c r="A617" s="14"/>
      <c r="B617" s="80"/>
      <c r="C617" s="226"/>
      <c r="D617" s="227"/>
      <c r="E617" s="227"/>
      <c r="F617" s="228"/>
      <c r="G617" s="229"/>
      <c r="H617" s="229"/>
      <c r="I617" s="230"/>
      <c r="J617" s="229"/>
      <c r="K617" s="229"/>
      <c r="L617" s="231"/>
      <c r="M617" s="232"/>
      <c r="N617" s="233"/>
      <c r="O617" s="167"/>
      <c r="P617" s="14"/>
      <c r="Q617" s="14"/>
      <c r="R617" s="14"/>
      <c r="S617" s="14"/>
      <c r="T617" s="14"/>
      <c r="U617" s="14"/>
      <c r="V617" s="14"/>
      <c r="W617" s="14"/>
      <c r="X617" s="167"/>
      <c r="Y617" s="167"/>
      <c r="Z617" s="14"/>
      <c r="AA617" s="74"/>
      <c r="AB617" s="14"/>
      <c r="AC617" s="14"/>
    </row>
    <row r="618" spans="1:29" s="11" customFormat="1" ht="15" hidden="1" customHeight="1" x14ac:dyDescent="0.2">
      <c r="A618" s="14"/>
      <c r="B618" s="80"/>
      <c r="C618" s="226"/>
      <c r="D618" s="227"/>
      <c r="E618" s="227"/>
      <c r="F618" s="228"/>
      <c r="G618" s="229"/>
      <c r="H618" s="229"/>
      <c r="I618" s="230"/>
      <c r="J618" s="229"/>
      <c r="K618" s="229"/>
      <c r="L618" s="231"/>
      <c r="M618" s="232"/>
      <c r="N618" s="233"/>
      <c r="O618" s="167"/>
      <c r="P618" s="14"/>
      <c r="Q618" s="14"/>
      <c r="R618" s="14"/>
      <c r="S618" s="14"/>
      <c r="T618" s="14"/>
      <c r="U618" s="14"/>
      <c r="V618" s="14"/>
      <c r="W618" s="14"/>
      <c r="X618" s="167"/>
      <c r="Y618" s="167"/>
      <c r="Z618" s="14"/>
      <c r="AA618" s="74"/>
      <c r="AB618" s="14"/>
      <c r="AC618" s="14"/>
    </row>
    <row r="619" spans="1:29" s="11" customFormat="1" ht="15" hidden="1" customHeight="1" x14ac:dyDescent="0.2">
      <c r="A619" s="14"/>
      <c r="B619" s="80"/>
      <c r="C619" s="226"/>
      <c r="D619" s="227"/>
      <c r="E619" s="227"/>
      <c r="F619" s="228"/>
      <c r="G619" s="229"/>
      <c r="H619" s="229"/>
      <c r="I619" s="230"/>
      <c r="J619" s="229"/>
      <c r="K619" s="229"/>
      <c r="L619" s="231"/>
      <c r="M619" s="232"/>
      <c r="N619" s="233"/>
      <c r="O619" s="167"/>
      <c r="P619" s="14"/>
      <c r="Q619" s="14"/>
      <c r="R619" s="14"/>
      <c r="S619" s="14"/>
      <c r="T619" s="14"/>
      <c r="U619" s="14"/>
      <c r="V619" s="14"/>
      <c r="W619" s="14"/>
      <c r="X619" s="167"/>
      <c r="Y619" s="167"/>
      <c r="Z619" s="14"/>
      <c r="AA619" s="74"/>
      <c r="AB619" s="14"/>
      <c r="AC619" s="14"/>
    </row>
    <row r="620" spans="1:29" s="11" customFormat="1" ht="15" hidden="1" customHeight="1" x14ac:dyDescent="0.2">
      <c r="A620" s="14"/>
      <c r="B620" s="80"/>
      <c r="C620" s="226"/>
      <c r="D620" s="227"/>
      <c r="E620" s="227"/>
      <c r="F620" s="228"/>
      <c r="G620" s="229"/>
      <c r="H620" s="229"/>
      <c r="I620" s="230"/>
      <c r="J620" s="229"/>
      <c r="K620" s="229"/>
      <c r="L620" s="231"/>
      <c r="M620" s="232"/>
      <c r="N620" s="233"/>
      <c r="O620" s="167"/>
      <c r="P620" s="14"/>
      <c r="Q620" s="14"/>
      <c r="R620" s="14"/>
      <c r="S620" s="14"/>
      <c r="T620" s="14"/>
      <c r="U620" s="14"/>
      <c r="V620" s="14"/>
      <c r="W620" s="14"/>
      <c r="X620" s="167"/>
      <c r="Y620" s="167"/>
      <c r="Z620" s="14"/>
      <c r="AA620" s="74"/>
      <c r="AB620" s="14"/>
      <c r="AC620" s="14"/>
    </row>
    <row r="621" spans="1:29" s="11" customFormat="1" ht="15" hidden="1" customHeight="1" x14ac:dyDescent="0.2">
      <c r="A621" s="14"/>
      <c r="B621" s="80"/>
      <c r="C621" s="226"/>
      <c r="D621" s="227"/>
      <c r="E621" s="227"/>
      <c r="F621" s="228"/>
      <c r="G621" s="229"/>
      <c r="H621" s="229"/>
      <c r="I621" s="230"/>
      <c r="J621" s="229"/>
      <c r="K621" s="229"/>
      <c r="L621" s="231"/>
      <c r="M621" s="232"/>
      <c r="N621" s="233"/>
      <c r="O621" s="167"/>
      <c r="P621" s="14"/>
      <c r="Q621" s="14"/>
      <c r="R621" s="14"/>
      <c r="S621" s="14"/>
      <c r="T621" s="14"/>
      <c r="U621" s="14"/>
      <c r="V621" s="14"/>
      <c r="W621" s="14"/>
      <c r="X621" s="167"/>
      <c r="Y621" s="167"/>
      <c r="Z621" s="14"/>
      <c r="AA621" s="74"/>
      <c r="AB621" s="14"/>
      <c r="AC621" s="14"/>
    </row>
    <row r="622" spans="1:29" s="11" customFormat="1" ht="15" hidden="1" customHeight="1" x14ac:dyDescent="0.2">
      <c r="A622" s="14"/>
      <c r="B622" s="80"/>
      <c r="C622" s="226"/>
      <c r="D622" s="227"/>
      <c r="E622" s="227"/>
      <c r="F622" s="228"/>
      <c r="G622" s="229"/>
      <c r="H622" s="229"/>
      <c r="I622" s="230"/>
      <c r="J622" s="229"/>
      <c r="K622" s="229"/>
      <c r="L622" s="231"/>
      <c r="M622" s="232"/>
      <c r="N622" s="233"/>
      <c r="O622" s="167"/>
      <c r="P622" s="14"/>
      <c r="Q622" s="14"/>
      <c r="R622" s="14"/>
      <c r="S622" s="14"/>
      <c r="T622" s="14"/>
      <c r="U622" s="14"/>
      <c r="V622" s="14"/>
      <c r="W622" s="14"/>
      <c r="X622" s="167"/>
      <c r="Y622" s="167"/>
      <c r="Z622" s="14"/>
      <c r="AA622" s="74"/>
      <c r="AB622" s="14"/>
      <c r="AC622" s="14"/>
    </row>
    <row r="623" spans="1:29" s="11" customFormat="1" ht="15" hidden="1" customHeight="1" x14ac:dyDescent="0.2">
      <c r="A623" s="14"/>
      <c r="B623" s="80"/>
      <c r="C623" s="226"/>
      <c r="D623" s="227"/>
      <c r="E623" s="227"/>
      <c r="F623" s="228"/>
      <c r="G623" s="229"/>
      <c r="H623" s="229"/>
      <c r="I623" s="230"/>
      <c r="J623" s="229"/>
      <c r="K623" s="229"/>
      <c r="L623" s="231"/>
      <c r="M623" s="232"/>
      <c r="N623" s="233"/>
      <c r="O623" s="167"/>
      <c r="P623" s="14"/>
      <c r="Q623" s="14"/>
      <c r="R623" s="14"/>
      <c r="S623" s="14"/>
      <c r="T623" s="14"/>
      <c r="U623" s="14"/>
      <c r="V623" s="14"/>
      <c r="W623" s="14"/>
      <c r="X623" s="167"/>
      <c r="Y623" s="167"/>
      <c r="Z623" s="14"/>
      <c r="AA623" s="74"/>
      <c r="AB623" s="14"/>
      <c r="AC623" s="14"/>
    </row>
    <row r="624" spans="1:29" s="11" customFormat="1" ht="15" hidden="1" customHeight="1" x14ac:dyDescent="0.2">
      <c r="A624" s="14"/>
      <c r="B624" s="80"/>
      <c r="C624" s="226"/>
      <c r="D624" s="227"/>
      <c r="E624" s="227"/>
      <c r="F624" s="228"/>
      <c r="G624" s="229"/>
      <c r="H624" s="229"/>
      <c r="I624" s="230"/>
      <c r="J624" s="229"/>
      <c r="K624" s="229"/>
      <c r="L624" s="231"/>
      <c r="M624" s="232"/>
      <c r="N624" s="233"/>
      <c r="O624" s="167"/>
      <c r="P624" s="14"/>
      <c r="Q624" s="14"/>
      <c r="R624" s="14"/>
      <c r="S624" s="14"/>
      <c r="T624" s="14"/>
      <c r="U624" s="14"/>
      <c r="V624" s="14"/>
      <c r="W624" s="14"/>
      <c r="X624" s="167"/>
      <c r="Y624" s="167"/>
      <c r="Z624" s="14"/>
      <c r="AA624" s="74"/>
      <c r="AB624" s="14"/>
      <c r="AC624" s="14"/>
    </row>
    <row r="625" spans="1:29" s="11" customFormat="1" ht="15" hidden="1" customHeight="1" x14ac:dyDescent="0.2">
      <c r="A625" s="14"/>
      <c r="B625" s="80"/>
      <c r="C625" s="226"/>
      <c r="D625" s="227"/>
      <c r="E625" s="227"/>
      <c r="F625" s="228"/>
      <c r="G625" s="229"/>
      <c r="H625" s="229"/>
      <c r="I625" s="230"/>
      <c r="J625" s="229"/>
      <c r="K625" s="229"/>
      <c r="L625" s="231"/>
      <c r="M625" s="232"/>
      <c r="N625" s="233"/>
      <c r="O625" s="167"/>
      <c r="P625" s="14"/>
      <c r="Q625" s="14"/>
      <c r="R625" s="14"/>
      <c r="S625" s="14"/>
      <c r="T625" s="14"/>
      <c r="U625" s="14"/>
      <c r="V625" s="14"/>
      <c r="W625" s="14"/>
      <c r="X625" s="167"/>
      <c r="Y625" s="167"/>
      <c r="Z625" s="14"/>
      <c r="AA625" s="74"/>
      <c r="AB625" s="14"/>
      <c r="AC625" s="14"/>
    </row>
    <row r="626" spans="1:29" s="11" customFormat="1" ht="15" hidden="1" customHeight="1" x14ac:dyDescent="0.2">
      <c r="A626" s="14"/>
      <c r="B626" s="80"/>
      <c r="C626" s="226"/>
      <c r="D626" s="227"/>
      <c r="E626" s="227"/>
      <c r="F626" s="228"/>
      <c r="G626" s="229"/>
      <c r="H626" s="229"/>
      <c r="I626" s="230"/>
      <c r="J626" s="229"/>
      <c r="K626" s="229"/>
      <c r="L626" s="231"/>
      <c r="M626" s="232"/>
      <c r="N626" s="233"/>
      <c r="O626" s="167"/>
      <c r="P626" s="14"/>
      <c r="Q626" s="14"/>
      <c r="R626" s="14"/>
      <c r="S626" s="14"/>
      <c r="T626" s="14"/>
      <c r="U626" s="14"/>
      <c r="V626" s="14"/>
      <c r="W626" s="14"/>
      <c r="X626" s="167"/>
      <c r="Y626" s="167"/>
      <c r="Z626" s="14"/>
      <c r="AA626" s="74"/>
      <c r="AB626" s="14"/>
      <c r="AC626" s="14"/>
    </row>
    <row r="627" spans="1:29" s="11" customFormat="1" ht="15" hidden="1" customHeight="1" x14ac:dyDescent="0.2">
      <c r="A627" s="14"/>
      <c r="B627" s="80"/>
      <c r="C627" s="226"/>
      <c r="D627" s="227"/>
      <c r="E627" s="227"/>
      <c r="F627" s="228"/>
      <c r="G627" s="229"/>
      <c r="H627" s="229"/>
      <c r="I627" s="230"/>
      <c r="J627" s="229"/>
      <c r="K627" s="229"/>
      <c r="L627" s="231"/>
      <c r="M627" s="232"/>
      <c r="N627" s="233"/>
      <c r="O627" s="167"/>
      <c r="P627" s="14"/>
      <c r="Q627" s="14"/>
      <c r="R627" s="14"/>
      <c r="S627" s="14"/>
      <c r="T627" s="14"/>
      <c r="U627" s="14"/>
      <c r="V627" s="14"/>
      <c r="W627" s="14"/>
      <c r="X627" s="167"/>
      <c r="Y627" s="167"/>
      <c r="Z627" s="14"/>
      <c r="AA627" s="74"/>
      <c r="AB627" s="14"/>
      <c r="AC627" s="14"/>
    </row>
    <row r="628" spans="1:29" s="11" customFormat="1" ht="15" hidden="1" customHeight="1" x14ac:dyDescent="0.2">
      <c r="A628" s="14"/>
      <c r="B628" s="80"/>
      <c r="C628" s="226"/>
      <c r="D628" s="227"/>
      <c r="E628" s="227"/>
      <c r="F628" s="228"/>
      <c r="G628" s="229"/>
      <c r="H628" s="229"/>
      <c r="I628" s="230"/>
      <c r="J628" s="229"/>
      <c r="K628" s="229"/>
      <c r="L628" s="231"/>
      <c r="M628" s="232"/>
      <c r="N628" s="233"/>
      <c r="O628" s="167"/>
      <c r="P628" s="14"/>
      <c r="Q628" s="14"/>
      <c r="R628" s="14"/>
      <c r="S628" s="14"/>
      <c r="T628" s="14"/>
      <c r="U628" s="14"/>
      <c r="V628" s="14"/>
      <c r="W628" s="14"/>
      <c r="X628" s="167"/>
      <c r="Y628" s="167"/>
      <c r="Z628" s="14"/>
      <c r="AA628" s="74"/>
      <c r="AB628" s="14"/>
      <c r="AC628" s="14"/>
    </row>
    <row r="629" spans="1:29" s="11" customFormat="1" ht="15" hidden="1" customHeight="1" x14ac:dyDescent="0.2">
      <c r="A629" s="14"/>
      <c r="B629" s="80"/>
      <c r="C629" s="226"/>
      <c r="D629" s="227"/>
      <c r="E629" s="227"/>
      <c r="F629" s="228"/>
      <c r="G629" s="229"/>
      <c r="H629" s="229"/>
      <c r="I629" s="230"/>
      <c r="J629" s="229"/>
      <c r="K629" s="229"/>
      <c r="L629" s="231"/>
      <c r="M629" s="232"/>
      <c r="N629" s="233"/>
      <c r="O629" s="167"/>
      <c r="P629" s="14"/>
      <c r="Q629" s="14"/>
      <c r="R629" s="14"/>
      <c r="S629" s="14"/>
      <c r="T629" s="14"/>
      <c r="U629" s="14"/>
      <c r="V629" s="14"/>
      <c r="W629" s="14"/>
      <c r="X629" s="167"/>
      <c r="Y629" s="167"/>
      <c r="Z629" s="14"/>
      <c r="AA629" s="74"/>
      <c r="AB629" s="14"/>
      <c r="AC629" s="14"/>
    </row>
    <row r="630" spans="1:29" s="11" customFormat="1" ht="15" hidden="1" customHeight="1" x14ac:dyDescent="0.2">
      <c r="A630" s="14"/>
      <c r="B630" s="80"/>
      <c r="C630" s="226"/>
      <c r="D630" s="227"/>
      <c r="E630" s="227"/>
      <c r="F630" s="228"/>
      <c r="G630" s="229"/>
      <c r="H630" s="229"/>
      <c r="I630" s="230"/>
      <c r="J630" s="229"/>
      <c r="K630" s="229"/>
      <c r="L630" s="231"/>
      <c r="M630" s="232"/>
      <c r="N630" s="233"/>
      <c r="O630" s="167"/>
      <c r="P630" s="14"/>
      <c r="Q630" s="14"/>
      <c r="R630" s="14"/>
      <c r="S630" s="14"/>
      <c r="T630" s="14"/>
      <c r="U630" s="14"/>
      <c r="V630" s="14"/>
      <c r="W630" s="14"/>
      <c r="X630" s="167"/>
      <c r="Y630" s="167"/>
      <c r="Z630" s="14"/>
      <c r="AA630" s="74"/>
      <c r="AB630" s="14"/>
      <c r="AC630" s="14"/>
    </row>
    <row r="631" spans="1:29" s="11" customFormat="1" ht="15" hidden="1" customHeight="1" x14ac:dyDescent="0.2">
      <c r="A631" s="14"/>
      <c r="B631" s="80"/>
      <c r="C631" s="226"/>
      <c r="D631" s="227"/>
      <c r="E631" s="227"/>
      <c r="F631" s="228"/>
      <c r="G631" s="229"/>
      <c r="H631" s="229"/>
      <c r="I631" s="230"/>
      <c r="J631" s="229"/>
      <c r="K631" s="229"/>
      <c r="L631" s="231"/>
      <c r="M631" s="232"/>
      <c r="N631" s="233"/>
      <c r="O631" s="167"/>
      <c r="P631" s="14"/>
      <c r="Q631" s="14"/>
      <c r="R631" s="14"/>
      <c r="S631" s="14"/>
      <c r="T631" s="14"/>
      <c r="U631" s="14"/>
      <c r="V631" s="14"/>
      <c r="W631" s="14"/>
      <c r="X631" s="167"/>
      <c r="Y631" s="167"/>
      <c r="Z631" s="14"/>
      <c r="AA631" s="74"/>
      <c r="AB631" s="14"/>
      <c r="AC631" s="14"/>
    </row>
    <row r="632" spans="1:29" s="11" customFormat="1" ht="15" hidden="1" customHeight="1" x14ac:dyDescent="0.2">
      <c r="A632" s="14"/>
      <c r="B632" s="80"/>
      <c r="C632" s="226"/>
      <c r="D632" s="227"/>
      <c r="E632" s="227"/>
      <c r="F632" s="228"/>
      <c r="G632" s="229"/>
      <c r="H632" s="229"/>
      <c r="I632" s="230"/>
      <c r="J632" s="229"/>
      <c r="K632" s="229"/>
      <c r="L632" s="231"/>
      <c r="M632" s="232"/>
      <c r="N632" s="233"/>
      <c r="O632" s="167"/>
      <c r="P632" s="14"/>
      <c r="Q632" s="14"/>
      <c r="R632" s="14"/>
      <c r="S632" s="14"/>
      <c r="T632" s="14"/>
      <c r="U632" s="14"/>
      <c r="V632" s="14"/>
      <c r="W632" s="14"/>
      <c r="X632" s="167"/>
      <c r="Y632" s="167"/>
      <c r="Z632" s="14"/>
      <c r="AA632" s="74"/>
      <c r="AB632" s="14"/>
      <c r="AC632" s="14"/>
    </row>
    <row r="633" spans="1:29" s="11" customFormat="1" ht="15" hidden="1" customHeight="1" x14ac:dyDescent="0.2">
      <c r="A633" s="14"/>
      <c r="B633" s="80"/>
      <c r="C633" s="226"/>
      <c r="D633" s="227"/>
      <c r="E633" s="227"/>
      <c r="F633" s="228"/>
      <c r="G633" s="229"/>
      <c r="H633" s="229"/>
      <c r="I633" s="230"/>
      <c r="J633" s="229"/>
      <c r="K633" s="229"/>
      <c r="L633" s="231"/>
      <c r="M633" s="232"/>
      <c r="N633" s="233"/>
      <c r="O633" s="167"/>
      <c r="P633" s="14"/>
      <c r="Q633" s="14"/>
      <c r="R633" s="14"/>
      <c r="S633" s="14"/>
      <c r="T633" s="14"/>
      <c r="U633" s="14"/>
      <c r="V633" s="14"/>
      <c r="W633" s="14"/>
      <c r="X633" s="167"/>
      <c r="Y633" s="167"/>
      <c r="Z633" s="14"/>
      <c r="AA633" s="74"/>
      <c r="AB633" s="14"/>
      <c r="AC633" s="14"/>
    </row>
    <row r="634" spans="1:29" s="11" customFormat="1" ht="15" hidden="1" customHeight="1" x14ac:dyDescent="0.2">
      <c r="A634" s="14"/>
      <c r="B634" s="80"/>
      <c r="C634" s="226"/>
      <c r="D634" s="227"/>
      <c r="E634" s="227"/>
      <c r="F634" s="228"/>
      <c r="G634" s="229"/>
      <c r="H634" s="229"/>
      <c r="I634" s="230"/>
      <c r="J634" s="229"/>
      <c r="K634" s="229"/>
      <c r="L634" s="231"/>
      <c r="M634" s="232"/>
      <c r="N634" s="233"/>
      <c r="O634" s="167"/>
      <c r="P634" s="14"/>
      <c r="Q634" s="14"/>
      <c r="R634" s="14"/>
      <c r="S634" s="14"/>
      <c r="T634" s="14"/>
      <c r="U634" s="14"/>
      <c r="V634" s="14"/>
      <c r="W634" s="14"/>
      <c r="X634" s="167"/>
      <c r="Y634" s="167"/>
      <c r="Z634" s="14"/>
      <c r="AA634" s="74"/>
      <c r="AB634" s="14"/>
      <c r="AC634" s="14"/>
    </row>
    <row r="635" spans="1:29" s="11" customFormat="1" ht="15" hidden="1" customHeight="1" x14ac:dyDescent="0.2">
      <c r="A635" s="14"/>
      <c r="B635" s="80"/>
      <c r="C635" s="226"/>
      <c r="D635" s="227"/>
      <c r="E635" s="227"/>
      <c r="F635" s="228"/>
      <c r="G635" s="229"/>
      <c r="H635" s="229"/>
      <c r="I635" s="230"/>
      <c r="J635" s="229"/>
      <c r="K635" s="229"/>
      <c r="L635" s="231"/>
      <c r="M635" s="232"/>
      <c r="N635" s="233"/>
      <c r="O635" s="167"/>
      <c r="P635" s="14"/>
      <c r="Q635" s="14"/>
      <c r="R635" s="14"/>
      <c r="S635" s="14"/>
      <c r="T635" s="14"/>
      <c r="U635" s="14"/>
      <c r="V635" s="14"/>
      <c r="W635" s="14"/>
      <c r="X635" s="167"/>
      <c r="Y635" s="167"/>
      <c r="Z635" s="14"/>
      <c r="AA635" s="74"/>
      <c r="AB635" s="14"/>
      <c r="AC635" s="14"/>
    </row>
    <row r="636" spans="1:29" s="11" customFormat="1" ht="15" hidden="1" customHeight="1" x14ac:dyDescent="0.2">
      <c r="A636" s="14"/>
      <c r="B636" s="80"/>
      <c r="C636" s="226"/>
      <c r="D636" s="227"/>
      <c r="E636" s="227"/>
      <c r="F636" s="228"/>
      <c r="G636" s="229"/>
      <c r="H636" s="229"/>
      <c r="I636" s="230"/>
      <c r="J636" s="229"/>
      <c r="K636" s="229"/>
      <c r="L636" s="231"/>
      <c r="M636" s="232"/>
      <c r="N636" s="233"/>
      <c r="O636" s="167"/>
      <c r="P636" s="14"/>
      <c r="Q636" s="14"/>
      <c r="R636" s="14"/>
      <c r="S636" s="14"/>
      <c r="T636" s="14"/>
      <c r="U636" s="14"/>
      <c r="V636" s="14"/>
      <c r="W636" s="14"/>
      <c r="X636" s="167"/>
      <c r="Y636" s="167"/>
      <c r="Z636" s="14"/>
      <c r="AA636" s="74"/>
      <c r="AB636" s="14"/>
      <c r="AC636" s="14"/>
    </row>
    <row r="637" spans="1:29" s="11" customFormat="1" ht="15" hidden="1" customHeight="1" x14ac:dyDescent="0.2">
      <c r="A637" s="14"/>
      <c r="B637" s="80"/>
      <c r="C637" s="226"/>
      <c r="D637" s="227"/>
      <c r="E637" s="227"/>
      <c r="F637" s="228"/>
      <c r="G637" s="229"/>
      <c r="H637" s="229"/>
      <c r="I637" s="230"/>
      <c r="J637" s="229"/>
      <c r="K637" s="229"/>
      <c r="L637" s="231"/>
      <c r="M637" s="232"/>
      <c r="N637" s="233"/>
      <c r="O637" s="167"/>
      <c r="P637" s="14"/>
      <c r="Q637" s="14"/>
      <c r="R637" s="14"/>
      <c r="S637" s="14"/>
      <c r="T637" s="14"/>
      <c r="U637" s="14"/>
      <c r="V637" s="14"/>
      <c r="W637" s="14"/>
      <c r="X637" s="167"/>
      <c r="Y637" s="167"/>
      <c r="Z637" s="14"/>
      <c r="AA637" s="74"/>
      <c r="AB637" s="14"/>
      <c r="AC637" s="14"/>
    </row>
    <row r="638" spans="1:29" s="11" customFormat="1" ht="15" hidden="1" customHeight="1" x14ac:dyDescent="0.2">
      <c r="A638" s="14"/>
      <c r="B638" s="80"/>
      <c r="C638" s="226"/>
      <c r="D638" s="227"/>
      <c r="E638" s="227"/>
      <c r="F638" s="228"/>
      <c r="G638" s="229"/>
      <c r="H638" s="229"/>
      <c r="I638" s="230"/>
      <c r="J638" s="229"/>
      <c r="K638" s="229"/>
      <c r="L638" s="231"/>
      <c r="M638" s="232"/>
      <c r="N638" s="233"/>
      <c r="O638" s="167"/>
      <c r="P638" s="14"/>
      <c r="Q638" s="14"/>
      <c r="R638" s="14"/>
      <c r="S638" s="14"/>
      <c r="T638" s="14"/>
      <c r="U638" s="14"/>
      <c r="V638" s="14"/>
      <c r="W638" s="14"/>
      <c r="X638" s="167"/>
      <c r="Y638" s="167"/>
      <c r="Z638" s="14"/>
      <c r="AA638" s="74"/>
      <c r="AB638" s="14"/>
      <c r="AC638" s="14"/>
    </row>
    <row r="639" spans="1:29" s="11" customFormat="1" ht="15" hidden="1" customHeight="1" x14ac:dyDescent="0.2">
      <c r="A639" s="14"/>
      <c r="B639" s="80"/>
      <c r="C639" s="226"/>
      <c r="D639" s="227"/>
      <c r="E639" s="227"/>
      <c r="F639" s="228"/>
      <c r="G639" s="229"/>
      <c r="H639" s="229"/>
      <c r="I639" s="230"/>
      <c r="J639" s="229"/>
      <c r="K639" s="229"/>
      <c r="L639" s="231"/>
      <c r="M639" s="232"/>
      <c r="N639" s="233"/>
      <c r="O639" s="167"/>
      <c r="P639" s="14"/>
      <c r="Q639" s="14"/>
      <c r="R639" s="14"/>
      <c r="S639" s="14"/>
      <c r="T639" s="14"/>
      <c r="U639" s="14"/>
      <c r="V639" s="14"/>
      <c r="W639" s="14"/>
      <c r="X639" s="167"/>
      <c r="Y639" s="167"/>
      <c r="Z639" s="14"/>
      <c r="AA639" s="74"/>
      <c r="AB639" s="14"/>
      <c r="AC639" s="14"/>
    </row>
    <row r="640" spans="1:29" s="11" customFormat="1" ht="15" hidden="1" customHeight="1" x14ac:dyDescent="0.2">
      <c r="A640" s="14"/>
      <c r="B640" s="80"/>
      <c r="C640" s="226"/>
      <c r="D640" s="227"/>
      <c r="E640" s="227"/>
      <c r="F640" s="228"/>
      <c r="G640" s="229"/>
      <c r="H640" s="229"/>
      <c r="I640" s="230"/>
      <c r="J640" s="229"/>
      <c r="K640" s="229"/>
      <c r="L640" s="231"/>
      <c r="M640" s="232"/>
      <c r="N640" s="233"/>
      <c r="O640" s="167"/>
      <c r="P640" s="14"/>
      <c r="Q640" s="14"/>
      <c r="R640" s="14"/>
      <c r="S640" s="14"/>
      <c r="T640" s="14"/>
      <c r="U640" s="14"/>
      <c r="V640" s="14"/>
      <c r="W640" s="14"/>
      <c r="X640" s="167"/>
      <c r="Y640" s="167"/>
      <c r="Z640" s="14"/>
      <c r="AA640" s="74"/>
      <c r="AB640" s="14"/>
      <c r="AC640" s="14"/>
    </row>
    <row r="641" spans="1:29" s="11" customFormat="1" ht="15" hidden="1" customHeight="1" x14ac:dyDescent="0.2">
      <c r="A641" s="14"/>
      <c r="B641" s="80"/>
      <c r="C641" s="226"/>
      <c r="D641" s="227"/>
      <c r="E641" s="227"/>
      <c r="F641" s="228"/>
      <c r="G641" s="229"/>
      <c r="H641" s="229"/>
      <c r="I641" s="230"/>
      <c r="J641" s="229"/>
      <c r="K641" s="229"/>
      <c r="L641" s="231"/>
      <c r="M641" s="232"/>
      <c r="N641" s="233"/>
      <c r="O641" s="167"/>
      <c r="P641" s="14"/>
      <c r="Q641" s="14"/>
      <c r="R641" s="14"/>
      <c r="S641" s="14"/>
      <c r="T641" s="14"/>
      <c r="U641" s="14"/>
      <c r="V641" s="14"/>
      <c r="W641" s="14"/>
      <c r="X641" s="167"/>
      <c r="Y641" s="167"/>
      <c r="Z641" s="14"/>
      <c r="AA641" s="74"/>
      <c r="AB641" s="14"/>
      <c r="AC641" s="14"/>
    </row>
    <row r="642" spans="1:29" s="11" customFormat="1" ht="15" hidden="1" customHeight="1" x14ac:dyDescent="0.2">
      <c r="A642" s="14"/>
      <c r="B642" s="80"/>
      <c r="C642" s="226"/>
      <c r="D642" s="227"/>
      <c r="E642" s="227"/>
      <c r="F642" s="228"/>
      <c r="G642" s="229"/>
      <c r="H642" s="229"/>
      <c r="I642" s="230"/>
      <c r="J642" s="229"/>
      <c r="K642" s="229"/>
      <c r="L642" s="231"/>
      <c r="M642" s="232"/>
      <c r="N642" s="233"/>
      <c r="O642" s="167"/>
      <c r="P642" s="14"/>
      <c r="Q642" s="14"/>
      <c r="R642" s="14"/>
      <c r="S642" s="14"/>
      <c r="T642" s="14"/>
      <c r="U642" s="14"/>
      <c r="V642" s="14"/>
      <c r="W642" s="14"/>
      <c r="X642" s="167"/>
      <c r="Y642" s="167"/>
      <c r="Z642" s="14"/>
      <c r="AA642" s="74"/>
      <c r="AB642" s="14"/>
      <c r="AC642" s="14"/>
    </row>
    <row r="643" spans="1:29" s="11" customFormat="1" ht="15" hidden="1" customHeight="1" x14ac:dyDescent="0.2">
      <c r="A643" s="14"/>
      <c r="B643" s="80"/>
      <c r="C643" s="226"/>
      <c r="D643" s="227"/>
      <c r="E643" s="227"/>
      <c r="F643" s="228"/>
      <c r="G643" s="229"/>
      <c r="H643" s="229"/>
      <c r="I643" s="230"/>
      <c r="J643" s="229"/>
      <c r="K643" s="229"/>
      <c r="L643" s="231"/>
      <c r="M643" s="232"/>
      <c r="N643" s="233"/>
      <c r="O643" s="167"/>
      <c r="P643" s="14"/>
      <c r="Q643" s="14"/>
      <c r="R643" s="14"/>
      <c r="S643" s="14"/>
      <c r="T643" s="14"/>
      <c r="U643" s="14"/>
      <c r="V643" s="14"/>
      <c r="W643" s="14"/>
      <c r="X643" s="167"/>
      <c r="Y643" s="167"/>
      <c r="Z643" s="14"/>
      <c r="AA643" s="74"/>
      <c r="AB643" s="14"/>
      <c r="AC643" s="14"/>
    </row>
    <row r="644" spans="1:29" s="11" customFormat="1" ht="15" hidden="1" customHeight="1" x14ac:dyDescent="0.2">
      <c r="A644" s="14"/>
      <c r="B644" s="80"/>
      <c r="C644" s="226"/>
      <c r="D644" s="227"/>
      <c r="E644" s="227"/>
      <c r="F644" s="228"/>
      <c r="G644" s="229"/>
      <c r="H644" s="229"/>
      <c r="I644" s="230"/>
      <c r="J644" s="229"/>
      <c r="K644" s="229"/>
      <c r="L644" s="231"/>
      <c r="M644" s="232"/>
      <c r="N644" s="233"/>
      <c r="O644" s="167"/>
      <c r="P644" s="14"/>
      <c r="Q644" s="14"/>
      <c r="R644" s="14"/>
      <c r="S644" s="14"/>
      <c r="T644" s="14"/>
      <c r="U644" s="14"/>
      <c r="V644" s="14"/>
      <c r="W644" s="14"/>
      <c r="X644" s="167"/>
      <c r="Y644" s="167"/>
      <c r="Z644" s="14"/>
      <c r="AA644" s="74"/>
      <c r="AB644" s="14"/>
      <c r="AC644" s="14"/>
    </row>
    <row r="645" spans="1:29" s="11" customFormat="1" ht="15" hidden="1" customHeight="1" x14ac:dyDescent="0.2">
      <c r="A645" s="14"/>
      <c r="B645" s="80"/>
      <c r="C645" s="226"/>
      <c r="D645" s="227"/>
      <c r="E645" s="227"/>
      <c r="F645" s="228"/>
      <c r="G645" s="229"/>
      <c r="H645" s="229"/>
      <c r="I645" s="230"/>
      <c r="J645" s="229"/>
      <c r="K645" s="229"/>
      <c r="L645" s="231"/>
      <c r="M645" s="232"/>
      <c r="N645" s="233"/>
      <c r="O645" s="167"/>
      <c r="P645" s="14"/>
      <c r="Q645" s="14"/>
      <c r="R645" s="14"/>
      <c r="S645" s="14"/>
      <c r="T645" s="14"/>
      <c r="U645" s="14"/>
      <c r="V645" s="14"/>
      <c r="W645" s="14"/>
      <c r="X645" s="167"/>
      <c r="Y645" s="167"/>
      <c r="Z645" s="14"/>
      <c r="AA645" s="74"/>
      <c r="AB645" s="14"/>
      <c r="AC645" s="14"/>
    </row>
    <row r="646" spans="1:29" s="11" customFormat="1" ht="15" hidden="1" customHeight="1" x14ac:dyDescent="0.2">
      <c r="A646" s="14"/>
      <c r="B646" s="80"/>
      <c r="C646" s="226"/>
      <c r="D646" s="227"/>
      <c r="E646" s="227"/>
      <c r="F646" s="228"/>
      <c r="G646" s="229"/>
      <c r="H646" s="229"/>
      <c r="I646" s="230"/>
      <c r="J646" s="229"/>
      <c r="K646" s="229"/>
      <c r="L646" s="231"/>
      <c r="M646" s="232"/>
      <c r="N646" s="233"/>
      <c r="O646" s="167"/>
      <c r="P646" s="14"/>
      <c r="Q646" s="14"/>
      <c r="R646" s="14"/>
      <c r="S646" s="14"/>
      <c r="T646" s="14"/>
      <c r="U646" s="14"/>
      <c r="V646" s="14"/>
      <c r="W646" s="14"/>
      <c r="X646" s="167"/>
      <c r="Y646" s="167"/>
      <c r="Z646" s="14"/>
      <c r="AA646" s="74"/>
      <c r="AB646" s="14"/>
      <c r="AC646" s="14"/>
    </row>
    <row r="647" spans="1:29" s="11" customFormat="1" ht="15" hidden="1" customHeight="1" x14ac:dyDescent="0.2">
      <c r="A647" s="14"/>
      <c r="B647" s="80"/>
      <c r="C647" s="226"/>
      <c r="D647" s="227"/>
      <c r="E647" s="227"/>
      <c r="F647" s="228"/>
      <c r="G647" s="229"/>
      <c r="H647" s="229"/>
      <c r="I647" s="230"/>
      <c r="J647" s="229"/>
      <c r="K647" s="229"/>
      <c r="L647" s="231"/>
      <c r="M647" s="232"/>
      <c r="N647" s="233"/>
      <c r="O647" s="167"/>
      <c r="P647" s="14"/>
      <c r="Q647" s="14"/>
      <c r="R647" s="14"/>
      <c r="S647" s="14"/>
      <c r="T647" s="14"/>
      <c r="U647" s="14"/>
      <c r="V647" s="14"/>
      <c r="W647" s="14"/>
      <c r="X647" s="167"/>
      <c r="Y647" s="167"/>
      <c r="Z647" s="14"/>
      <c r="AA647" s="74"/>
      <c r="AB647" s="14"/>
      <c r="AC647" s="14"/>
    </row>
    <row r="648" spans="1:29" s="11" customFormat="1" ht="15" hidden="1" customHeight="1" x14ac:dyDescent="0.2">
      <c r="A648" s="14"/>
      <c r="B648" s="80"/>
      <c r="C648" s="226"/>
      <c r="D648" s="227"/>
      <c r="E648" s="227"/>
      <c r="F648" s="228"/>
      <c r="G648" s="229"/>
      <c r="H648" s="229"/>
      <c r="I648" s="230"/>
      <c r="J648" s="229"/>
      <c r="K648" s="229"/>
      <c r="L648" s="231"/>
      <c r="M648" s="232"/>
      <c r="N648" s="233"/>
      <c r="O648" s="167"/>
      <c r="P648" s="14"/>
      <c r="Q648" s="14"/>
      <c r="R648" s="14"/>
      <c r="S648" s="14"/>
      <c r="T648" s="14"/>
      <c r="U648" s="14"/>
      <c r="V648" s="14"/>
      <c r="W648" s="14"/>
      <c r="X648" s="167"/>
      <c r="Y648" s="167"/>
      <c r="Z648" s="14"/>
      <c r="AA648" s="74"/>
      <c r="AB648" s="14"/>
      <c r="AC648" s="14"/>
    </row>
    <row r="649" spans="1:29" s="11" customFormat="1" ht="15" hidden="1" customHeight="1" x14ac:dyDescent="0.2">
      <c r="A649" s="14"/>
      <c r="B649" s="80"/>
      <c r="C649" s="226"/>
      <c r="D649" s="227"/>
      <c r="E649" s="227"/>
      <c r="F649" s="228"/>
      <c r="G649" s="229"/>
      <c r="H649" s="229"/>
      <c r="I649" s="230"/>
      <c r="J649" s="229"/>
      <c r="K649" s="229"/>
      <c r="L649" s="231"/>
      <c r="M649" s="232"/>
      <c r="N649" s="233"/>
      <c r="O649" s="167"/>
      <c r="P649" s="14"/>
      <c r="Q649" s="14"/>
      <c r="R649" s="14"/>
      <c r="S649" s="14"/>
      <c r="T649" s="14"/>
      <c r="U649" s="14"/>
      <c r="V649" s="14"/>
      <c r="W649" s="14"/>
      <c r="X649" s="167"/>
      <c r="Y649" s="167"/>
      <c r="Z649" s="14"/>
      <c r="AA649" s="74"/>
      <c r="AB649" s="14"/>
      <c r="AC649" s="14"/>
    </row>
    <row r="650" spans="1:29" s="11" customFormat="1" ht="15" hidden="1" customHeight="1" x14ac:dyDescent="0.2">
      <c r="A650" s="14"/>
      <c r="B650" s="80"/>
      <c r="C650" s="226"/>
      <c r="D650" s="227"/>
      <c r="E650" s="227"/>
      <c r="F650" s="228"/>
      <c r="G650" s="229"/>
      <c r="H650" s="229"/>
      <c r="I650" s="230"/>
      <c r="J650" s="229"/>
      <c r="K650" s="229"/>
      <c r="L650" s="231"/>
      <c r="M650" s="232"/>
      <c r="N650" s="233"/>
      <c r="O650" s="167"/>
      <c r="P650" s="14"/>
      <c r="Q650" s="14"/>
      <c r="R650" s="14"/>
      <c r="S650" s="14"/>
      <c r="T650" s="14"/>
      <c r="U650" s="14"/>
      <c r="V650" s="14"/>
      <c r="W650" s="14"/>
      <c r="X650" s="167"/>
      <c r="Y650" s="167"/>
      <c r="Z650" s="14"/>
      <c r="AA650" s="74"/>
      <c r="AB650" s="14"/>
      <c r="AC650" s="14"/>
    </row>
    <row r="651" spans="1:29" s="11" customFormat="1" ht="15" hidden="1" customHeight="1" x14ac:dyDescent="0.2">
      <c r="A651" s="14"/>
      <c r="B651" s="80"/>
      <c r="C651" s="226"/>
      <c r="D651" s="227"/>
      <c r="E651" s="227"/>
      <c r="F651" s="228"/>
      <c r="G651" s="229"/>
      <c r="H651" s="229"/>
      <c r="I651" s="230"/>
      <c r="J651" s="229"/>
      <c r="K651" s="229"/>
      <c r="L651" s="231"/>
      <c r="M651" s="232"/>
      <c r="N651" s="233"/>
      <c r="O651" s="167"/>
      <c r="P651" s="14"/>
      <c r="Q651" s="14"/>
      <c r="R651" s="14"/>
      <c r="S651" s="14"/>
      <c r="T651" s="14"/>
      <c r="U651" s="14"/>
      <c r="V651" s="14"/>
      <c r="W651" s="14"/>
      <c r="X651" s="167"/>
      <c r="Y651" s="167"/>
      <c r="Z651" s="14"/>
      <c r="AA651" s="74"/>
      <c r="AB651" s="14"/>
      <c r="AC651" s="14"/>
    </row>
    <row r="652" spans="1:29" s="11" customFormat="1" ht="15" hidden="1" customHeight="1" x14ac:dyDescent="0.2">
      <c r="A652" s="14"/>
      <c r="B652" s="80"/>
      <c r="C652" s="226"/>
      <c r="D652" s="227"/>
      <c r="E652" s="227"/>
      <c r="F652" s="228"/>
      <c r="G652" s="229"/>
      <c r="H652" s="229"/>
      <c r="I652" s="230"/>
      <c r="J652" s="229"/>
      <c r="K652" s="229"/>
      <c r="L652" s="231"/>
      <c r="M652" s="232"/>
      <c r="N652" s="233"/>
      <c r="O652" s="167"/>
      <c r="P652" s="14"/>
      <c r="Q652" s="14"/>
      <c r="R652" s="14"/>
      <c r="S652" s="14"/>
      <c r="T652" s="14"/>
      <c r="U652" s="14"/>
      <c r="V652" s="14"/>
      <c r="W652" s="14"/>
      <c r="X652" s="167"/>
      <c r="Y652" s="167"/>
      <c r="Z652" s="14"/>
      <c r="AA652" s="74"/>
      <c r="AB652" s="14"/>
      <c r="AC652" s="14"/>
    </row>
    <row r="653" spans="1:29" s="11" customFormat="1" ht="15" hidden="1" customHeight="1" x14ac:dyDescent="0.2">
      <c r="A653" s="14"/>
      <c r="B653" s="80"/>
      <c r="C653" s="226"/>
      <c r="D653" s="227"/>
      <c r="E653" s="227"/>
      <c r="F653" s="228"/>
      <c r="G653" s="229"/>
      <c r="H653" s="229"/>
      <c r="I653" s="230"/>
      <c r="J653" s="229"/>
      <c r="K653" s="229"/>
      <c r="L653" s="231"/>
      <c r="M653" s="232"/>
      <c r="N653" s="233"/>
      <c r="O653" s="167"/>
      <c r="P653" s="14"/>
      <c r="Q653" s="14"/>
      <c r="R653" s="14"/>
      <c r="S653" s="14"/>
      <c r="T653" s="14"/>
      <c r="U653" s="14"/>
      <c r="V653" s="14"/>
      <c r="W653" s="14"/>
      <c r="X653" s="167"/>
      <c r="Y653" s="167"/>
      <c r="Z653" s="14"/>
      <c r="AA653" s="74"/>
      <c r="AB653" s="14"/>
      <c r="AC653" s="14"/>
    </row>
    <row r="654" spans="1:29" s="11" customFormat="1" ht="15" hidden="1" customHeight="1" x14ac:dyDescent="0.2">
      <c r="A654" s="14"/>
      <c r="B654" s="80"/>
      <c r="C654" s="226"/>
      <c r="D654" s="227"/>
      <c r="E654" s="227"/>
      <c r="F654" s="228"/>
      <c r="G654" s="229"/>
      <c r="H654" s="229"/>
      <c r="I654" s="230"/>
      <c r="J654" s="229"/>
      <c r="K654" s="229"/>
      <c r="L654" s="231"/>
      <c r="M654" s="232"/>
      <c r="N654" s="233"/>
      <c r="O654" s="167"/>
      <c r="P654" s="14"/>
      <c r="Q654" s="14"/>
      <c r="R654" s="14"/>
      <c r="S654" s="14"/>
      <c r="T654" s="14"/>
      <c r="U654" s="14"/>
      <c r="V654" s="14"/>
      <c r="W654" s="14"/>
      <c r="X654" s="167"/>
      <c r="Y654" s="167"/>
      <c r="Z654" s="14"/>
      <c r="AA654" s="74"/>
      <c r="AB654" s="14"/>
      <c r="AC654" s="14"/>
    </row>
    <row r="655" spans="1:29" s="11" customFormat="1" ht="15" hidden="1" customHeight="1" x14ac:dyDescent="0.2">
      <c r="A655" s="14"/>
      <c r="B655" s="80"/>
      <c r="C655" s="226"/>
      <c r="D655" s="227"/>
      <c r="E655" s="227"/>
      <c r="F655" s="228"/>
      <c r="G655" s="229"/>
      <c r="H655" s="229"/>
      <c r="I655" s="230"/>
      <c r="J655" s="229"/>
      <c r="K655" s="229"/>
      <c r="L655" s="231"/>
      <c r="M655" s="232"/>
      <c r="N655" s="233"/>
      <c r="O655" s="167"/>
      <c r="P655" s="14"/>
      <c r="Q655" s="14"/>
      <c r="R655" s="14"/>
      <c r="S655" s="14"/>
      <c r="T655" s="14"/>
      <c r="U655" s="14"/>
      <c r="V655" s="14"/>
      <c r="W655" s="14"/>
      <c r="X655" s="167"/>
      <c r="Y655" s="167"/>
      <c r="Z655" s="14"/>
      <c r="AA655" s="74"/>
      <c r="AB655" s="14"/>
      <c r="AC655" s="14"/>
    </row>
    <row r="656" spans="1:29" s="11" customFormat="1" ht="15" hidden="1" customHeight="1" x14ac:dyDescent="0.2">
      <c r="A656" s="14"/>
      <c r="B656" s="80"/>
      <c r="C656" s="226"/>
      <c r="D656" s="227"/>
      <c r="E656" s="227"/>
      <c r="F656" s="228"/>
      <c r="G656" s="229"/>
      <c r="H656" s="229"/>
      <c r="I656" s="230"/>
      <c r="J656" s="229"/>
      <c r="K656" s="229"/>
      <c r="L656" s="231"/>
      <c r="M656" s="232"/>
      <c r="N656" s="233"/>
      <c r="O656" s="167"/>
      <c r="P656" s="14"/>
      <c r="Q656" s="14"/>
      <c r="R656" s="14"/>
      <c r="S656" s="14"/>
      <c r="T656" s="14"/>
      <c r="U656" s="14"/>
      <c r="V656" s="14"/>
      <c r="W656" s="14"/>
      <c r="X656" s="167"/>
      <c r="Y656" s="167"/>
      <c r="Z656" s="14"/>
      <c r="AA656" s="74"/>
      <c r="AB656" s="14"/>
      <c r="AC656" s="14"/>
    </row>
    <row r="657" spans="1:29" s="11" customFormat="1" ht="15" hidden="1" customHeight="1" x14ac:dyDescent="0.2">
      <c r="A657" s="14"/>
      <c r="B657" s="80"/>
      <c r="C657" s="226"/>
      <c r="D657" s="227"/>
      <c r="E657" s="227"/>
      <c r="F657" s="228"/>
      <c r="G657" s="229"/>
      <c r="H657" s="229"/>
      <c r="I657" s="230"/>
      <c r="J657" s="229"/>
      <c r="K657" s="229"/>
      <c r="L657" s="231"/>
      <c r="M657" s="232"/>
      <c r="N657" s="233"/>
      <c r="O657" s="167"/>
      <c r="P657" s="14"/>
      <c r="Q657" s="14"/>
      <c r="R657" s="14"/>
      <c r="S657" s="14"/>
      <c r="T657" s="14"/>
      <c r="U657" s="14"/>
      <c r="V657" s="14"/>
      <c r="W657" s="14"/>
      <c r="X657" s="167"/>
      <c r="Y657" s="167"/>
      <c r="Z657" s="14"/>
      <c r="AA657" s="74"/>
      <c r="AB657" s="14"/>
      <c r="AC657" s="14"/>
    </row>
    <row r="658" spans="1:29" s="11" customFormat="1" ht="15" hidden="1" customHeight="1" x14ac:dyDescent="0.2">
      <c r="A658" s="14"/>
      <c r="B658" s="80"/>
      <c r="C658" s="226"/>
      <c r="D658" s="227"/>
      <c r="E658" s="227"/>
      <c r="F658" s="228"/>
      <c r="G658" s="229"/>
      <c r="H658" s="229"/>
      <c r="I658" s="230"/>
      <c r="J658" s="229"/>
      <c r="K658" s="229"/>
      <c r="L658" s="231"/>
      <c r="M658" s="232"/>
      <c r="N658" s="233"/>
      <c r="O658" s="167"/>
      <c r="P658" s="14"/>
      <c r="Q658" s="14"/>
      <c r="R658" s="14"/>
      <c r="S658" s="14"/>
      <c r="T658" s="14"/>
      <c r="U658" s="14"/>
      <c r="V658" s="14"/>
      <c r="W658" s="14"/>
      <c r="X658" s="167"/>
      <c r="Y658" s="167"/>
      <c r="Z658" s="14"/>
      <c r="AA658" s="74"/>
      <c r="AB658" s="14"/>
      <c r="AC658" s="14"/>
    </row>
    <row r="659" spans="1:29" s="11" customFormat="1" ht="15" hidden="1" customHeight="1" x14ac:dyDescent="0.2">
      <c r="A659" s="14"/>
      <c r="B659" s="80"/>
      <c r="C659" s="226"/>
      <c r="D659" s="227"/>
      <c r="E659" s="227"/>
      <c r="F659" s="228"/>
      <c r="G659" s="229"/>
      <c r="H659" s="229"/>
      <c r="I659" s="230"/>
      <c r="J659" s="229"/>
      <c r="K659" s="229"/>
      <c r="L659" s="231"/>
      <c r="M659" s="232"/>
      <c r="N659" s="233"/>
      <c r="O659" s="167"/>
      <c r="P659" s="14"/>
      <c r="Q659" s="14"/>
      <c r="R659" s="14"/>
      <c r="S659" s="14"/>
      <c r="T659" s="14"/>
      <c r="U659" s="14"/>
      <c r="V659" s="14"/>
      <c r="W659" s="14"/>
      <c r="X659" s="167"/>
      <c r="Y659" s="167"/>
      <c r="Z659" s="14"/>
      <c r="AA659" s="74"/>
      <c r="AB659" s="14"/>
      <c r="AC659" s="14"/>
    </row>
    <row r="660" spans="1:29" s="11" customFormat="1" ht="15" hidden="1" customHeight="1" x14ac:dyDescent="0.2">
      <c r="A660" s="14"/>
      <c r="B660" s="80"/>
      <c r="C660" s="226"/>
      <c r="D660" s="227"/>
      <c r="E660" s="227"/>
      <c r="F660" s="228"/>
      <c r="G660" s="229"/>
      <c r="H660" s="229"/>
      <c r="I660" s="230"/>
      <c r="J660" s="229"/>
      <c r="K660" s="229"/>
      <c r="L660" s="231"/>
      <c r="M660" s="232"/>
      <c r="N660" s="233"/>
      <c r="O660" s="167"/>
      <c r="P660" s="14"/>
      <c r="Q660" s="14"/>
      <c r="R660" s="14"/>
      <c r="S660" s="14"/>
      <c r="T660" s="14"/>
      <c r="U660" s="14"/>
      <c r="V660" s="14"/>
      <c r="W660" s="14"/>
      <c r="X660" s="167"/>
      <c r="Y660" s="167"/>
      <c r="Z660" s="14"/>
      <c r="AA660" s="74"/>
      <c r="AB660" s="14"/>
      <c r="AC660" s="14"/>
    </row>
    <row r="661" spans="1:29" s="11" customFormat="1" ht="15" hidden="1" customHeight="1" x14ac:dyDescent="0.2">
      <c r="A661" s="14"/>
      <c r="B661" s="80"/>
      <c r="C661" s="226"/>
      <c r="D661" s="227"/>
      <c r="E661" s="227"/>
      <c r="F661" s="228"/>
      <c r="G661" s="229"/>
      <c r="H661" s="229"/>
      <c r="I661" s="230"/>
      <c r="J661" s="229"/>
      <c r="K661" s="229"/>
      <c r="L661" s="231"/>
      <c r="M661" s="232"/>
      <c r="N661" s="233"/>
      <c r="O661" s="167"/>
      <c r="P661" s="14"/>
      <c r="Q661" s="14"/>
      <c r="R661" s="14"/>
      <c r="S661" s="14"/>
      <c r="T661" s="14"/>
      <c r="U661" s="14"/>
      <c r="V661" s="14"/>
      <c r="W661" s="14"/>
      <c r="X661" s="167"/>
      <c r="Y661" s="167"/>
      <c r="Z661" s="14"/>
      <c r="AA661" s="74"/>
      <c r="AB661" s="14"/>
      <c r="AC661" s="14"/>
    </row>
    <row r="662" spans="1:29" s="11" customFormat="1" ht="15" hidden="1" customHeight="1" x14ac:dyDescent="0.2">
      <c r="A662" s="14"/>
      <c r="B662" s="80"/>
      <c r="C662" s="226"/>
      <c r="D662" s="227"/>
      <c r="E662" s="227"/>
      <c r="F662" s="228"/>
      <c r="G662" s="229"/>
      <c r="H662" s="229"/>
      <c r="I662" s="230"/>
      <c r="J662" s="229"/>
      <c r="K662" s="229"/>
      <c r="L662" s="231"/>
      <c r="M662" s="232"/>
      <c r="N662" s="233"/>
      <c r="O662" s="167"/>
      <c r="P662" s="14"/>
      <c r="Q662" s="14"/>
      <c r="R662" s="14"/>
      <c r="S662" s="14"/>
      <c r="T662" s="14"/>
      <c r="U662" s="14"/>
      <c r="V662" s="14"/>
      <c r="W662" s="14"/>
      <c r="X662" s="167"/>
      <c r="Y662" s="167"/>
      <c r="Z662" s="14"/>
      <c r="AA662" s="74"/>
      <c r="AB662" s="14"/>
      <c r="AC662" s="14"/>
    </row>
    <row r="663" spans="1:29" s="11" customFormat="1" ht="15" hidden="1" customHeight="1" x14ac:dyDescent="0.2">
      <c r="A663" s="14"/>
      <c r="B663" s="80"/>
      <c r="C663" s="226"/>
      <c r="D663" s="227"/>
      <c r="E663" s="227"/>
      <c r="F663" s="228"/>
      <c r="G663" s="229"/>
      <c r="H663" s="229"/>
      <c r="I663" s="230"/>
      <c r="J663" s="229"/>
      <c r="K663" s="229"/>
      <c r="L663" s="231"/>
      <c r="M663" s="232"/>
      <c r="N663" s="233"/>
      <c r="O663" s="167"/>
      <c r="P663" s="14"/>
      <c r="Q663" s="14"/>
      <c r="R663" s="14"/>
      <c r="S663" s="14"/>
      <c r="T663" s="14"/>
      <c r="U663" s="14"/>
      <c r="V663" s="14"/>
      <c r="W663" s="14"/>
      <c r="X663" s="167"/>
      <c r="Y663" s="167"/>
      <c r="Z663" s="14"/>
      <c r="AA663" s="74"/>
      <c r="AB663" s="14"/>
      <c r="AC663" s="14"/>
    </row>
    <row r="664" spans="1:29" s="11" customFormat="1" ht="15" hidden="1" customHeight="1" x14ac:dyDescent="0.2">
      <c r="A664" s="14"/>
      <c r="B664" s="80"/>
      <c r="C664" s="226"/>
      <c r="D664" s="227"/>
      <c r="E664" s="227"/>
      <c r="F664" s="228"/>
      <c r="G664" s="229"/>
      <c r="H664" s="229"/>
      <c r="I664" s="230"/>
      <c r="J664" s="229"/>
      <c r="K664" s="229"/>
      <c r="L664" s="231"/>
      <c r="M664" s="232"/>
      <c r="N664" s="233"/>
      <c r="O664" s="167"/>
      <c r="P664" s="14"/>
      <c r="Q664" s="14"/>
      <c r="R664" s="14"/>
      <c r="S664" s="14"/>
      <c r="T664" s="14"/>
      <c r="U664" s="14"/>
      <c r="V664" s="14"/>
      <c r="W664" s="14"/>
      <c r="X664" s="167"/>
      <c r="Y664" s="167"/>
      <c r="Z664" s="14"/>
      <c r="AA664" s="74"/>
      <c r="AB664" s="14"/>
      <c r="AC664" s="14"/>
    </row>
    <row r="665" spans="1:29" s="11" customFormat="1" ht="15" hidden="1" customHeight="1" x14ac:dyDescent="0.2">
      <c r="A665" s="14"/>
      <c r="B665" s="80"/>
      <c r="C665" s="226"/>
      <c r="D665" s="227"/>
      <c r="E665" s="227"/>
      <c r="F665" s="228"/>
      <c r="G665" s="229"/>
      <c r="H665" s="229"/>
      <c r="I665" s="230"/>
      <c r="J665" s="229"/>
      <c r="K665" s="229"/>
      <c r="L665" s="231"/>
      <c r="M665" s="232"/>
      <c r="N665" s="233"/>
      <c r="O665" s="167"/>
      <c r="P665" s="14"/>
      <c r="Q665" s="14"/>
      <c r="R665" s="14"/>
      <c r="S665" s="14"/>
      <c r="T665" s="14"/>
      <c r="U665" s="14"/>
      <c r="V665" s="14"/>
      <c r="W665" s="14"/>
      <c r="X665" s="167"/>
      <c r="Y665" s="167"/>
      <c r="Z665" s="14"/>
      <c r="AA665" s="74"/>
      <c r="AB665" s="14"/>
      <c r="AC665" s="14"/>
    </row>
    <row r="666" spans="1:29" s="11" customFormat="1" ht="15" hidden="1" customHeight="1" x14ac:dyDescent="0.2">
      <c r="A666" s="14"/>
      <c r="B666" s="80"/>
      <c r="C666" s="226"/>
      <c r="D666" s="227"/>
      <c r="E666" s="227"/>
      <c r="F666" s="228"/>
      <c r="G666" s="229"/>
      <c r="H666" s="229"/>
      <c r="I666" s="230"/>
      <c r="J666" s="229"/>
      <c r="K666" s="229"/>
      <c r="L666" s="231"/>
      <c r="M666" s="232"/>
      <c r="N666" s="233"/>
      <c r="O666" s="167"/>
      <c r="P666" s="14"/>
      <c r="Q666" s="14"/>
      <c r="R666" s="14"/>
      <c r="S666" s="14"/>
      <c r="T666" s="14"/>
      <c r="U666" s="14"/>
      <c r="V666" s="14"/>
      <c r="W666" s="14"/>
      <c r="X666" s="167"/>
      <c r="Y666" s="167"/>
      <c r="Z666" s="14"/>
      <c r="AA666" s="74"/>
      <c r="AB666" s="14"/>
      <c r="AC666" s="14"/>
    </row>
    <row r="667" spans="1:29" s="11" customFormat="1" ht="15" hidden="1" customHeight="1" x14ac:dyDescent="0.2">
      <c r="A667" s="14"/>
      <c r="B667" s="80"/>
      <c r="C667" s="226"/>
      <c r="D667" s="227"/>
      <c r="E667" s="227"/>
      <c r="F667" s="228"/>
      <c r="G667" s="229"/>
      <c r="H667" s="229"/>
      <c r="I667" s="230"/>
      <c r="J667" s="229"/>
      <c r="K667" s="229"/>
      <c r="L667" s="231"/>
      <c r="M667" s="232"/>
      <c r="N667" s="233"/>
      <c r="O667" s="167"/>
      <c r="P667" s="14"/>
      <c r="Q667" s="14"/>
      <c r="R667" s="14"/>
      <c r="S667" s="14"/>
      <c r="T667" s="14"/>
      <c r="U667" s="14"/>
      <c r="V667" s="14"/>
      <c r="W667" s="14"/>
      <c r="X667" s="167"/>
      <c r="Y667" s="167"/>
      <c r="Z667" s="14"/>
      <c r="AA667" s="74"/>
      <c r="AB667" s="14"/>
      <c r="AC667" s="14"/>
    </row>
    <row r="668" spans="1:29" s="11" customFormat="1" ht="15" hidden="1" customHeight="1" x14ac:dyDescent="0.2">
      <c r="A668" s="14"/>
      <c r="B668" s="80"/>
      <c r="C668" s="226"/>
      <c r="D668" s="227"/>
      <c r="E668" s="227"/>
      <c r="F668" s="228"/>
      <c r="G668" s="229"/>
      <c r="H668" s="229"/>
      <c r="I668" s="230"/>
      <c r="J668" s="229"/>
      <c r="K668" s="229"/>
      <c r="L668" s="231"/>
      <c r="M668" s="232"/>
      <c r="N668" s="233"/>
      <c r="O668" s="167"/>
      <c r="P668" s="14"/>
      <c r="Q668" s="14"/>
      <c r="R668" s="14"/>
      <c r="S668" s="14"/>
      <c r="T668" s="14"/>
      <c r="U668" s="14"/>
      <c r="V668" s="14"/>
      <c r="W668" s="14"/>
      <c r="X668" s="167"/>
      <c r="Y668" s="167"/>
      <c r="Z668" s="14"/>
      <c r="AA668" s="74"/>
      <c r="AB668" s="14"/>
      <c r="AC668" s="14"/>
    </row>
    <row r="669" spans="1:29" s="11" customFormat="1" ht="15" hidden="1" customHeight="1" x14ac:dyDescent="0.2">
      <c r="A669" s="14"/>
      <c r="B669" s="80"/>
      <c r="C669" s="226"/>
      <c r="D669" s="227"/>
      <c r="E669" s="227"/>
      <c r="F669" s="228"/>
      <c r="G669" s="229"/>
      <c r="H669" s="229"/>
      <c r="I669" s="230"/>
      <c r="J669" s="229"/>
      <c r="K669" s="229"/>
      <c r="L669" s="231"/>
      <c r="M669" s="232"/>
      <c r="N669" s="233"/>
      <c r="O669" s="167"/>
      <c r="P669" s="14"/>
      <c r="Q669" s="14"/>
      <c r="R669" s="14"/>
      <c r="S669" s="14"/>
      <c r="T669" s="14"/>
      <c r="U669" s="14"/>
      <c r="V669" s="14"/>
      <c r="W669" s="14"/>
      <c r="X669" s="167"/>
      <c r="Y669" s="167"/>
      <c r="Z669" s="14"/>
      <c r="AA669" s="74"/>
      <c r="AB669" s="14"/>
      <c r="AC669" s="14"/>
    </row>
    <row r="670" spans="1:29" s="11" customFormat="1" ht="15" hidden="1" customHeight="1" x14ac:dyDescent="0.2">
      <c r="A670" s="14"/>
      <c r="B670" s="80"/>
      <c r="C670" s="226"/>
      <c r="D670" s="227"/>
      <c r="E670" s="227"/>
      <c r="F670" s="228"/>
      <c r="G670" s="229"/>
      <c r="H670" s="229"/>
      <c r="I670" s="230"/>
      <c r="J670" s="229"/>
      <c r="K670" s="229"/>
      <c r="L670" s="231"/>
      <c r="M670" s="232"/>
      <c r="N670" s="233"/>
      <c r="O670" s="167"/>
      <c r="P670" s="14"/>
      <c r="Q670" s="14"/>
      <c r="R670" s="14"/>
      <c r="S670" s="14"/>
      <c r="T670" s="14"/>
      <c r="U670" s="14"/>
      <c r="V670" s="14"/>
      <c r="W670" s="14"/>
      <c r="X670" s="167"/>
      <c r="Y670" s="167"/>
      <c r="Z670" s="14"/>
      <c r="AA670" s="74"/>
      <c r="AB670" s="14"/>
      <c r="AC670" s="14"/>
    </row>
    <row r="671" spans="1:29" s="11" customFormat="1" ht="15" hidden="1" customHeight="1" x14ac:dyDescent="0.2">
      <c r="A671" s="14"/>
      <c r="B671" s="80"/>
      <c r="C671" s="226"/>
      <c r="D671" s="227"/>
      <c r="E671" s="227"/>
      <c r="F671" s="228"/>
      <c r="G671" s="229"/>
      <c r="H671" s="229"/>
      <c r="I671" s="230"/>
      <c r="J671" s="229"/>
      <c r="K671" s="229"/>
      <c r="L671" s="231"/>
      <c r="M671" s="232"/>
      <c r="N671" s="233"/>
      <c r="O671" s="167"/>
      <c r="P671" s="14"/>
      <c r="Q671" s="14"/>
      <c r="R671" s="14"/>
      <c r="S671" s="14"/>
      <c r="T671" s="14"/>
      <c r="U671" s="14"/>
      <c r="V671" s="14"/>
      <c r="W671" s="14"/>
      <c r="X671" s="167"/>
      <c r="Y671" s="167"/>
      <c r="Z671" s="14"/>
      <c r="AA671" s="74"/>
      <c r="AB671" s="14"/>
      <c r="AC671" s="14"/>
    </row>
    <row r="672" spans="1:29" s="11" customFormat="1" ht="15" hidden="1" customHeight="1" x14ac:dyDescent="0.2">
      <c r="A672" s="14"/>
      <c r="B672" s="80"/>
      <c r="C672" s="226"/>
      <c r="D672" s="227"/>
      <c r="E672" s="227"/>
      <c r="F672" s="228"/>
      <c r="G672" s="229"/>
      <c r="H672" s="229"/>
      <c r="I672" s="230"/>
      <c r="J672" s="229"/>
      <c r="K672" s="229"/>
      <c r="L672" s="231"/>
      <c r="M672" s="232"/>
      <c r="N672" s="233"/>
      <c r="O672" s="167"/>
      <c r="P672" s="14"/>
      <c r="Q672" s="14"/>
      <c r="R672" s="14"/>
      <c r="S672" s="14"/>
      <c r="T672" s="14"/>
      <c r="U672" s="14"/>
      <c r="V672" s="14"/>
      <c r="W672" s="14"/>
      <c r="X672" s="167"/>
      <c r="Y672" s="167"/>
      <c r="Z672" s="14"/>
      <c r="AA672" s="74"/>
      <c r="AB672" s="14"/>
      <c r="AC672" s="14"/>
    </row>
    <row r="673" spans="1:29" s="11" customFormat="1" ht="15" hidden="1" customHeight="1" x14ac:dyDescent="0.2">
      <c r="A673" s="14"/>
      <c r="B673" s="80"/>
      <c r="C673" s="226"/>
      <c r="D673" s="227"/>
      <c r="E673" s="227"/>
      <c r="F673" s="228"/>
      <c r="G673" s="229"/>
      <c r="H673" s="229"/>
      <c r="I673" s="230"/>
      <c r="J673" s="229"/>
      <c r="K673" s="229"/>
      <c r="L673" s="231"/>
      <c r="M673" s="232"/>
      <c r="N673" s="233"/>
      <c r="O673" s="167"/>
      <c r="P673" s="14"/>
      <c r="Q673" s="14"/>
      <c r="R673" s="14"/>
      <c r="S673" s="14"/>
      <c r="T673" s="14"/>
      <c r="U673" s="14"/>
      <c r="V673" s="14"/>
      <c r="W673" s="14"/>
      <c r="X673" s="167"/>
      <c r="Y673" s="167"/>
      <c r="Z673" s="14"/>
      <c r="AA673" s="74"/>
      <c r="AB673" s="14"/>
      <c r="AC673" s="14"/>
    </row>
    <row r="674" spans="1:29" s="11" customFormat="1" ht="15" hidden="1" customHeight="1" x14ac:dyDescent="0.2">
      <c r="A674" s="14"/>
      <c r="B674" s="80"/>
      <c r="C674" s="226"/>
      <c r="D674" s="227"/>
      <c r="E674" s="227"/>
      <c r="F674" s="228"/>
      <c r="G674" s="229"/>
      <c r="H674" s="229"/>
      <c r="I674" s="230"/>
      <c r="J674" s="229"/>
      <c r="K674" s="229"/>
      <c r="L674" s="231"/>
      <c r="M674" s="232"/>
      <c r="N674" s="233"/>
      <c r="O674" s="167"/>
      <c r="P674" s="14"/>
      <c r="Q674" s="14"/>
      <c r="R674" s="14"/>
      <c r="S674" s="14"/>
      <c r="T674" s="14"/>
      <c r="U674" s="14"/>
      <c r="V674" s="14"/>
      <c r="W674" s="14"/>
      <c r="X674" s="167"/>
      <c r="Y674" s="167"/>
      <c r="Z674" s="14"/>
      <c r="AA674" s="74"/>
      <c r="AB674" s="14"/>
      <c r="AC674" s="14"/>
    </row>
    <row r="675" spans="1:29" s="11" customFormat="1" ht="15" hidden="1" customHeight="1" x14ac:dyDescent="0.2">
      <c r="A675" s="14"/>
      <c r="B675" s="80"/>
      <c r="C675" s="226"/>
      <c r="D675" s="227"/>
      <c r="E675" s="227"/>
      <c r="F675" s="228"/>
      <c r="G675" s="229"/>
      <c r="H675" s="229"/>
      <c r="I675" s="230"/>
      <c r="J675" s="229"/>
      <c r="K675" s="229"/>
      <c r="L675" s="231"/>
      <c r="M675" s="232"/>
      <c r="N675" s="233"/>
      <c r="O675" s="167"/>
      <c r="P675" s="14"/>
      <c r="Q675" s="14"/>
      <c r="R675" s="14"/>
      <c r="S675" s="14"/>
      <c r="T675" s="14"/>
      <c r="U675" s="14"/>
      <c r="V675" s="14"/>
      <c r="W675" s="14"/>
      <c r="X675" s="167"/>
      <c r="Y675" s="167"/>
      <c r="Z675" s="14"/>
      <c r="AA675" s="74"/>
      <c r="AB675" s="14"/>
      <c r="AC675" s="14"/>
    </row>
    <row r="676" spans="1:29" s="11" customFormat="1" ht="15" hidden="1" customHeight="1" x14ac:dyDescent="0.2">
      <c r="A676" s="14"/>
      <c r="B676" s="80"/>
      <c r="C676" s="226"/>
      <c r="D676" s="227"/>
      <c r="E676" s="227"/>
      <c r="F676" s="228"/>
      <c r="G676" s="229"/>
      <c r="H676" s="229"/>
      <c r="I676" s="230"/>
      <c r="J676" s="229"/>
      <c r="K676" s="229"/>
      <c r="L676" s="231"/>
      <c r="M676" s="232"/>
      <c r="N676" s="233"/>
      <c r="O676" s="167"/>
      <c r="P676" s="14"/>
      <c r="Q676" s="14"/>
      <c r="R676" s="14"/>
      <c r="S676" s="14"/>
      <c r="T676" s="14"/>
      <c r="U676" s="14"/>
      <c r="V676" s="14"/>
      <c r="W676" s="14"/>
      <c r="X676" s="167"/>
      <c r="Y676" s="167"/>
      <c r="Z676" s="14"/>
      <c r="AA676" s="74"/>
      <c r="AB676" s="14"/>
      <c r="AC676" s="14"/>
    </row>
    <row r="677" spans="1:29" s="11" customFormat="1" ht="15" hidden="1" customHeight="1" x14ac:dyDescent="0.2">
      <c r="A677" s="14"/>
      <c r="B677" s="80"/>
      <c r="C677" s="226"/>
      <c r="D677" s="227"/>
      <c r="E677" s="227"/>
      <c r="F677" s="228"/>
      <c r="G677" s="229"/>
      <c r="H677" s="229"/>
      <c r="I677" s="230"/>
      <c r="J677" s="229"/>
      <c r="K677" s="229"/>
      <c r="L677" s="231"/>
      <c r="M677" s="232"/>
      <c r="N677" s="233"/>
      <c r="O677" s="167"/>
      <c r="P677" s="14"/>
      <c r="Q677" s="14"/>
      <c r="R677" s="14"/>
      <c r="S677" s="14"/>
      <c r="T677" s="14"/>
      <c r="U677" s="14"/>
      <c r="V677" s="14"/>
      <c r="W677" s="14"/>
      <c r="X677" s="167"/>
      <c r="Y677" s="167"/>
      <c r="Z677" s="14"/>
      <c r="AA677" s="74"/>
      <c r="AB677" s="14"/>
      <c r="AC677" s="14"/>
    </row>
    <row r="678" spans="1:29" s="11" customFormat="1" ht="15" hidden="1" customHeight="1" x14ac:dyDescent="0.2">
      <c r="A678" s="14"/>
      <c r="B678" s="80"/>
      <c r="C678" s="226"/>
      <c r="D678" s="227"/>
      <c r="E678" s="227"/>
      <c r="F678" s="228"/>
      <c r="G678" s="229"/>
      <c r="H678" s="229"/>
      <c r="I678" s="230"/>
      <c r="J678" s="229"/>
      <c r="K678" s="229"/>
      <c r="L678" s="231"/>
      <c r="M678" s="232"/>
      <c r="N678" s="233"/>
      <c r="O678" s="167"/>
      <c r="P678" s="14"/>
      <c r="Q678" s="14"/>
      <c r="R678" s="14"/>
      <c r="S678" s="14"/>
      <c r="T678" s="14"/>
      <c r="U678" s="14"/>
      <c r="V678" s="14"/>
      <c r="W678" s="14"/>
      <c r="X678" s="167"/>
      <c r="Y678" s="167"/>
      <c r="Z678" s="14"/>
      <c r="AA678" s="74"/>
      <c r="AB678" s="14"/>
      <c r="AC678" s="14"/>
    </row>
    <row r="679" spans="1:29" s="11" customFormat="1" ht="15" hidden="1" customHeight="1" x14ac:dyDescent="0.2">
      <c r="A679" s="14"/>
      <c r="B679" s="80"/>
      <c r="C679" s="226"/>
      <c r="D679" s="227"/>
      <c r="E679" s="227"/>
      <c r="F679" s="228"/>
      <c r="G679" s="229"/>
      <c r="H679" s="229"/>
      <c r="I679" s="230"/>
      <c r="J679" s="229"/>
      <c r="K679" s="229"/>
      <c r="L679" s="231"/>
      <c r="M679" s="232"/>
      <c r="N679" s="233"/>
      <c r="O679" s="167"/>
      <c r="P679" s="14"/>
      <c r="Q679" s="14"/>
      <c r="R679" s="14"/>
      <c r="S679" s="14"/>
      <c r="T679" s="14"/>
      <c r="U679" s="14"/>
      <c r="V679" s="14"/>
      <c r="W679" s="14"/>
      <c r="X679" s="167"/>
      <c r="Y679" s="167"/>
      <c r="Z679" s="14"/>
      <c r="AA679" s="74"/>
      <c r="AB679" s="14"/>
      <c r="AC679" s="14"/>
    </row>
    <row r="680" spans="1:29" s="11" customFormat="1" ht="15" hidden="1" customHeight="1" x14ac:dyDescent="0.2">
      <c r="A680" s="14"/>
      <c r="B680" s="80"/>
      <c r="C680" s="226"/>
      <c r="D680" s="227"/>
      <c r="E680" s="227"/>
      <c r="F680" s="228"/>
      <c r="G680" s="229"/>
      <c r="H680" s="229"/>
      <c r="I680" s="230"/>
      <c r="J680" s="229"/>
      <c r="K680" s="229"/>
      <c r="L680" s="231"/>
      <c r="M680" s="232"/>
      <c r="N680" s="233"/>
      <c r="O680" s="167"/>
      <c r="P680" s="14"/>
      <c r="Q680" s="14"/>
      <c r="R680" s="14"/>
      <c r="S680" s="14"/>
      <c r="T680" s="14"/>
      <c r="U680" s="14"/>
      <c r="V680" s="14"/>
      <c r="W680" s="14"/>
      <c r="X680" s="167"/>
      <c r="Y680" s="167"/>
      <c r="Z680" s="14"/>
      <c r="AA680" s="74"/>
      <c r="AB680" s="14"/>
      <c r="AC680" s="14"/>
    </row>
    <row r="681" spans="1:29" s="11" customFormat="1" ht="15" hidden="1" customHeight="1" x14ac:dyDescent="0.2">
      <c r="A681" s="14"/>
      <c r="B681" s="80"/>
      <c r="C681" s="226"/>
      <c r="D681" s="227"/>
      <c r="E681" s="227"/>
      <c r="F681" s="228"/>
      <c r="G681" s="229"/>
      <c r="H681" s="229"/>
      <c r="I681" s="230"/>
      <c r="J681" s="229"/>
      <c r="K681" s="229"/>
      <c r="L681" s="231"/>
      <c r="M681" s="232"/>
      <c r="N681" s="233"/>
      <c r="O681" s="167"/>
      <c r="P681" s="14"/>
      <c r="Q681" s="14"/>
      <c r="R681" s="14"/>
      <c r="S681" s="14"/>
      <c r="T681" s="14"/>
      <c r="U681" s="14"/>
      <c r="V681" s="14"/>
      <c r="W681" s="14"/>
      <c r="X681" s="167"/>
      <c r="Y681" s="167"/>
      <c r="Z681" s="14"/>
      <c r="AA681" s="74"/>
      <c r="AB681" s="14"/>
      <c r="AC681" s="14"/>
    </row>
    <row r="682" spans="1:29" s="11" customFormat="1" ht="15" hidden="1" customHeight="1" x14ac:dyDescent="0.2">
      <c r="A682" s="14"/>
      <c r="B682" s="80"/>
      <c r="C682" s="226"/>
      <c r="D682" s="227"/>
      <c r="E682" s="227"/>
      <c r="F682" s="228"/>
      <c r="G682" s="229"/>
      <c r="H682" s="229"/>
      <c r="I682" s="230"/>
      <c r="J682" s="229"/>
      <c r="K682" s="229"/>
      <c r="L682" s="231"/>
      <c r="M682" s="232"/>
      <c r="N682" s="233"/>
      <c r="O682" s="167"/>
      <c r="P682" s="14"/>
      <c r="Q682" s="14"/>
      <c r="R682" s="14"/>
      <c r="S682" s="14"/>
      <c r="T682" s="14"/>
      <c r="U682" s="14"/>
      <c r="V682" s="14"/>
      <c r="W682" s="14"/>
      <c r="X682" s="167"/>
      <c r="Y682" s="167"/>
      <c r="Z682" s="14"/>
      <c r="AA682" s="74"/>
      <c r="AB682" s="14"/>
      <c r="AC682" s="14"/>
    </row>
    <row r="683" spans="1:29" s="11" customFormat="1" ht="15" hidden="1" customHeight="1" x14ac:dyDescent="0.2">
      <c r="A683" s="14"/>
      <c r="B683" s="80"/>
      <c r="C683" s="226"/>
      <c r="D683" s="227"/>
      <c r="E683" s="227"/>
      <c r="F683" s="228"/>
      <c r="G683" s="229"/>
      <c r="H683" s="229"/>
      <c r="I683" s="230"/>
      <c r="J683" s="229"/>
      <c r="K683" s="229"/>
      <c r="L683" s="231"/>
      <c r="M683" s="232"/>
      <c r="N683" s="233"/>
      <c r="O683" s="167"/>
      <c r="P683" s="14"/>
      <c r="Q683" s="14"/>
      <c r="R683" s="14"/>
      <c r="S683" s="14"/>
      <c r="T683" s="14"/>
      <c r="U683" s="14"/>
      <c r="V683" s="14"/>
      <c r="W683" s="14"/>
      <c r="X683" s="167"/>
      <c r="Y683" s="167"/>
      <c r="Z683" s="14"/>
      <c r="AA683" s="74"/>
      <c r="AB683" s="14"/>
      <c r="AC683" s="14"/>
    </row>
    <row r="684" spans="1:29" s="11" customFormat="1" ht="15" hidden="1" customHeight="1" x14ac:dyDescent="0.2">
      <c r="A684" s="14"/>
      <c r="B684" s="80"/>
      <c r="C684" s="226"/>
      <c r="D684" s="227"/>
      <c r="E684" s="227"/>
      <c r="F684" s="228"/>
      <c r="G684" s="229"/>
      <c r="H684" s="229"/>
      <c r="I684" s="230"/>
      <c r="J684" s="229"/>
      <c r="K684" s="229"/>
      <c r="L684" s="231"/>
      <c r="M684" s="232"/>
      <c r="N684" s="233"/>
      <c r="O684" s="167"/>
      <c r="P684" s="14"/>
      <c r="Q684" s="14"/>
      <c r="R684" s="14"/>
      <c r="S684" s="14"/>
      <c r="T684" s="14"/>
      <c r="U684" s="14"/>
      <c r="V684" s="14"/>
      <c r="W684" s="14"/>
      <c r="X684" s="167"/>
      <c r="Y684" s="167"/>
      <c r="Z684" s="14"/>
      <c r="AA684" s="74"/>
      <c r="AB684" s="14"/>
      <c r="AC684" s="14"/>
    </row>
    <row r="685" spans="1:29" s="11" customFormat="1" ht="15" hidden="1" customHeight="1" x14ac:dyDescent="0.2">
      <c r="A685" s="14"/>
      <c r="B685" s="80"/>
      <c r="C685" s="226"/>
      <c r="D685" s="227"/>
      <c r="E685" s="227"/>
      <c r="F685" s="228"/>
      <c r="G685" s="229"/>
      <c r="H685" s="229"/>
      <c r="I685" s="230"/>
      <c r="J685" s="229"/>
      <c r="K685" s="229"/>
      <c r="L685" s="231"/>
      <c r="M685" s="232"/>
      <c r="N685" s="233"/>
      <c r="O685" s="167"/>
      <c r="P685" s="14"/>
      <c r="Q685" s="14"/>
      <c r="R685" s="14"/>
      <c r="S685" s="14"/>
      <c r="T685" s="14"/>
      <c r="U685" s="14"/>
      <c r="V685" s="14"/>
      <c r="W685" s="14"/>
      <c r="X685" s="167"/>
      <c r="Y685" s="167"/>
      <c r="Z685" s="14"/>
      <c r="AA685" s="74"/>
      <c r="AB685" s="14"/>
      <c r="AC685" s="14"/>
    </row>
    <row r="686" spans="1:29" s="11" customFormat="1" ht="15" hidden="1" customHeight="1" x14ac:dyDescent="0.2">
      <c r="A686" s="14"/>
      <c r="B686" s="80"/>
      <c r="C686" s="226"/>
      <c r="D686" s="227"/>
      <c r="E686" s="227"/>
      <c r="F686" s="228"/>
      <c r="G686" s="229"/>
      <c r="H686" s="229"/>
      <c r="I686" s="230"/>
      <c r="J686" s="229"/>
      <c r="K686" s="229"/>
      <c r="L686" s="231"/>
      <c r="M686" s="232"/>
      <c r="N686" s="233"/>
      <c r="O686" s="167"/>
      <c r="P686" s="14"/>
      <c r="Q686" s="14"/>
      <c r="R686" s="14"/>
      <c r="S686" s="14"/>
      <c r="T686" s="14"/>
      <c r="U686" s="14"/>
      <c r="V686" s="14"/>
      <c r="W686" s="14"/>
      <c r="X686" s="167"/>
      <c r="Y686" s="167"/>
      <c r="Z686" s="14"/>
      <c r="AA686" s="74"/>
      <c r="AB686" s="14"/>
      <c r="AC686" s="14"/>
    </row>
    <row r="687" spans="1:29" s="11" customFormat="1" ht="15" hidden="1" customHeight="1" x14ac:dyDescent="0.2">
      <c r="A687" s="14"/>
      <c r="B687" s="80"/>
      <c r="C687" s="226"/>
      <c r="D687" s="227"/>
      <c r="E687" s="227"/>
      <c r="F687" s="228"/>
      <c r="G687" s="229"/>
      <c r="H687" s="229"/>
      <c r="I687" s="230"/>
      <c r="J687" s="229"/>
      <c r="K687" s="229"/>
      <c r="L687" s="231"/>
      <c r="M687" s="232"/>
      <c r="N687" s="233"/>
      <c r="O687" s="167"/>
      <c r="P687" s="14"/>
      <c r="Q687" s="14"/>
      <c r="R687" s="14"/>
      <c r="S687" s="14"/>
      <c r="T687" s="14"/>
      <c r="U687" s="14"/>
      <c r="V687" s="14"/>
      <c r="W687" s="14"/>
      <c r="X687" s="167"/>
      <c r="Y687" s="167"/>
      <c r="Z687" s="14"/>
      <c r="AA687" s="74"/>
      <c r="AB687" s="14"/>
      <c r="AC687" s="14"/>
    </row>
    <row r="688" spans="1:29" s="11" customFormat="1" ht="15" hidden="1" customHeight="1" x14ac:dyDescent="0.2">
      <c r="A688" s="14"/>
      <c r="B688" s="80"/>
      <c r="C688" s="226"/>
      <c r="D688" s="227"/>
      <c r="E688" s="227"/>
      <c r="F688" s="228"/>
      <c r="G688" s="229"/>
      <c r="H688" s="229"/>
      <c r="I688" s="230"/>
      <c r="J688" s="229"/>
      <c r="K688" s="229"/>
      <c r="L688" s="231"/>
      <c r="M688" s="232"/>
      <c r="N688" s="233"/>
      <c r="O688" s="167"/>
      <c r="P688" s="14"/>
      <c r="Q688" s="14"/>
      <c r="R688" s="14"/>
      <c r="S688" s="14"/>
      <c r="T688" s="14"/>
      <c r="U688" s="14"/>
      <c r="V688" s="14"/>
      <c r="W688" s="14"/>
      <c r="X688" s="167"/>
      <c r="Y688" s="167"/>
      <c r="Z688" s="14"/>
      <c r="AA688" s="74"/>
      <c r="AB688" s="14"/>
      <c r="AC688" s="14"/>
    </row>
    <row r="689" spans="1:29" s="11" customFormat="1" ht="15" hidden="1" customHeight="1" x14ac:dyDescent="0.2">
      <c r="A689" s="14"/>
      <c r="B689" s="80"/>
      <c r="C689" s="226"/>
      <c r="D689" s="227"/>
      <c r="E689" s="227"/>
      <c r="F689" s="228"/>
      <c r="G689" s="229"/>
      <c r="H689" s="229"/>
      <c r="I689" s="230"/>
      <c r="J689" s="229"/>
      <c r="K689" s="229"/>
      <c r="L689" s="231"/>
      <c r="M689" s="232"/>
      <c r="N689" s="233"/>
      <c r="O689" s="167"/>
      <c r="P689" s="14"/>
      <c r="Q689" s="14"/>
      <c r="R689" s="14"/>
      <c r="S689" s="14"/>
      <c r="T689" s="14"/>
      <c r="U689" s="14"/>
      <c r="V689" s="14"/>
      <c r="W689" s="14"/>
      <c r="X689" s="167"/>
      <c r="Y689" s="167"/>
      <c r="Z689" s="14"/>
      <c r="AA689" s="74"/>
      <c r="AB689" s="14"/>
      <c r="AC689" s="14"/>
    </row>
    <row r="690" spans="1:29" s="11" customFormat="1" ht="15" hidden="1" customHeight="1" x14ac:dyDescent="0.2">
      <c r="A690" s="14"/>
      <c r="B690" s="80"/>
      <c r="C690" s="226"/>
      <c r="D690" s="227"/>
      <c r="E690" s="227"/>
      <c r="F690" s="228"/>
      <c r="G690" s="229"/>
      <c r="H690" s="229"/>
      <c r="I690" s="230"/>
      <c r="J690" s="229"/>
      <c r="K690" s="229"/>
      <c r="L690" s="231"/>
      <c r="M690" s="232"/>
      <c r="N690" s="233"/>
      <c r="O690" s="167"/>
      <c r="P690" s="14"/>
      <c r="Q690" s="14"/>
      <c r="R690" s="14"/>
      <c r="S690" s="14"/>
      <c r="T690" s="14"/>
      <c r="U690" s="14"/>
      <c r="V690" s="14"/>
      <c r="W690" s="14"/>
      <c r="X690" s="167"/>
      <c r="Y690" s="167"/>
      <c r="Z690" s="14"/>
      <c r="AA690" s="74"/>
      <c r="AB690" s="14"/>
      <c r="AC690" s="14"/>
    </row>
    <row r="691" spans="1:29" s="11" customFormat="1" ht="15" hidden="1" customHeight="1" x14ac:dyDescent="0.2">
      <c r="A691" s="14"/>
      <c r="B691" s="80"/>
      <c r="C691" s="226"/>
      <c r="D691" s="227"/>
      <c r="E691" s="227"/>
      <c r="F691" s="228"/>
      <c r="G691" s="229"/>
      <c r="H691" s="229"/>
      <c r="I691" s="230"/>
      <c r="J691" s="229"/>
      <c r="K691" s="229"/>
      <c r="L691" s="231"/>
      <c r="M691" s="232"/>
      <c r="N691" s="233"/>
      <c r="O691" s="167"/>
      <c r="P691" s="14"/>
      <c r="Q691" s="14"/>
      <c r="R691" s="14"/>
      <c r="S691" s="14"/>
      <c r="T691" s="14"/>
      <c r="U691" s="14"/>
      <c r="V691" s="14"/>
      <c r="W691" s="14"/>
      <c r="X691" s="167"/>
      <c r="Y691" s="167"/>
      <c r="Z691" s="14"/>
      <c r="AA691" s="74"/>
      <c r="AB691" s="14"/>
      <c r="AC691" s="14"/>
    </row>
    <row r="692" spans="1:29" s="11" customFormat="1" ht="15" hidden="1" customHeight="1" x14ac:dyDescent="0.2">
      <c r="A692" s="14"/>
      <c r="B692" s="80"/>
      <c r="C692" s="226"/>
      <c r="D692" s="227"/>
      <c r="E692" s="227"/>
      <c r="F692" s="228"/>
      <c r="G692" s="229"/>
      <c r="H692" s="229"/>
      <c r="I692" s="230"/>
      <c r="J692" s="229"/>
      <c r="K692" s="229"/>
      <c r="L692" s="231"/>
      <c r="M692" s="232"/>
      <c r="N692" s="233"/>
      <c r="O692" s="167"/>
      <c r="P692" s="14"/>
      <c r="Q692" s="14"/>
      <c r="R692" s="14"/>
      <c r="S692" s="14"/>
      <c r="T692" s="14"/>
      <c r="U692" s="14"/>
      <c r="V692" s="14"/>
      <c r="W692" s="14"/>
      <c r="X692" s="167"/>
      <c r="Y692" s="167"/>
      <c r="Z692" s="14"/>
      <c r="AA692" s="74"/>
      <c r="AB692" s="14"/>
      <c r="AC692" s="14"/>
    </row>
    <row r="693" spans="1:29" s="11" customFormat="1" ht="15" hidden="1" customHeight="1" x14ac:dyDescent="0.2">
      <c r="A693" s="14"/>
      <c r="B693" s="80"/>
      <c r="C693" s="226"/>
      <c r="D693" s="227"/>
      <c r="E693" s="227"/>
      <c r="F693" s="228"/>
      <c r="G693" s="229"/>
      <c r="H693" s="229"/>
      <c r="I693" s="230"/>
      <c r="J693" s="229"/>
      <c r="K693" s="229"/>
      <c r="L693" s="231"/>
      <c r="M693" s="232"/>
      <c r="N693" s="233"/>
      <c r="O693" s="167"/>
      <c r="P693" s="14"/>
      <c r="Q693" s="14"/>
      <c r="R693" s="14"/>
      <c r="S693" s="14"/>
      <c r="T693" s="14"/>
      <c r="U693" s="14"/>
      <c r="V693" s="14"/>
      <c r="W693" s="14"/>
      <c r="X693" s="167"/>
      <c r="Y693" s="167"/>
      <c r="Z693" s="14"/>
      <c r="AA693" s="74"/>
      <c r="AB693" s="14"/>
      <c r="AC693" s="14"/>
    </row>
    <row r="694" spans="1:29" s="11" customFormat="1" ht="15" hidden="1" customHeight="1" x14ac:dyDescent="0.2">
      <c r="A694" s="14"/>
      <c r="B694" s="80"/>
      <c r="C694" s="226"/>
      <c r="D694" s="227"/>
      <c r="E694" s="227"/>
      <c r="F694" s="228"/>
      <c r="G694" s="229"/>
      <c r="H694" s="229"/>
      <c r="I694" s="230"/>
      <c r="J694" s="229"/>
      <c r="K694" s="229"/>
      <c r="L694" s="231"/>
      <c r="M694" s="232"/>
      <c r="N694" s="233"/>
      <c r="O694" s="167"/>
      <c r="P694" s="14"/>
      <c r="Q694" s="14"/>
      <c r="R694" s="14"/>
      <c r="S694" s="14"/>
      <c r="T694" s="14"/>
      <c r="U694" s="14"/>
      <c r="V694" s="14"/>
      <c r="W694" s="14"/>
      <c r="X694" s="167"/>
      <c r="Y694" s="167"/>
      <c r="Z694" s="14"/>
      <c r="AA694" s="74"/>
      <c r="AB694" s="14"/>
      <c r="AC694" s="14"/>
    </row>
    <row r="695" spans="1:29" s="11" customFormat="1" ht="15" hidden="1" customHeight="1" x14ac:dyDescent="0.2">
      <c r="A695" s="14"/>
      <c r="B695" s="80"/>
      <c r="C695" s="226"/>
      <c r="D695" s="227"/>
      <c r="E695" s="227"/>
      <c r="F695" s="228"/>
      <c r="G695" s="229"/>
      <c r="H695" s="229"/>
      <c r="I695" s="230"/>
      <c r="J695" s="229"/>
      <c r="K695" s="229"/>
      <c r="L695" s="231"/>
      <c r="M695" s="232"/>
      <c r="N695" s="233"/>
      <c r="O695" s="167"/>
      <c r="P695" s="14"/>
      <c r="Q695" s="14"/>
      <c r="R695" s="14"/>
      <c r="S695" s="14"/>
      <c r="T695" s="14"/>
      <c r="U695" s="14"/>
      <c r="V695" s="14"/>
      <c r="W695" s="14"/>
      <c r="X695" s="167"/>
      <c r="Y695" s="167"/>
      <c r="Z695" s="14"/>
      <c r="AA695" s="74"/>
      <c r="AB695" s="14"/>
      <c r="AC695" s="14"/>
    </row>
    <row r="696" spans="1:29" s="11" customFormat="1" ht="15" hidden="1" customHeight="1" x14ac:dyDescent="0.2">
      <c r="A696" s="14"/>
      <c r="B696" s="80"/>
      <c r="C696" s="226"/>
      <c r="D696" s="227"/>
      <c r="E696" s="227"/>
      <c r="F696" s="228"/>
      <c r="G696" s="229"/>
      <c r="H696" s="229"/>
      <c r="I696" s="230"/>
      <c r="J696" s="229"/>
      <c r="K696" s="229"/>
      <c r="L696" s="231"/>
      <c r="M696" s="232"/>
      <c r="N696" s="233"/>
      <c r="O696" s="167"/>
      <c r="P696" s="14"/>
      <c r="Q696" s="14"/>
      <c r="R696" s="14"/>
      <c r="S696" s="14"/>
      <c r="T696" s="14"/>
      <c r="U696" s="14"/>
      <c r="V696" s="14"/>
      <c r="W696" s="14"/>
      <c r="X696" s="167"/>
      <c r="Y696" s="167"/>
      <c r="Z696" s="14"/>
      <c r="AA696" s="74"/>
      <c r="AB696" s="14"/>
      <c r="AC696" s="14"/>
    </row>
    <row r="697" spans="1:29" s="11" customFormat="1" ht="15" hidden="1" customHeight="1" x14ac:dyDescent="0.2">
      <c r="A697" s="14"/>
      <c r="B697" s="80"/>
      <c r="C697" s="226"/>
      <c r="D697" s="227"/>
      <c r="E697" s="227"/>
      <c r="F697" s="228"/>
      <c r="G697" s="229"/>
      <c r="H697" s="229"/>
      <c r="I697" s="230"/>
      <c r="J697" s="229"/>
      <c r="K697" s="229"/>
      <c r="L697" s="231"/>
      <c r="M697" s="232"/>
      <c r="N697" s="233"/>
      <c r="O697" s="167"/>
      <c r="P697" s="14"/>
      <c r="Q697" s="14"/>
      <c r="R697" s="14"/>
      <c r="S697" s="14"/>
      <c r="T697" s="14"/>
      <c r="U697" s="14"/>
      <c r="V697" s="14"/>
      <c r="W697" s="14"/>
      <c r="X697" s="167"/>
      <c r="Y697" s="167"/>
      <c r="Z697" s="14"/>
      <c r="AA697" s="74"/>
      <c r="AB697" s="14"/>
      <c r="AC697" s="14"/>
    </row>
    <row r="698" spans="1:29" s="11" customFormat="1" ht="15" hidden="1" customHeight="1" x14ac:dyDescent="0.2">
      <c r="A698" s="14"/>
      <c r="B698" s="80"/>
      <c r="C698" s="226"/>
      <c r="D698" s="227"/>
      <c r="E698" s="227"/>
      <c r="F698" s="228"/>
      <c r="G698" s="229"/>
      <c r="H698" s="229"/>
      <c r="I698" s="230"/>
      <c r="J698" s="229"/>
      <c r="K698" s="229"/>
      <c r="L698" s="231"/>
      <c r="M698" s="232"/>
      <c r="N698" s="233"/>
      <c r="O698" s="167"/>
      <c r="P698" s="14"/>
      <c r="Q698" s="14"/>
      <c r="R698" s="14"/>
      <c r="S698" s="14"/>
      <c r="T698" s="14"/>
      <c r="U698" s="14"/>
      <c r="V698" s="14"/>
      <c r="W698" s="14"/>
      <c r="X698" s="167"/>
      <c r="Y698" s="167"/>
      <c r="Z698" s="14"/>
      <c r="AA698" s="74"/>
      <c r="AB698" s="14"/>
      <c r="AC698" s="14"/>
    </row>
    <row r="699" spans="1:29" s="11" customFormat="1" ht="15" hidden="1" customHeight="1" x14ac:dyDescent="0.2">
      <c r="A699" s="14"/>
      <c r="B699" s="80"/>
      <c r="C699" s="226"/>
      <c r="D699" s="227"/>
      <c r="E699" s="227"/>
      <c r="F699" s="228"/>
      <c r="G699" s="229"/>
      <c r="H699" s="229"/>
      <c r="I699" s="230"/>
      <c r="J699" s="229"/>
      <c r="K699" s="229"/>
      <c r="L699" s="231"/>
      <c r="M699" s="232"/>
      <c r="N699" s="233"/>
      <c r="O699" s="167"/>
      <c r="P699" s="14"/>
      <c r="Q699" s="14"/>
      <c r="R699" s="14"/>
      <c r="S699" s="14"/>
      <c r="T699" s="14"/>
      <c r="U699" s="14"/>
      <c r="V699" s="14"/>
      <c r="W699" s="14"/>
      <c r="X699" s="167"/>
      <c r="Y699" s="167"/>
      <c r="Z699" s="14"/>
      <c r="AA699" s="74"/>
      <c r="AB699" s="14"/>
      <c r="AC699" s="14"/>
    </row>
    <row r="700" spans="1:29" s="11" customFormat="1" ht="15" hidden="1" customHeight="1" x14ac:dyDescent="0.2">
      <c r="A700" s="14"/>
      <c r="B700" s="80"/>
      <c r="C700" s="226"/>
      <c r="D700" s="227"/>
      <c r="E700" s="227"/>
      <c r="F700" s="228"/>
      <c r="G700" s="229"/>
      <c r="H700" s="229"/>
      <c r="I700" s="230"/>
      <c r="J700" s="229"/>
      <c r="K700" s="229"/>
      <c r="L700" s="231"/>
      <c r="M700" s="232"/>
      <c r="N700" s="233"/>
      <c r="O700" s="167"/>
      <c r="P700" s="14"/>
      <c r="Q700" s="14"/>
      <c r="R700" s="14"/>
      <c r="S700" s="14"/>
      <c r="T700" s="14"/>
      <c r="U700" s="14"/>
      <c r="V700" s="14"/>
      <c r="W700" s="14"/>
      <c r="X700" s="167"/>
      <c r="Y700" s="167"/>
      <c r="Z700" s="14"/>
      <c r="AA700" s="74"/>
      <c r="AB700" s="14"/>
      <c r="AC700" s="14"/>
    </row>
    <row r="701" spans="1:29" s="11" customFormat="1" ht="15" hidden="1" customHeight="1" x14ac:dyDescent="0.2">
      <c r="A701" s="14"/>
      <c r="B701" s="80"/>
      <c r="C701" s="226"/>
      <c r="D701" s="227"/>
      <c r="E701" s="227"/>
      <c r="F701" s="228"/>
      <c r="G701" s="229"/>
      <c r="H701" s="229"/>
      <c r="I701" s="230"/>
      <c r="J701" s="229"/>
      <c r="K701" s="229"/>
      <c r="L701" s="231"/>
      <c r="M701" s="232"/>
      <c r="N701" s="233"/>
      <c r="O701" s="167"/>
      <c r="P701" s="14"/>
      <c r="Q701" s="14"/>
      <c r="R701" s="14"/>
      <c r="S701" s="14"/>
      <c r="T701" s="14"/>
      <c r="U701" s="14"/>
      <c r="V701" s="14"/>
      <c r="W701" s="14"/>
      <c r="X701" s="167"/>
      <c r="Y701" s="167"/>
      <c r="Z701" s="14"/>
      <c r="AA701" s="74"/>
      <c r="AB701" s="14"/>
      <c r="AC701" s="14"/>
    </row>
    <row r="702" spans="1:29" s="11" customFormat="1" ht="15" hidden="1" customHeight="1" x14ac:dyDescent="0.2">
      <c r="A702" s="14"/>
      <c r="B702" s="80"/>
      <c r="C702" s="226"/>
      <c r="D702" s="227"/>
      <c r="E702" s="227"/>
      <c r="F702" s="228"/>
      <c r="G702" s="229"/>
      <c r="H702" s="229"/>
      <c r="I702" s="230"/>
      <c r="J702" s="229"/>
      <c r="K702" s="229"/>
      <c r="L702" s="231"/>
      <c r="M702" s="232"/>
      <c r="N702" s="233"/>
      <c r="O702" s="167"/>
      <c r="P702" s="14"/>
      <c r="Q702" s="14"/>
      <c r="R702" s="14"/>
      <c r="S702" s="14"/>
      <c r="T702" s="14"/>
      <c r="U702" s="14"/>
      <c r="V702" s="14"/>
      <c r="W702" s="14"/>
      <c r="X702" s="167"/>
      <c r="Y702" s="167"/>
      <c r="Z702" s="14"/>
      <c r="AA702" s="74"/>
      <c r="AB702" s="14"/>
      <c r="AC702" s="14"/>
    </row>
    <row r="703" spans="1:29" s="11" customFormat="1" ht="15" hidden="1" customHeight="1" x14ac:dyDescent="0.2">
      <c r="A703" s="14"/>
      <c r="B703" s="80"/>
      <c r="C703" s="226"/>
      <c r="D703" s="227"/>
      <c r="E703" s="227"/>
      <c r="F703" s="228"/>
      <c r="G703" s="229"/>
      <c r="H703" s="229"/>
      <c r="I703" s="230"/>
      <c r="J703" s="229"/>
      <c r="K703" s="229"/>
      <c r="L703" s="231"/>
      <c r="M703" s="232"/>
      <c r="N703" s="233"/>
      <c r="O703" s="167"/>
      <c r="P703" s="14"/>
      <c r="Q703" s="14"/>
      <c r="R703" s="14"/>
      <c r="S703" s="14"/>
      <c r="T703" s="14"/>
      <c r="U703" s="14"/>
      <c r="V703" s="14"/>
      <c r="W703" s="14"/>
      <c r="X703" s="167"/>
      <c r="Y703" s="167"/>
      <c r="Z703" s="14"/>
      <c r="AA703" s="74"/>
      <c r="AB703" s="14"/>
      <c r="AC703" s="14"/>
    </row>
    <row r="704" spans="1:29" s="11" customFormat="1" ht="15" hidden="1" customHeight="1" x14ac:dyDescent="0.2">
      <c r="A704" s="14"/>
      <c r="B704" s="80"/>
      <c r="C704" s="226"/>
      <c r="D704" s="227"/>
      <c r="E704" s="227"/>
      <c r="F704" s="228"/>
      <c r="G704" s="229"/>
      <c r="H704" s="229"/>
      <c r="I704" s="230"/>
      <c r="J704" s="229"/>
      <c r="K704" s="229"/>
      <c r="L704" s="231"/>
      <c r="M704" s="232"/>
      <c r="N704" s="233"/>
      <c r="O704" s="167"/>
      <c r="P704" s="14"/>
      <c r="Q704" s="14"/>
      <c r="R704" s="14"/>
      <c r="S704" s="14"/>
      <c r="T704" s="14"/>
      <c r="U704" s="14"/>
      <c r="V704" s="14"/>
      <c r="W704" s="14"/>
      <c r="X704" s="167"/>
      <c r="Y704" s="167"/>
      <c r="Z704" s="14"/>
      <c r="AA704" s="74"/>
      <c r="AB704" s="14"/>
      <c r="AC704" s="14"/>
    </row>
    <row r="705" spans="1:29" s="11" customFormat="1" ht="15" hidden="1" customHeight="1" x14ac:dyDescent="0.2">
      <c r="A705" s="14"/>
      <c r="B705" s="80"/>
      <c r="C705" s="226"/>
      <c r="D705" s="227"/>
      <c r="E705" s="227"/>
      <c r="F705" s="228"/>
      <c r="G705" s="229"/>
      <c r="H705" s="229"/>
      <c r="I705" s="230"/>
      <c r="J705" s="229"/>
      <c r="K705" s="229"/>
      <c r="L705" s="231"/>
      <c r="M705" s="232"/>
      <c r="N705" s="233"/>
      <c r="O705" s="167"/>
      <c r="P705" s="14"/>
      <c r="Q705" s="14"/>
      <c r="R705" s="14"/>
      <c r="S705" s="14"/>
      <c r="T705" s="14"/>
      <c r="U705" s="14"/>
      <c r="V705" s="14"/>
      <c r="W705" s="14"/>
      <c r="X705" s="167"/>
      <c r="Y705" s="167"/>
      <c r="Z705" s="14"/>
      <c r="AA705" s="74"/>
      <c r="AB705" s="14"/>
      <c r="AC705" s="14"/>
    </row>
    <row r="706" spans="1:29" s="11" customFormat="1" ht="15" hidden="1" customHeight="1" x14ac:dyDescent="0.2">
      <c r="A706" s="14"/>
      <c r="B706" s="80"/>
      <c r="C706" s="226"/>
      <c r="D706" s="227"/>
      <c r="E706" s="227"/>
      <c r="F706" s="228"/>
      <c r="G706" s="229"/>
      <c r="H706" s="229"/>
      <c r="I706" s="230"/>
      <c r="J706" s="229"/>
      <c r="K706" s="229"/>
      <c r="L706" s="231"/>
      <c r="M706" s="232"/>
      <c r="N706" s="233"/>
      <c r="O706" s="167"/>
      <c r="P706" s="14"/>
      <c r="Q706" s="14"/>
      <c r="R706" s="14"/>
      <c r="S706" s="14"/>
      <c r="T706" s="14"/>
      <c r="U706" s="14"/>
      <c r="V706" s="14"/>
      <c r="W706" s="14"/>
      <c r="X706" s="167"/>
      <c r="Y706" s="167"/>
      <c r="Z706" s="14"/>
      <c r="AA706" s="74"/>
      <c r="AB706" s="14"/>
      <c r="AC706" s="14"/>
    </row>
    <row r="707" spans="1:29" s="11" customFormat="1" ht="15" hidden="1" customHeight="1" x14ac:dyDescent="0.2">
      <c r="A707" s="14"/>
      <c r="B707" s="80"/>
      <c r="C707" s="226"/>
      <c r="D707" s="227"/>
      <c r="E707" s="227"/>
      <c r="F707" s="228"/>
      <c r="G707" s="229"/>
      <c r="H707" s="229"/>
      <c r="I707" s="230"/>
      <c r="J707" s="229"/>
      <c r="K707" s="229"/>
      <c r="L707" s="231"/>
      <c r="M707" s="232"/>
      <c r="N707" s="233"/>
      <c r="O707" s="167"/>
      <c r="P707" s="14"/>
      <c r="Q707" s="14"/>
      <c r="R707" s="14"/>
      <c r="S707" s="14"/>
      <c r="T707" s="14"/>
      <c r="U707" s="14"/>
      <c r="V707" s="14"/>
      <c r="W707" s="14"/>
      <c r="X707" s="167"/>
      <c r="Y707" s="167"/>
      <c r="Z707" s="14"/>
      <c r="AA707" s="74"/>
      <c r="AB707" s="14"/>
      <c r="AC707" s="14"/>
    </row>
    <row r="708" spans="1:29" s="11" customFormat="1" ht="15" hidden="1" customHeight="1" x14ac:dyDescent="0.2">
      <c r="A708" s="14"/>
      <c r="B708" s="80"/>
      <c r="C708" s="226"/>
      <c r="D708" s="227"/>
      <c r="E708" s="227"/>
      <c r="F708" s="228"/>
      <c r="G708" s="229"/>
      <c r="H708" s="229"/>
      <c r="I708" s="230"/>
      <c r="J708" s="229"/>
      <c r="K708" s="229"/>
      <c r="L708" s="231"/>
      <c r="M708" s="232"/>
      <c r="N708" s="233"/>
      <c r="O708" s="167"/>
      <c r="P708" s="14"/>
      <c r="Q708" s="14"/>
      <c r="R708" s="14"/>
      <c r="S708" s="14"/>
      <c r="T708" s="14"/>
      <c r="U708" s="14"/>
      <c r="V708" s="14"/>
      <c r="W708" s="14"/>
      <c r="X708" s="167"/>
      <c r="Y708" s="167"/>
      <c r="Z708" s="14"/>
      <c r="AA708" s="74"/>
      <c r="AB708" s="14"/>
      <c r="AC708" s="14"/>
    </row>
    <row r="709" spans="1:29" s="11" customFormat="1" ht="15" hidden="1" customHeight="1" x14ac:dyDescent="0.2">
      <c r="A709" s="14"/>
      <c r="B709" s="80"/>
      <c r="C709" s="226"/>
      <c r="D709" s="227"/>
      <c r="E709" s="227"/>
      <c r="F709" s="228"/>
      <c r="G709" s="229"/>
      <c r="H709" s="229"/>
      <c r="I709" s="230"/>
      <c r="J709" s="229"/>
      <c r="K709" s="229"/>
      <c r="L709" s="231"/>
      <c r="M709" s="232"/>
      <c r="N709" s="233"/>
      <c r="O709" s="167"/>
      <c r="P709" s="14"/>
      <c r="Q709" s="14"/>
      <c r="R709" s="14"/>
      <c r="S709" s="14"/>
      <c r="T709" s="14"/>
      <c r="U709" s="14"/>
      <c r="V709" s="14"/>
      <c r="W709" s="14"/>
      <c r="X709" s="167"/>
      <c r="Y709" s="167"/>
      <c r="Z709" s="14"/>
      <c r="AA709" s="74"/>
      <c r="AB709" s="14"/>
      <c r="AC709" s="14"/>
    </row>
    <row r="710" spans="1:29" s="11" customFormat="1" ht="15" hidden="1" customHeight="1" x14ac:dyDescent="0.2">
      <c r="A710" s="14"/>
      <c r="B710" s="80"/>
      <c r="C710" s="226"/>
      <c r="D710" s="227"/>
      <c r="E710" s="227"/>
      <c r="F710" s="228"/>
      <c r="G710" s="229"/>
      <c r="H710" s="229"/>
      <c r="I710" s="230"/>
      <c r="J710" s="229"/>
      <c r="K710" s="229"/>
      <c r="L710" s="231"/>
      <c r="M710" s="232"/>
      <c r="N710" s="233"/>
      <c r="O710" s="167"/>
      <c r="P710" s="14"/>
      <c r="Q710" s="14"/>
      <c r="R710" s="14"/>
      <c r="S710" s="14"/>
      <c r="T710" s="14"/>
      <c r="U710" s="14"/>
      <c r="V710" s="14"/>
      <c r="W710" s="14"/>
      <c r="X710" s="167"/>
      <c r="Y710" s="167"/>
      <c r="Z710" s="14"/>
      <c r="AA710" s="74"/>
      <c r="AB710" s="14"/>
      <c r="AC710" s="14"/>
    </row>
    <row r="711" spans="1:29" s="11" customFormat="1" ht="15" hidden="1" customHeight="1" x14ac:dyDescent="0.2">
      <c r="A711" s="14"/>
      <c r="B711" s="80"/>
      <c r="C711" s="226"/>
      <c r="D711" s="227"/>
      <c r="E711" s="227"/>
      <c r="F711" s="228"/>
      <c r="G711" s="229"/>
      <c r="H711" s="229"/>
      <c r="I711" s="230"/>
      <c r="J711" s="229"/>
      <c r="K711" s="229"/>
      <c r="L711" s="231"/>
      <c r="M711" s="232"/>
      <c r="N711" s="233"/>
      <c r="O711" s="167"/>
      <c r="P711" s="14"/>
      <c r="Q711" s="14"/>
      <c r="R711" s="14"/>
      <c r="S711" s="14"/>
      <c r="T711" s="14"/>
      <c r="U711" s="14"/>
      <c r="V711" s="14"/>
      <c r="W711" s="14"/>
      <c r="X711" s="167"/>
      <c r="Y711" s="167"/>
      <c r="Z711" s="14"/>
      <c r="AA711" s="74"/>
      <c r="AB711" s="14"/>
      <c r="AC711" s="14"/>
    </row>
    <row r="712" spans="1:29" s="11" customFormat="1" ht="15" hidden="1" customHeight="1" x14ac:dyDescent="0.2">
      <c r="A712" s="14"/>
      <c r="B712" s="80"/>
      <c r="C712" s="226"/>
      <c r="D712" s="227"/>
      <c r="E712" s="227"/>
      <c r="F712" s="228"/>
      <c r="G712" s="229"/>
      <c r="H712" s="229"/>
      <c r="I712" s="230"/>
      <c r="J712" s="229"/>
      <c r="K712" s="229"/>
      <c r="L712" s="231"/>
      <c r="M712" s="232"/>
      <c r="N712" s="233"/>
      <c r="O712" s="167"/>
      <c r="P712" s="14"/>
      <c r="Q712" s="14"/>
      <c r="R712" s="14"/>
      <c r="S712" s="14"/>
      <c r="T712" s="14"/>
      <c r="U712" s="14"/>
      <c r="V712" s="14"/>
      <c r="W712" s="14"/>
      <c r="X712" s="167"/>
      <c r="Y712" s="167"/>
      <c r="Z712" s="14"/>
      <c r="AA712" s="74"/>
      <c r="AB712" s="14"/>
      <c r="AC712" s="14"/>
    </row>
    <row r="713" spans="1:29" s="11" customFormat="1" ht="15" hidden="1" customHeight="1" x14ac:dyDescent="0.2">
      <c r="A713" s="14"/>
      <c r="B713" s="80"/>
      <c r="C713" s="226"/>
      <c r="D713" s="227"/>
      <c r="E713" s="227"/>
      <c r="F713" s="228"/>
      <c r="G713" s="229"/>
      <c r="H713" s="229"/>
      <c r="I713" s="230"/>
      <c r="J713" s="229"/>
      <c r="K713" s="229"/>
      <c r="L713" s="231"/>
      <c r="M713" s="232"/>
      <c r="N713" s="233"/>
      <c r="O713" s="167"/>
      <c r="P713" s="14"/>
      <c r="Q713" s="14"/>
      <c r="R713" s="14"/>
      <c r="S713" s="14"/>
      <c r="T713" s="14"/>
      <c r="U713" s="14"/>
      <c r="V713" s="14"/>
      <c r="W713" s="14"/>
      <c r="X713" s="167"/>
      <c r="Y713" s="167"/>
      <c r="Z713" s="14"/>
      <c r="AA713" s="74"/>
      <c r="AB713" s="14"/>
      <c r="AC713" s="14"/>
    </row>
    <row r="714" spans="1:29" s="11" customFormat="1" ht="15" hidden="1" customHeight="1" x14ac:dyDescent="0.2">
      <c r="A714" s="14"/>
      <c r="B714" s="80"/>
      <c r="C714" s="226"/>
      <c r="D714" s="227"/>
      <c r="E714" s="227"/>
      <c r="F714" s="228"/>
      <c r="G714" s="229"/>
      <c r="H714" s="229"/>
      <c r="I714" s="230"/>
      <c r="J714" s="229"/>
      <c r="K714" s="229"/>
      <c r="L714" s="231"/>
      <c r="M714" s="232"/>
      <c r="N714" s="233"/>
      <c r="O714" s="167"/>
      <c r="P714" s="14"/>
      <c r="Q714" s="14"/>
      <c r="R714" s="14"/>
      <c r="S714" s="14"/>
      <c r="T714" s="14"/>
      <c r="U714" s="14"/>
      <c r="V714" s="14"/>
      <c r="W714" s="14"/>
      <c r="X714" s="167"/>
      <c r="Y714" s="167"/>
      <c r="Z714" s="14"/>
      <c r="AA714" s="74"/>
      <c r="AB714" s="14"/>
      <c r="AC714" s="14"/>
    </row>
    <row r="715" spans="1:29" s="11" customFormat="1" ht="15" hidden="1" customHeight="1" x14ac:dyDescent="0.2">
      <c r="A715" s="14"/>
      <c r="B715" s="80"/>
      <c r="C715" s="226"/>
      <c r="D715" s="227"/>
      <c r="E715" s="227"/>
      <c r="F715" s="228"/>
      <c r="G715" s="229"/>
      <c r="H715" s="229"/>
      <c r="I715" s="230"/>
      <c r="J715" s="229"/>
      <c r="K715" s="229"/>
      <c r="L715" s="231"/>
      <c r="M715" s="232"/>
      <c r="N715" s="233"/>
      <c r="O715" s="167"/>
      <c r="P715" s="14"/>
      <c r="Q715" s="14"/>
      <c r="R715" s="14"/>
      <c r="S715" s="14"/>
      <c r="T715" s="14"/>
      <c r="U715" s="14"/>
      <c r="V715" s="14"/>
      <c r="W715" s="14"/>
      <c r="X715" s="167"/>
      <c r="Y715" s="167"/>
      <c r="Z715" s="14"/>
      <c r="AA715" s="74"/>
      <c r="AB715" s="14"/>
      <c r="AC715" s="14"/>
    </row>
    <row r="716" spans="1:29" s="11" customFormat="1" ht="15" hidden="1" customHeight="1" x14ac:dyDescent="0.2">
      <c r="A716" s="14"/>
      <c r="B716" s="80"/>
      <c r="C716" s="226"/>
      <c r="D716" s="227"/>
      <c r="E716" s="227"/>
      <c r="F716" s="228"/>
      <c r="G716" s="229"/>
      <c r="H716" s="229"/>
      <c r="I716" s="230"/>
      <c r="J716" s="229"/>
      <c r="K716" s="229"/>
      <c r="L716" s="231"/>
      <c r="M716" s="232"/>
      <c r="N716" s="233"/>
      <c r="O716" s="167"/>
      <c r="P716" s="14"/>
      <c r="Q716" s="14"/>
      <c r="R716" s="14"/>
      <c r="S716" s="14"/>
      <c r="T716" s="14"/>
      <c r="U716" s="14"/>
      <c r="V716" s="14"/>
      <c r="W716" s="14"/>
      <c r="X716" s="167"/>
      <c r="Y716" s="167"/>
      <c r="Z716" s="14"/>
      <c r="AA716" s="74"/>
      <c r="AB716" s="14"/>
      <c r="AC716" s="14"/>
    </row>
    <row r="717" spans="1:29" s="11" customFormat="1" ht="15" hidden="1" customHeight="1" x14ac:dyDescent="0.2">
      <c r="A717" s="14"/>
      <c r="B717" s="80"/>
      <c r="C717" s="226"/>
      <c r="D717" s="227"/>
      <c r="E717" s="227"/>
      <c r="F717" s="228"/>
      <c r="G717" s="229"/>
      <c r="H717" s="229"/>
      <c r="I717" s="230"/>
      <c r="J717" s="229"/>
      <c r="K717" s="229"/>
      <c r="L717" s="231"/>
      <c r="M717" s="232"/>
      <c r="N717" s="233"/>
      <c r="O717" s="167"/>
      <c r="P717" s="14"/>
      <c r="Q717" s="14"/>
      <c r="R717" s="14"/>
      <c r="S717" s="14"/>
      <c r="T717" s="14"/>
      <c r="U717" s="14"/>
      <c r="V717" s="14"/>
      <c r="W717" s="14"/>
      <c r="X717" s="167"/>
      <c r="Y717" s="167"/>
      <c r="Z717" s="14"/>
      <c r="AA717" s="74"/>
      <c r="AB717" s="14"/>
      <c r="AC717" s="14"/>
    </row>
    <row r="718" spans="1:29" s="11" customFormat="1" ht="15" hidden="1" customHeight="1" x14ac:dyDescent="0.2">
      <c r="A718" s="14"/>
      <c r="B718" s="80"/>
      <c r="C718" s="226"/>
      <c r="D718" s="227"/>
      <c r="E718" s="227"/>
      <c r="F718" s="228"/>
      <c r="G718" s="229"/>
      <c r="H718" s="229"/>
      <c r="I718" s="230"/>
      <c r="J718" s="229"/>
      <c r="K718" s="229"/>
      <c r="L718" s="231"/>
      <c r="M718" s="232"/>
      <c r="N718" s="233"/>
      <c r="O718" s="167"/>
      <c r="P718" s="14"/>
      <c r="Q718" s="14"/>
      <c r="R718" s="14"/>
      <c r="S718" s="14"/>
      <c r="T718" s="14"/>
      <c r="U718" s="14"/>
      <c r="V718" s="14"/>
      <c r="W718" s="14"/>
      <c r="X718" s="167"/>
      <c r="Y718" s="167"/>
      <c r="Z718" s="14"/>
      <c r="AA718" s="74"/>
      <c r="AB718" s="14"/>
      <c r="AC718" s="14"/>
    </row>
    <row r="719" spans="1:29" s="11" customFormat="1" ht="15" hidden="1" customHeight="1" x14ac:dyDescent="0.2">
      <c r="A719" s="14"/>
      <c r="B719" s="80"/>
      <c r="C719" s="226"/>
      <c r="D719" s="227"/>
      <c r="E719" s="227"/>
      <c r="F719" s="228"/>
      <c r="G719" s="229"/>
      <c r="H719" s="229"/>
      <c r="I719" s="230"/>
      <c r="J719" s="229"/>
      <c r="K719" s="229"/>
      <c r="L719" s="231"/>
      <c r="M719" s="232"/>
      <c r="N719" s="233"/>
      <c r="O719" s="167"/>
      <c r="P719" s="14"/>
      <c r="Q719" s="14"/>
      <c r="R719" s="14"/>
      <c r="S719" s="14"/>
      <c r="T719" s="14"/>
      <c r="U719" s="14"/>
      <c r="V719" s="14"/>
      <c r="W719" s="14"/>
      <c r="X719" s="167"/>
      <c r="Y719" s="167"/>
      <c r="Z719" s="14"/>
      <c r="AA719" s="74"/>
      <c r="AB719" s="14"/>
      <c r="AC719" s="14"/>
    </row>
    <row r="720" spans="1:29" s="11" customFormat="1" ht="15" hidden="1" customHeight="1" x14ac:dyDescent="0.2">
      <c r="A720" s="14"/>
      <c r="B720" s="80"/>
      <c r="C720" s="226"/>
      <c r="D720" s="227"/>
      <c r="E720" s="227"/>
      <c r="F720" s="228"/>
      <c r="G720" s="229"/>
      <c r="H720" s="229"/>
      <c r="I720" s="230"/>
      <c r="J720" s="229"/>
      <c r="K720" s="229"/>
      <c r="L720" s="231"/>
      <c r="M720" s="232"/>
      <c r="N720" s="233"/>
      <c r="O720" s="167"/>
      <c r="P720" s="14"/>
      <c r="Q720" s="14"/>
      <c r="R720" s="14"/>
      <c r="S720" s="14"/>
      <c r="T720" s="14"/>
      <c r="U720" s="14"/>
      <c r="V720" s="14"/>
      <c r="W720" s="14"/>
      <c r="X720" s="167"/>
      <c r="Y720" s="167"/>
      <c r="Z720" s="14"/>
      <c r="AA720" s="74"/>
      <c r="AB720" s="14"/>
      <c r="AC720" s="14"/>
    </row>
    <row r="721" spans="1:31" s="11" customFormat="1" ht="15" hidden="1" customHeight="1" x14ac:dyDescent="0.2">
      <c r="A721" s="14"/>
      <c r="B721" s="80"/>
      <c r="C721" s="226"/>
      <c r="D721" s="227"/>
      <c r="E721" s="227"/>
      <c r="F721" s="228"/>
      <c r="G721" s="229"/>
      <c r="H721" s="229"/>
      <c r="I721" s="230"/>
      <c r="J721" s="229"/>
      <c r="K721" s="229"/>
      <c r="L721" s="231"/>
      <c r="M721" s="232"/>
      <c r="N721" s="233"/>
      <c r="O721" s="167"/>
      <c r="P721" s="14"/>
      <c r="Q721" s="14"/>
      <c r="R721" s="14"/>
      <c r="S721" s="14"/>
      <c r="T721" s="14"/>
      <c r="U721" s="14"/>
      <c r="V721" s="14"/>
      <c r="W721" s="14"/>
      <c r="X721" s="167"/>
      <c r="Y721" s="167"/>
      <c r="Z721" s="14"/>
      <c r="AA721" s="74"/>
      <c r="AB721" s="14"/>
      <c r="AC721" s="14"/>
    </row>
    <row r="722" spans="1:31" s="11" customFormat="1" ht="15" hidden="1" customHeight="1" x14ac:dyDescent="0.2">
      <c r="A722" s="14"/>
      <c r="B722" s="80"/>
      <c r="C722" s="226"/>
      <c r="D722" s="227"/>
      <c r="E722" s="227"/>
      <c r="F722" s="228"/>
      <c r="G722" s="229"/>
      <c r="H722" s="229"/>
      <c r="I722" s="230"/>
      <c r="J722" s="229"/>
      <c r="K722" s="229"/>
      <c r="L722" s="231"/>
      <c r="M722" s="232"/>
      <c r="N722" s="233"/>
      <c r="O722" s="167"/>
      <c r="P722" s="14"/>
      <c r="Q722" s="14"/>
      <c r="R722" s="14"/>
      <c r="S722" s="14"/>
      <c r="T722" s="14"/>
      <c r="U722" s="14"/>
      <c r="V722" s="14"/>
      <c r="W722" s="14"/>
      <c r="X722" s="167"/>
      <c r="Y722" s="167"/>
      <c r="Z722" s="14"/>
      <c r="AA722" s="74"/>
      <c r="AB722" s="14"/>
      <c r="AC722" s="14"/>
    </row>
    <row r="723" spans="1:31" s="11" customFormat="1" ht="15" hidden="1" customHeight="1" x14ac:dyDescent="0.2">
      <c r="A723" s="14"/>
      <c r="B723" s="80"/>
      <c r="C723" s="226"/>
      <c r="D723" s="227"/>
      <c r="E723" s="227"/>
      <c r="F723" s="228"/>
      <c r="G723" s="229"/>
      <c r="H723" s="229"/>
      <c r="I723" s="230"/>
      <c r="J723" s="229"/>
      <c r="K723" s="229"/>
      <c r="L723" s="231"/>
      <c r="M723" s="232"/>
      <c r="N723" s="233"/>
      <c r="O723" s="167"/>
      <c r="P723" s="14"/>
      <c r="Q723" s="14"/>
      <c r="R723" s="14"/>
      <c r="S723" s="14"/>
      <c r="T723" s="14"/>
      <c r="U723" s="14"/>
      <c r="V723" s="14"/>
      <c r="W723" s="14"/>
      <c r="X723" s="167"/>
      <c r="Y723" s="167"/>
      <c r="Z723" s="14"/>
      <c r="AA723" s="74"/>
      <c r="AB723" s="14"/>
      <c r="AC723" s="14"/>
    </row>
    <row r="724" spans="1:31" s="11" customFormat="1" ht="15" hidden="1" customHeight="1" x14ac:dyDescent="0.2">
      <c r="A724" s="14"/>
      <c r="B724" s="80"/>
      <c r="C724" s="226"/>
      <c r="D724" s="227"/>
      <c r="E724" s="227"/>
      <c r="F724" s="228"/>
      <c r="G724" s="229"/>
      <c r="H724" s="229"/>
      <c r="I724" s="230"/>
      <c r="J724" s="229"/>
      <c r="K724" s="229"/>
      <c r="L724" s="231"/>
      <c r="M724" s="232"/>
      <c r="N724" s="233"/>
      <c r="O724" s="167"/>
      <c r="P724" s="14"/>
      <c r="Q724" s="14"/>
      <c r="R724" s="14"/>
      <c r="S724" s="14"/>
      <c r="T724" s="14"/>
      <c r="U724" s="14"/>
      <c r="V724" s="14"/>
      <c r="W724" s="14"/>
      <c r="X724" s="167"/>
      <c r="Y724" s="167"/>
      <c r="Z724" s="14"/>
      <c r="AA724" s="74"/>
      <c r="AB724" s="14"/>
      <c r="AC724" s="14"/>
    </row>
    <row r="725" spans="1:31" s="11" customFormat="1" ht="15" hidden="1" customHeight="1" x14ac:dyDescent="0.2">
      <c r="A725" s="14"/>
      <c r="B725" s="80"/>
      <c r="C725" s="226"/>
      <c r="D725" s="227"/>
      <c r="E725" s="227"/>
      <c r="F725" s="228"/>
      <c r="G725" s="229"/>
      <c r="H725" s="229"/>
      <c r="I725" s="230"/>
      <c r="J725" s="229"/>
      <c r="K725" s="229"/>
      <c r="L725" s="231"/>
      <c r="M725" s="232"/>
      <c r="N725" s="233"/>
      <c r="O725" s="167"/>
      <c r="P725" s="14"/>
      <c r="Q725" s="14"/>
      <c r="R725" s="14"/>
      <c r="S725" s="14"/>
      <c r="T725" s="14"/>
      <c r="U725" s="14"/>
      <c r="V725" s="14"/>
      <c r="W725" s="14"/>
      <c r="X725" s="167"/>
      <c r="Y725" s="167"/>
      <c r="Z725" s="14"/>
      <c r="AA725" s="74"/>
      <c r="AB725" s="14"/>
      <c r="AC725" s="14"/>
    </row>
    <row r="726" spans="1:31" s="11" customFormat="1" ht="15" hidden="1" customHeight="1" x14ac:dyDescent="0.2">
      <c r="A726" s="14"/>
      <c r="B726" s="80"/>
      <c r="C726" s="226"/>
      <c r="D726" s="227"/>
      <c r="E726" s="227"/>
      <c r="F726" s="228"/>
      <c r="G726" s="229"/>
      <c r="H726" s="229"/>
      <c r="I726" s="230"/>
      <c r="J726" s="229"/>
      <c r="K726" s="229"/>
      <c r="L726" s="231"/>
      <c r="M726" s="232"/>
      <c r="N726" s="233"/>
      <c r="O726" s="167"/>
      <c r="P726" s="14"/>
      <c r="Q726" s="14"/>
      <c r="R726" s="14"/>
      <c r="S726" s="14"/>
      <c r="T726" s="14"/>
      <c r="U726" s="14"/>
      <c r="V726" s="14"/>
      <c r="W726" s="14"/>
      <c r="X726" s="167"/>
      <c r="Y726" s="167"/>
      <c r="Z726" s="14"/>
      <c r="AA726" s="74"/>
      <c r="AB726" s="14"/>
      <c r="AC726" s="14"/>
    </row>
    <row r="727" spans="1:31" s="11" customFormat="1" ht="14" hidden="1" thickBot="1" x14ac:dyDescent="0.35">
      <c r="A727" s="14"/>
      <c r="B727" s="80"/>
      <c r="C727" s="173"/>
      <c r="D727" s="173"/>
      <c r="E727" s="24"/>
      <c r="F727" s="66"/>
      <c r="G727" s="20"/>
      <c r="H727" s="20"/>
      <c r="I727" s="20"/>
      <c r="J727" s="20"/>
      <c r="K727" s="20"/>
      <c r="L727" s="20"/>
      <c r="M727" s="20"/>
      <c r="N727" s="164"/>
      <c r="O727" s="164"/>
      <c r="P727" s="20"/>
      <c r="Q727" s="20"/>
      <c r="R727" s="14"/>
      <c r="S727" s="14"/>
      <c r="T727" s="14"/>
      <c r="U727" s="14"/>
      <c r="V727" s="14"/>
      <c r="W727" s="14"/>
      <c r="X727" s="167"/>
      <c r="Y727" s="167"/>
      <c r="Z727" s="14"/>
      <c r="AA727" s="74"/>
      <c r="AB727" s="14"/>
      <c r="AC727" s="14"/>
      <c r="AD727" s="14"/>
      <c r="AE727" s="14"/>
    </row>
  </sheetData>
  <sheetProtection algorithmName="SHA-512" hashValue="gp2gy+hU8DdMjYEofRdcMIKz5TMKGSJ3XLHVNBhAgVEtJ0Qb6cCpuapU2PBnaNKIeTz3ZDhtaBTGkQ6vquOYyQ==" saltValue="N75VTmeWt/IB1zvh4JxuIQ==" spinCount="100000" sheet="1" objects="1" scenarios="1"/>
  <mergeCells count="29">
    <mergeCell ref="E98:F98"/>
    <mergeCell ref="G33:H33"/>
    <mergeCell ref="G40:H40"/>
    <mergeCell ref="G47:H47"/>
    <mergeCell ref="G54:H54"/>
    <mergeCell ref="G61:H61"/>
    <mergeCell ref="E35:F35"/>
    <mergeCell ref="E34:F34"/>
    <mergeCell ref="E42:F42"/>
    <mergeCell ref="E49:F49"/>
    <mergeCell ref="E56:F56"/>
    <mergeCell ref="E63:F63"/>
    <mergeCell ref="E41:F41"/>
    <mergeCell ref="E48:F48"/>
    <mergeCell ref="E55:F55"/>
    <mergeCell ref="E62:F62"/>
    <mergeCell ref="E69:F69"/>
    <mergeCell ref="E83:F83"/>
    <mergeCell ref="E90:F90"/>
    <mergeCell ref="E97:F97"/>
    <mergeCell ref="G68:H68"/>
    <mergeCell ref="G75:H75"/>
    <mergeCell ref="G82:H82"/>
    <mergeCell ref="G89:H89"/>
    <mergeCell ref="G96:H96"/>
    <mergeCell ref="E76:F76"/>
    <mergeCell ref="E77:F77"/>
    <mergeCell ref="E84:F84"/>
    <mergeCell ref="E91:F91"/>
  </mergeCells>
  <conditionalFormatting sqref="R35">
    <cfRule type="expression" dxfId="450" priority="60">
      <formula>#REF!="nee"</formula>
    </cfRule>
  </conditionalFormatting>
  <conditionalFormatting sqref="R35">
    <cfRule type="expression" dxfId="449" priority="59">
      <formula>P35="nee"</formula>
    </cfRule>
  </conditionalFormatting>
  <conditionalFormatting sqref="AA35">
    <cfRule type="expression" dxfId="448" priority="62">
      <formula>Z35="nee"</formula>
    </cfRule>
  </conditionalFormatting>
  <conditionalFormatting sqref="AB35">
    <cfRule type="expression" dxfId="447" priority="61">
      <formula>Z35="nee"</formula>
    </cfRule>
  </conditionalFormatting>
  <conditionalFormatting sqref="R42">
    <cfRule type="expression" dxfId="446" priority="56">
      <formula>#REF!="nee"</formula>
    </cfRule>
  </conditionalFormatting>
  <conditionalFormatting sqref="R42">
    <cfRule type="expression" dxfId="445" priority="55">
      <formula>P42="nee"</formula>
    </cfRule>
  </conditionalFormatting>
  <conditionalFormatting sqref="AA42">
    <cfRule type="expression" dxfId="444" priority="58">
      <formula>Z42="nee"</formula>
    </cfRule>
  </conditionalFormatting>
  <conditionalFormatting sqref="AB42">
    <cfRule type="expression" dxfId="443" priority="57">
      <formula>Z42="nee"</formula>
    </cfRule>
  </conditionalFormatting>
  <conditionalFormatting sqref="R49">
    <cfRule type="expression" dxfId="442" priority="52">
      <formula>#REF!="nee"</formula>
    </cfRule>
  </conditionalFormatting>
  <conditionalFormatting sqref="R49">
    <cfRule type="expression" dxfId="441" priority="51">
      <formula>P49="nee"</formula>
    </cfRule>
  </conditionalFormatting>
  <conditionalFormatting sqref="AA49">
    <cfRule type="expression" dxfId="440" priority="54">
      <formula>Z49="nee"</formula>
    </cfRule>
  </conditionalFormatting>
  <conditionalFormatting sqref="AB49">
    <cfRule type="expression" dxfId="439" priority="53">
      <formula>Z49="nee"</formula>
    </cfRule>
  </conditionalFormatting>
  <conditionalFormatting sqref="R56">
    <cfRule type="expression" dxfId="438" priority="48">
      <formula>#REF!="nee"</formula>
    </cfRule>
  </conditionalFormatting>
  <conditionalFormatting sqref="R56">
    <cfRule type="expression" dxfId="437" priority="47">
      <formula>P56="nee"</formula>
    </cfRule>
  </conditionalFormatting>
  <conditionalFormatting sqref="AA56">
    <cfRule type="expression" dxfId="436" priority="50">
      <formula>Z56="nee"</formula>
    </cfRule>
  </conditionalFormatting>
  <conditionalFormatting sqref="AB56">
    <cfRule type="expression" dxfId="435" priority="49">
      <formula>Z56="nee"</formula>
    </cfRule>
  </conditionalFormatting>
  <conditionalFormatting sqref="R63">
    <cfRule type="expression" dxfId="434" priority="26">
      <formula>#REF!="nee"</formula>
    </cfRule>
  </conditionalFormatting>
  <conditionalFormatting sqref="R63">
    <cfRule type="expression" dxfId="433" priority="25">
      <formula>P63="nee"</formula>
    </cfRule>
  </conditionalFormatting>
  <conditionalFormatting sqref="AA63">
    <cfRule type="expression" dxfId="432" priority="28">
      <formula>Z63="nee"</formula>
    </cfRule>
  </conditionalFormatting>
  <conditionalFormatting sqref="AB63">
    <cfRule type="expression" dxfId="431" priority="27">
      <formula>Z63="nee"</formula>
    </cfRule>
  </conditionalFormatting>
  <conditionalFormatting sqref="R70">
    <cfRule type="expression" dxfId="430" priority="19">
      <formula>#REF!="nee"</formula>
    </cfRule>
  </conditionalFormatting>
  <conditionalFormatting sqref="R70">
    <cfRule type="expression" dxfId="429" priority="18">
      <formula>P70="nee"</formula>
    </cfRule>
  </conditionalFormatting>
  <conditionalFormatting sqref="AA70">
    <cfRule type="expression" dxfId="428" priority="21">
      <formula>Z70="nee"</formula>
    </cfRule>
  </conditionalFormatting>
  <conditionalFormatting sqref="AB70">
    <cfRule type="expression" dxfId="427" priority="20">
      <formula>Z70="nee"</formula>
    </cfRule>
  </conditionalFormatting>
  <conditionalFormatting sqref="R77">
    <cfRule type="expression" dxfId="426" priority="14">
      <formula>#REF!="nee"</formula>
    </cfRule>
  </conditionalFormatting>
  <conditionalFormatting sqref="R77">
    <cfRule type="expression" dxfId="425" priority="13">
      <formula>P77="nee"</formula>
    </cfRule>
  </conditionalFormatting>
  <conditionalFormatting sqref="AA77">
    <cfRule type="expression" dxfId="424" priority="16">
      <formula>Z77="nee"</formula>
    </cfRule>
  </conditionalFormatting>
  <conditionalFormatting sqref="AB77">
    <cfRule type="expression" dxfId="423" priority="15">
      <formula>Z77="nee"</formula>
    </cfRule>
  </conditionalFormatting>
  <conditionalFormatting sqref="R84">
    <cfRule type="expression" dxfId="422" priority="10">
      <formula>#REF!="nee"</formula>
    </cfRule>
  </conditionalFormatting>
  <conditionalFormatting sqref="R84">
    <cfRule type="expression" dxfId="421" priority="9">
      <formula>P84="nee"</formula>
    </cfRule>
  </conditionalFormatting>
  <conditionalFormatting sqref="AA84">
    <cfRule type="expression" dxfId="420" priority="12">
      <formula>Z84="nee"</formula>
    </cfRule>
  </conditionalFormatting>
  <conditionalFormatting sqref="AB84">
    <cfRule type="expression" dxfId="419" priority="11">
      <formula>Z84="nee"</formula>
    </cfRule>
  </conditionalFormatting>
  <conditionalFormatting sqref="R91">
    <cfRule type="expression" dxfId="418" priority="6">
      <formula>#REF!="nee"</formula>
    </cfRule>
  </conditionalFormatting>
  <conditionalFormatting sqref="R91">
    <cfRule type="expression" dxfId="417" priority="5">
      <formula>P91="nee"</formula>
    </cfRule>
  </conditionalFormatting>
  <conditionalFormatting sqref="AA91">
    <cfRule type="expression" dxfId="416" priority="8">
      <formula>Z91="nee"</formula>
    </cfRule>
  </conditionalFormatting>
  <conditionalFormatting sqref="AB91">
    <cfRule type="expression" dxfId="415" priority="7">
      <formula>Z91="nee"</formula>
    </cfRule>
  </conditionalFormatting>
  <conditionalFormatting sqref="R98">
    <cfRule type="expression" dxfId="414" priority="2">
      <formula>#REF!="nee"</formula>
    </cfRule>
  </conditionalFormatting>
  <conditionalFormatting sqref="R98">
    <cfRule type="expression" dxfId="413" priority="1">
      <formula>P98="nee"</formula>
    </cfRule>
  </conditionalFormatting>
  <conditionalFormatting sqref="AA98">
    <cfRule type="expression" dxfId="412" priority="4">
      <formula>Z98="nee"</formula>
    </cfRule>
  </conditionalFormatting>
  <conditionalFormatting sqref="AB98">
    <cfRule type="expression" dxfId="411" priority="3">
      <formula>Z98="nee"</formula>
    </cfRule>
  </conditionalFormatting>
  <dataValidations count="1">
    <dataValidation type="list" allowBlank="1" showInputMessage="1" showErrorMessage="1" sqref="P35 Z49 Z56 Z35 P56 P49 Z42 P42 Z63 P63 Z70 P70 P77 Z91 Z98 Z77 P98 P91 Z84 P84" xr:uid="{3C3F31FB-BCDD-4678-BA69-60215E34D909}">
      <formula1>"ja,nee"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54421-9B84-442D-BF3F-76CFA877F528}">
  <sheetPr codeName="Blad9"/>
  <dimension ref="A1:AJ771"/>
  <sheetViews>
    <sheetView showGridLines="0" zoomScale="80" zoomScaleNormal="80" workbookViewId="0">
      <selection activeCell="M26" sqref="M26"/>
    </sheetView>
  </sheetViews>
  <sheetFormatPr defaultColWidth="0" defaultRowHeight="0" customHeight="1" zeroHeight="1" outlineLevelRow="1" outlineLevelCol="3" x14ac:dyDescent="0.3"/>
  <cols>
    <col min="1" max="1" width="3.7265625" style="338" customWidth="1"/>
    <col min="2" max="2" width="7.453125" style="73" customWidth="1"/>
    <col min="3" max="3" width="18.81640625" style="162" customWidth="1"/>
    <col min="4" max="4" width="45.7265625" style="171" customWidth="1"/>
    <col min="5" max="5" width="20.7265625" style="4" customWidth="1" outlineLevel="1"/>
    <col min="6" max="6" width="15.7265625" style="67" customWidth="1" outlineLevel="2"/>
    <col min="7" max="7" width="15.7265625" style="6" customWidth="1" outlineLevel="3"/>
    <col min="8" max="8" width="15.7265625" style="6" customWidth="1" outlineLevel="2"/>
    <col min="9" max="9" width="15.7265625" style="6" customWidth="1" outlineLevel="1"/>
    <col min="10" max="11" width="15.7265625" style="6" customWidth="1"/>
    <col min="12" max="12" width="5.81640625" style="21" customWidth="1"/>
    <col min="13" max="13" width="20.7265625" style="21" customWidth="1"/>
    <col min="14" max="14" width="45.7265625" style="162" customWidth="1"/>
    <col min="15" max="15" width="15.7265625" style="162" customWidth="1"/>
    <col min="16" max="16" width="14.7265625" style="5" customWidth="1"/>
    <col min="17" max="18" width="15.7265625" style="5" customWidth="1" outlineLevel="1"/>
    <col min="19" max="21" width="15.7265625" style="5" customWidth="1"/>
    <col min="22" max="22" width="3.7265625" style="5" customWidth="1"/>
    <col min="23" max="23" width="20.7265625" style="5" customWidth="1"/>
    <col min="24" max="24" width="45.7265625" style="162" customWidth="1"/>
    <col min="25" max="25" width="15.7265625" style="162" customWidth="1" outlineLevel="1"/>
    <col min="26" max="26" width="14.7265625" style="5" customWidth="1" outlineLevel="1"/>
    <col min="27" max="27" width="12.7265625" style="73" customWidth="1" outlineLevel="1"/>
    <col min="28" max="28" width="16.7265625" style="5" customWidth="1" outlineLevel="1"/>
    <col min="29" max="29" width="31.26953125" style="5" customWidth="1"/>
    <col min="30" max="31" width="16.7265625" style="5" customWidth="1"/>
    <col min="32" max="32" width="3.7265625" style="5" customWidth="1"/>
    <col min="33" max="36" width="0" style="5" hidden="1" customWidth="1"/>
    <col min="37" max="16384" width="8.81640625" style="5" hidden="1"/>
  </cols>
  <sheetData>
    <row r="1" spans="1:31" ht="16.899999999999999" customHeight="1" x14ac:dyDescent="0.45">
      <c r="A1" s="335" t="str">
        <f>D12</f>
        <v xml:space="preserve">WAN 1 : </v>
      </c>
      <c r="B1" s="79"/>
      <c r="C1" s="170"/>
      <c r="F1" s="6"/>
      <c r="J1" s="7"/>
      <c r="K1" s="7"/>
      <c r="L1" s="7"/>
      <c r="M1" s="7"/>
      <c r="AA1" s="5"/>
    </row>
    <row r="2" spans="1:31" s="3" customFormat="1" ht="23" x14ac:dyDescent="0.45">
      <c r="A2" s="335" t="str">
        <f>D15</f>
        <v xml:space="preserve">WAN 2 : </v>
      </c>
      <c r="B2" s="79"/>
      <c r="C2" s="25" t="str">
        <f>+Samenvatting!B2</f>
        <v>Europese openbare aanbesteding</v>
      </c>
      <c r="D2" s="118"/>
      <c r="E2" s="8"/>
      <c r="F2" s="8"/>
      <c r="G2" s="8"/>
      <c r="H2" s="8"/>
      <c r="I2" s="8"/>
      <c r="J2" s="10"/>
      <c r="K2" s="10"/>
      <c r="L2" s="10"/>
      <c r="M2" s="10"/>
      <c r="N2" s="163"/>
      <c r="O2" s="163"/>
      <c r="P2" s="10"/>
      <c r="Q2" s="10"/>
      <c r="R2" s="10"/>
      <c r="S2" s="10"/>
      <c r="T2" s="10"/>
      <c r="U2" s="10"/>
      <c r="V2" s="10"/>
      <c r="W2" s="10"/>
      <c r="X2" s="163"/>
      <c r="Y2" s="163"/>
      <c r="Z2" s="10"/>
      <c r="AA2" s="10"/>
      <c r="AB2" s="10"/>
      <c r="AC2" s="10"/>
      <c r="AD2" s="10"/>
      <c r="AE2" s="10"/>
    </row>
    <row r="3" spans="1:31" s="11" customFormat="1" ht="17.5" x14ac:dyDescent="0.35">
      <c r="A3" s="335" t="str">
        <f>D18</f>
        <v xml:space="preserve">WAN 3 : </v>
      </c>
      <c r="B3" s="80"/>
      <c r="C3" s="12" t="str">
        <f>+Samenvatting!B3</f>
        <v>Vervanging LAN omgeving</v>
      </c>
      <c r="D3" s="172"/>
      <c r="E3" s="13"/>
      <c r="F3" s="13"/>
      <c r="G3" s="13"/>
      <c r="H3" s="13"/>
      <c r="I3" s="13"/>
      <c r="J3" s="10"/>
      <c r="K3" s="10"/>
      <c r="L3" s="10"/>
      <c r="M3" s="10"/>
      <c r="N3" s="163"/>
      <c r="O3" s="163"/>
      <c r="P3" s="10"/>
      <c r="Q3" s="10"/>
      <c r="R3" s="10"/>
      <c r="S3" s="10"/>
      <c r="T3" s="10"/>
      <c r="U3" s="10"/>
      <c r="V3" s="10"/>
      <c r="W3" s="10"/>
      <c r="X3" s="163"/>
      <c r="Y3" s="163"/>
      <c r="Z3" s="10"/>
      <c r="AA3" s="10"/>
      <c r="AB3" s="10"/>
      <c r="AC3" s="10"/>
      <c r="AD3" s="10"/>
      <c r="AE3" s="10"/>
    </row>
    <row r="4" spans="1:31" s="11" customFormat="1" ht="19.5" x14ac:dyDescent="0.35">
      <c r="A4" s="335" t="str">
        <f>D21</f>
        <v xml:space="preserve">WAN 4 : </v>
      </c>
      <c r="B4" s="80"/>
      <c r="C4" s="119" t="s">
        <v>343</v>
      </c>
      <c r="D4" s="172"/>
      <c r="E4" s="13"/>
      <c r="F4" s="13"/>
      <c r="G4" s="13"/>
      <c r="H4" s="13"/>
      <c r="I4" s="13"/>
      <c r="J4" s="10"/>
      <c r="K4" s="10"/>
      <c r="L4" s="10"/>
      <c r="M4" s="10"/>
      <c r="N4" s="163"/>
      <c r="O4" s="163"/>
      <c r="P4" s="10"/>
      <c r="Q4" s="10"/>
      <c r="R4" s="10"/>
      <c r="S4" s="10"/>
      <c r="T4" s="10"/>
      <c r="U4" s="10"/>
      <c r="V4" s="10"/>
      <c r="W4" s="10"/>
      <c r="X4" s="163"/>
      <c r="Y4" s="163"/>
      <c r="Z4" s="10"/>
      <c r="AA4" s="10"/>
      <c r="AB4" s="10"/>
      <c r="AC4" s="10"/>
      <c r="AD4" s="10"/>
      <c r="AE4" s="10"/>
    </row>
    <row r="5" spans="1:31" s="11" customFormat="1" ht="15" x14ac:dyDescent="0.3">
      <c r="A5" s="335"/>
      <c r="B5" s="80"/>
      <c r="C5" s="15" t="str">
        <f>Samenvatting!B5</f>
        <v>IUC24-009</v>
      </c>
      <c r="D5" s="172"/>
      <c r="E5" s="13"/>
      <c r="F5" s="13"/>
      <c r="G5" s="13"/>
      <c r="H5" s="13"/>
      <c r="I5" s="13"/>
      <c r="J5" s="10"/>
      <c r="K5" s="10"/>
      <c r="L5" s="10"/>
      <c r="M5" s="10"/>
      <c r="N5" s="163"/>
      <c r="O5" s="163"/>
      <c r="P5" s="10"/>
      <c r="Q5" s="10"/>
      <c r="R5" s="10"/>
      <c r="S5" s="10"/>
      <c r="T5" s="10"/>
      <c r="U5" s="10"/>
      <c r="V5" s="10"/>
      <c r="W5" s="10"/>
      <c r="X5" s="163"/>
      <c r="Y5" s="163"/>
      <c r="Z5" s="10"/>
      <c r="AA5" s="10"/>
      <c r="AB5" s="10"/>
      <c r="AC5" s="10"/>
      <c r="AD5" s="10"/>
      <c r="AE5" s="10"/>
    </row>
    <row r="6" spans="1:31" s="11" customFormat="1" ht="15" x14ac:dyDescent="0.3">
      <c r="A6" s="335"/>
      <c r="B6" s="80"/>
      <c r="C6" s="120" t="s">
        <v>6</v>
      </c>
      <c r="D6" s="172"/>
      <c r="E6" s="13"/>
      <c r="F6" s="13"/>
      <c r="G6" s="13"/>
      <c r="H6" s="13"/>
      <c r="I6" s="13"/>
      <c r="J6" s="10"/>
      <c r="K6" s="10"/>
      <c r="L6" s="10"/>
      <c r="M6" s="10"/>
      <c r="N6" s="163"/>
      <c r="O6" s="163"/>
      <c r="P6" s="10"/>
      <c r="Q6" s="10"/>
      <c r="R6" s="10"/>
      <c r="S6" s="10"/>
      <c r="T6" s="10"/>
      <c r="U6" s="10"/>
      <c r="V6" s="10"/>
      <c r="W6" s="10"/>
      <c r="X6" s="163"/>
      <c r="Y6" s="163"/>
      <c r="Z6" s="10"/>
      <c r="AA6" s="10"/>
      <c r="AB6" s="10"/>
      <c r="AC6" s="10"/>
      <c r="AD6" s="10"/>
      <c r="AE6" s="10"/>
    </row>
    <row r="7" spans="1:31" s="11" customFormat="1" ht="14" thickBot="1" x14ac:dyDescent="0.35">
      <c r="A7" s="336"/>
      <c r="B7" s="80"/>
      <c r="C7" s="173"/>
      <c r="D7" s="173"/>
      <c r="E7" s="24"/>
      <c r="F7" s="20"/>
      <c r="G7" s="20"/>
      <c r="H7" s="20"/>
      <c r="I7" s="20"/>
      <c r="J7" s="20"/>
      <c r="K7" s="20"/>
      <c r="L7" s="20"/>
      <c r="M7" s="20"/>
      <c r="N7" s="164"/>
      <c r="O7" s="164"/>
      <c r="P7" s="20"/>
      <c r="Q7" s="20"/>
      <c r="R7" s="20"/>
      <c r="S7" s="20"/>
      <c r="T7" s="20"/>
      <c r="U7" s="20"/>
      <c r="V7" s="20"/>
      <c r="W7" s="20"/>
      <c r="X7" s="164"/>
      <c r="Y7" s="164"/>
      <c r="Z7" s="20"/>
      <c r="AA7" s="20"/>
      <c r="AB7" s="20"/>
      <c r="AC7" s="20"/>
      <c r="AD7" s="20"/>
      <c r="AE7" s="20"/>
    </row>
    <row r="8" spans="1:31" s="11" customFormat="1" ht="13.5" x14ac:dyDescent="0.3">
      <c r="A8" s="336"/>
      <c r="B8" s="80"/>
      <c r="C8" s="174"/>
      <c r="D8" s="174"/>
      <c r="E8" s="17"/>
      <c r="F8" s="18"/>
      <c r="G8" s="18"/>
      <c r="H8" s="18"/>
      <c r="I8" s="18"/>
      <c r="J8" s="18"/>
      <c r="K8" s="18"/>
      <c r="L8" s="18"/>
      <c r="M8" s="18"/>
      <c r="N8" s="165"/>
      <c r="O8" s="165"/>
      <c r="P8" s="18"/>
      <c r="Q8" s="18"/>
      <c r="R8" s="18"/>
      <c r="S8" s="18"/>
      <c r="T8" s="18"/>
      <c r="U8" s="18"/>
      <c r="V8" s="18"/>
      <c r="W8" s="18"/>
      <c r="X8" s="165"/>
      <c r="Y8" s="165"/>
      <c r="Z8" s="18"/>
      <c r="AA8" s="18"/>
      <c r="AB8" s="18"/>
      <c r="AC8" s="18"/>
      <c r="AD8" s="18"/>
      <c r="AE8" s="18"/>
    </row>
    <row r="9" spans="1:31" s="11" customFormat="1" ht="19.899999999999999" customHeight="1" x14ac:dyDescent="0.3">
      <c r="A9" s="337"/>
      <c r="B9" s="80"/>
      <c r="C9" s="175"/>
      <c r="D9" s="174"/>
      <c r="E9" s="217" t="s">
        <v>23</v>
      </c>
      <c r="F9" s="217" t="s">
        <v>51</v>
      </c>
      <c r="G9" s="217" t="s">
        <v>18</v>
      </c>
      <c r="H9" s="217" t="s">
        <v>7</v>
      </c>
      <c r="I9" s="283"/>
      <c r="J9" s="18"/>
      <c r="K9" s="18"/>
      <c r="L9" s="18"/>
      <c r="M9" s="18"/>
      <c r="N9" s="165"/>
      <c r="O9" s="165"/>
      <c r="P9" s="18"/>
      <c r="Q9" s="18"/>
      <c r="R9" s="18"/>
      <c r="S9" s="18"/>
      <c r="T9" s="18"/>
      <c r="U9" s="18"/>
      <c r="V9" s="18"/>
      <c r="W9" s="18"/>
      <c r="X9" s="165"/>
      <c r="Y9" s="165"/>
      <c r="Z9" s="18"/>
      <c r="AA9" s="18"/>
      <c r="AB9" s="18"/>
      <c r="AC9" s="18"/>
      <c r="AD9" s="18"/>
      <c r="AE9" s="18"/>
    </row>
    <row r="10" spans="1:31" s="11" customFormat="1" ht="19.5" outlineLevel="1" x14ac:dyDescent="0.35">
      <c r="A10" s="337"/>
      <c r="B10" s="81" t="s">
        <v>39</v>
      </c>
      <c r="C10" s="176" t="s">
        <v>239</v>
      </c>
      <c r="D10" s="186"/>
      <c r="E10" s="90">
        <f>J25</f>
        <v>0</v>
      </c>
      <c r="F10" s="90">
        <f>T25</f>
        <v>0</v>
      </c>
      <c r="G10" s="90">
        <f>AE25</f>
        <v>0</v>
      </c>
      <c r="H10" s="90">
        <f>SUM(E10:G10)</f>
        <v>0</v>
      </c>
      <c r="I10" s="283"/>
      <c r="J10" s="76"/>
      <c r="K10" s="76"/>
      <c r="L10" s="76"/>
      <c r="M10" s="76"/>
      <c r="N10" s="166"/>
      <c r="O10" s="166"/>
      <c r="P10" s="76"/>
      <c r="Q10" s="76"/>
      <c r="R10" s="76"/>
      <c r="S10" s="76"/>
      <c r="T10" s="76"/>
      <c r="U10" s="76"/>
      <c r="V10" s="76"/>
      <c r="W10" s="76"/>
      <c r="X10" s="166"/>
      <c r="Y10" s="166"/>
      <c r="Z10" s="76"/>
      <c r="AA10" s="76"/>
      <c r="AB10" s="76"/>
      <c r="AC10" s="76"/>
      <c r="AD10" s="76"/>
      <c r="AE10" s="76"/>
    </row>
    <row r="11" spans="1:31" s="11" customFormat="1" ht="19.5" outlineLevel="1" x14ac:dyDescent="0.35">
      <c r="A11" s="337"/>
      <c r="B11" s="81" t="s">
        <v>40</v>
      </c>
      <c r="C11" s="176" t="s">
        <v>54</v>
      </c>
      <c r="D11" s="186"/>
      <c r="E11" s="90">
        <f>J35</f>
        <v>0</v>
      </c>
      <c r="F11" s="90">
        <f>T35</f>
        <v>0</v>
      </c>
      <c r="G11" s="257" t="s">
        <v>29</v>
      </c>
      <c r="H11" s="90">
        <f>SUM(E11:G11)</f>
        <v>0</v>
      </c>
      <c r="I11" s="283"/>
      <c r="J11" s="76"/>
      <c r="K11" s="76"/>
      <c r="L11" s="76"/>
      <c r="M11" s="76"/>
      <c r="N11" s="166"/>
      <c r="O11" s="166"/>
      <c r="P11" s="76"/>
      <c r="Q11" s="76"/>
      <c r="R11" s="76"/>
      <c r="S11" s="76"/>
      <c r="T11" s="76"/>
      <c r="U11" s="76"/>
      <c r="V11" s="76"/>
      <c r="W11" s="76"/>
      <c r="X11" s="166"/>
      <c r="Y11" s="166"/>
      <c r="Z11" s="76"/>
      <c r="AA11" s="76"/>
      <c r="AB11" s="76"/>
      <c r="AC11" s="76"/>
      <c r="AD11" s="76"/>
      <c r="AE11" s="76"/>
    </row>
    <row r="12" spans="1:31" s="11" customFormat="1" ht="20" thickBot="1" x14ac:dyDescent="0.4">
      <c r="A12" s="337"/>
      <c r="B12" s="145"/>
      <c r="C12" s="177" t="s">
        <v>7</v>
      </c>
      <c r="D12" s="282" t="str">
        <f>E25&amp;G25</f>
        <v xml:space="preserve">WAN 1 : </v>
      </c>
      <c r="E12" s="146">
        <f>SUM(E10:E11)</f>
        <v>0</v>
      </c>
      <c r="F12" s="146">
        <f>SUM(F10:F11)</f>
        <v>0</v>
      </c>
      <c r="G12" s="146">
        <f>SUM(G10:G11)</f>
        <v>0</v>
      </c>
      <c r="H12" s="146">
        <f>SUM(H10:H11)</f>
        <v>0</v>
      </c>
      <c r="I12" s="283"/>
      <c r="J12" s="76"/>
      <c r="K12" s="76"/>
      <c r="L12" s="76"/>
      <c r="M12" s="76"/>
      <c r="N12" s="166"/>
      <c r="O12" s="166"/>
      <c r="P12" s="76"/>
      <c r="Q12" s="76"/>
      <c r="R12" s="76"/>
      <c r="S12" s="76"/>
      <c r="T12" s="76"/>
      <c r="U12" s="76"/>
      <c r="V12" s="76"/>
      <c r="W12" s="76"/>
      <c r="X12" s="166"/>
      <c r="Y12" s="166"/>
      <c r="Z12" s="76"/>
      <c r="AA12" s="76"/>
      <c r="AB12" s="76"/>
      <c r="AC12" s="76"/>
      <c r="AD12" s="76"/>
      <c r="AE12" s="76"/>
    </row>
    <row r="13" spans="1:31" s="11" customFormat="1" ht="19.5" outlineLevel="1" x14ac:dyDescent="0.35">
      <c r="A13" s="337"/>
      <c r="B13" s="81" t="s">
        <v>9</v>
      </c>
      <c r="C13" s="176" t="s">
        <v>240</v>
      </c>
      <c r="D13" s="188"/>
      <c r="E13" s="147">
        <f>J43</f>
        <v>0</v>
      </c>
      <c r="F13" s="147">
        <f>T43</f>
        <v>0</v>
      </c>
      <c r="G13" s="147">
        <f>AE43</f>
        <v>0</v>
      </c>
      <c r="H13" s="147">
        <f>SUM(E13:G13)</f>
        <v>0</v>
      </c>
      <c r="I13" s="76"/>
      <c r="J13" s="76"/>
      <c r="K13" s="76"/>
      <c r="L13" s="76"/>
      <c r="M13" s="76"/>
      <c r="N13" s="166"/>
      <c r="O13" s="166"/>
      <c r="P13" s="76"/>
      <c r="Q13" s="76"/>
      <c r="R13" s="76"/>
      <c r="S13" s="76"/>
      <c r="T13" s="76"/>
      <c r="U13" s="76"/>
      <c r="V13" s="76"/>
      <c r="W13" s="76"/>
      <c r="X13" s="166"/>
      <c r="Y13" s="166"/>
      <c r="Z13" s="76"/>
      <c r="AA13" s="76"/>
      <c r="AB13" s="76"/>
      <c r="AC13" s="76"/>
      <c r="AD13" s="76"/>
      <c r="AE13" s="76"/>
    </row>
    <row r="14" spans="1:31" s="11" customFormat="1" ht="19.5" outlineLevel="1" x14ac:dyDescent="0.35">
      <c r="A14" s="337"/>
      <c r="B14" s="81" t="s">
        <v>10</v>
      </c>
      <c r="C14" s="176" t="s">
        <v>55</v>
      </c>
      <c r="D14" s="186"/>
      <c r="E14" s="90">
        <f>J53</f>
        <v>0</v>
      </c>
      <c r="F14" s="90">
        <f>T53</f>
        <v>0</v>
      </c>
      <c r="G14" s="257" t="s">
        <v>29</v>
      </c>
      <c r="H14" s="90">
        <f>SUM(E14:G14)</f>
        <v>0</v>
      </c>
      <c r="I14" s="76"/>
      <c r="J14" s="76"/>
      <c r="K14" s="76"/>
      <c r="L14" s="76"/>
      <c r="M14" s="76"/>
      <c r="N14" s="166"/>
      <c r="O14" s="166"/>
      <c r="P14" s="76"/>
      <c r="Q14" s="76"/>
      <c r="R14" s="76"/>
      <c r="S14" s="76"/>
      <c r="T14" s="76"/>
      <c r="U14" s="76"/>
      <c r="V14" s="76"/>
      <c r="W14" s="76"/>
      <c r="X14" s="166"/>
      <c r="Y14" s="166"/>
      <c r="Z14" s="76"/>
      <c r="AA14" s="76"/>
      <c r="AB14" s="76"/>
      <c r="AC14" s="76"/>
      <c r="AD14" s="76"/>
      <c r="AE14" s="76"/>
    </row>
    <row r="15" spans="1:31" s="11" customFormat="1" ht="20" thickBot="1" x14ac:dyDescent="0.4">
      <c r="A15" s="337"/>
      <c r="B15" s="145"/>
      <c r="C15" s="177" t="s">
        <v>7</v>
      </c>
      <c r="D15" s="282" t="str">
        <f>E43&amp;G43</f>
        <v xml:space="preserve">WAN 2 : </v>
      </c>
      <c r="E15" s="146">
        <f>SUM(E13:E14)</f>
        <v>0</v>
      </c>
      <c r="F15" s="146">
        <f>SUM(F13:F14)</f>
        <v>0</v>
      </c>
      <c r="G15" s="146">
        <f>SUM(G13:G14)</f>
        <v>0</v>
      </c>
      <c r="H15" s="146">
        <f>SUM(H13:H14)</f>
        <v>0</v>
      </c>
      <c r="I15" s="76"/>
      <c r="J15" s="76"/>
      <c r="K15" s="76"/>
      <c r="L15" s="76"/>
      <c r="M15" s="76"/>
      <c r="N15" s="166"/>
      <c r="O15" s="166"/>
      <c r="P15" s="76"/>
      <c r="Q15" s="76"/>
      <c r="R15" s="76"/>
      <c r="S15" s="76"/>
      <c r="T15" s="76"/>
      <c r="U15" s="76"/>
      <c r="V15" s="76"/>
      <c r="W15" s="76"/>
      <c r="X15" s="166"/>
      <c r="Y15" s="166"/>
      <c r="Z15" s="76"/>
      <c r="AA15" s="76"/>
      <c r="AB15" s="76"/>
      <c r="AC15" s="76"/>
      <c r="AD15" s="76"/>
      <c r="AE15" s="76"/>
    </row>
    <row r="16" spans="1:31" s="11" customFormat="1" ht="19.5" outlineLevel="1" x14ac:dyDescent="0.35">
      <c r="A16" s="337"/>
      <c r="B16" s="81" t="s">
        <v>52</v>
      </c>
      <c r="C16" s="176" t="s">
        <v>241</v>
      </c>
      <c r="D16" s="186"/>
      <c r="E16" s="90">
        <f>J61</f>
        <v>0</v>
      </c>
      <c r="F16" s="90">
        <f>T61</f>
        <v>0</v>
      </c>
      <c r="G16" s="90">
        <f>AE61</f>
        <v>0</v>
      </c>
      <c r="H16" s="90">
        <f>SUM(E16:G16)</f>
        <v>0</v>
      </c>
      <c r="I16" s="76"/>
      <c r="J16" s="76"/>
      <c r="K16" s="76"/>
      <c r="L16" s="76"/>
      <c r="M16" s="76"/>
      <c r="N16" s="166"/>
      <c r="O16" s="166"/>
      <c r="P16" s="76"/>
      <c r="Q16" s="76"/>
      <c r="R16" s="76"/>
      <c r="S16" s="76"/>
      <c r="T16" s="76"/>
      <c r="U16" s="76"/>
      <c r="V16" s="76"/>
      <c r="W16" s="76"/>
      <c r="X16" s="166"/>
      <c r="Y16" s="166"/>
      <c r="Z16" s="76"/>
      <c r="AA16" s="76"/>
      <c r="AB16" s="76"/>
      <c r="AC16" s="76"/>
      <c r="AD16" s="76"/>
      <c r="AE16" s="76"/>
    </row>
    <row r="17" spans="1:34" s="11" customFormat="1" ht="19.5" outlineLevel="1" x14ac:dyDescent="0.35">
      <c r="A17" s="337"/>
      <c r="B17" s="81" t="s">
        <v>53</v>
      </c>
      <c r="C17" s="176" t="s">
        <v>56</v>
      </c>
      <c r="D17" s="186"/>
      <c r="E17" s="90">
        <f>J71</f>
        <v>0</v>
      </c>
      <c r="F17" s="90">
        <f>T71</f>
        <v>0</v>
      </c>
      <c r="G17" s="257" t="s">
        <v>29</v>
      </c>
      <c r="H17" s="90">
        <f>SUM(E17:G17)</f>
        <v>0</v>
      </c>
      <c r="I17" s="76"/>
      <c r="J17" s="76"/>
      <c r="K17" s="76"/>
      <c r="L17" s="76"/>
      <c r="M17" s="76"/>
      <c r="N17" s="166"/>
      <c r="O17" s="166"/>
      <c r="P17" s="76"/>
      <c r="Q17" s="76"/>
      <c r="R17" s="76"/>
      <c r="S17" s="76"/>
      <c r="T17" s="76"/>
      <c r="U17" s="76"/>
      <c r="V17" s="76"/>
      <c r="W17" s="76"/>
      <c r="X17" s="166"/>
      <c r="Y17" s="166"/>
      <c r="Z17" s="76"/>
      <c r="AA17" s="76"/>
      <c r="AB17" s="76"/>
      <c r="AC17" s="76"/>
      <c r="AD17" s="76"/>
      <c r="AE17" s="76"/>
    </row>
    <row r="18" spans="1:34" s="11" customFormat="1" ht="20" thickBot="1" x14ac:dyDescent="0.4">
      <c r="A18" s="337"/>
      <c r="B18" s="145"/>
      <c r="C18" s="177" t="s">
        <v>7</v>
      </c>
      <c r="D18" s="282" t="str">
        <f>E61&amp;G61</f>
        <v xml:space="preserve">WAN 3 : </v>
      </c>
      <c r="E18" s="146">
        <f>SUM(E16:E17)</f>
        <v>0</v>
      </c>
      <c r="F18" s="146">
        <f>SUM(F16:F17)</f>
        <v>0</v>
      </c>
      <c r="G18" s="146">
        <f>SUM(G16:G17)</f>
        <v>0</v>
      </c>
      <c r="H18" s="146">
        <f>SUM(H16:H17)</f>
        <v>0</v>
      </c>
      <c r="I18" s="76"/>
      <c r="J18" s="76"/>
      <c r="K18" s="76"/>
      <c r="L18" s="76"/>
      <c r="M18" s="76"/>
      <c r="N18" s="166"/>
      <c r="O18" s="166"/>
      <c r="P18" s="76"/>
      <c r="Q18" s="76"/>
      <c r="R18" s="76"/>
      <c r="S18" s="76"/>
      <c r="T18" s="76"/>
      <c r="U18" s="76"/>
      <c r="V18" s="76"/>
      <c r="W18" s="76"/>
      <c r="X18" s="166"/>
      <c r="Y18" s="166"/>
      <c r="Z18" s="76"/>
      <c r="AA18" s="76"/>
      <c r="AB18" s="76"/>
      <c r="AC18" s="76"/>
      <c r="AD18" s="76"/>
      <c r="AE18" s="76"/>
    </row>
    <row r="19" spans="1:34" s="11" customFormat="1" ht="19.5" outlineLevel="1" x14ac:dyDescent="0.35">
      <c r="A19" s="337"/>
      <c r="B19" s="81" t="s">
        <v>58</v>
      </c>
      <c r="C19" s="176" t="s">
        <v>242</v>
      </c>
      <c r="D19" s="186"/>
      <c r="E19" s="90">
        <f>J79</f>
        <v>0</v>
      </c>
      <c r="F19" s="90">
        <f>T79</f>
        <v>0</v>
      </c>
      <c r="G19" s="90">
        <f>AE79</f>
        <v>0</v>
      </c>
      <c r="H19" s="90">
        <f>SUM(E19:G19)</f>
        <v>0</v>
      </c>
      <c r="I19" s="76"/>
      <c r="J19" s="76"/>
      <c r="K19" s="76"/>
      <c r="L19" s="76"/>
      <c r="M19" s="76"/>
      <c r="N19" s="166"/>
      <c r="O19" s="166"/>
      <c r="P19" s="76"/>
      <c r="Q19" s="76"/>
      <c r="R19" s="76"/>
      <c r="S19" s="76"/>
      <c r="T19" s="76"/>
      <c r="U19" s="76"/>
      <c r="V19" s="76"/>
      <c r="W19" s="76"/>
      <c r="X19" s="166"/>
      <c r="Y19" s="166"/>
      <c r="Z19" s="76"/>
      <c r="AA19" s="76"/>
      <c r="AB19" s="76"/>
      <c r="AC19" s="76"/>
      <c r="AD19" s="76"/>
      <c r="AE19" s="76"/>
    </row>
    <row r="20" spans="1:34" s="11" customFormat="1" ht="19.5" outlineLevel="1" x14ac:dyDescent="0.35">
      <c r="A20" s="337"/>
      <c r="B20" s="81" t="s">
        <v>61</v>
      </c>
      <c r="C20" s="176" t="s">
        <v>103</v>
      </c>
      <c r="D20" s="186"/>
      <c r="E20" s="90">
        <f>J89</f>
        <v>0</v>
      </c>
      <c r="F20" s="90">
        <f>T89</f>
        <v>0</v>
      </c>
      <c r="G20" s="257" t="s">
        <v>29</v>
      </c>
      <c r="H20" s="90">
        <f>SUM(E20:G20)</f>
        <v>0</v>
      </c>
      <c r="I20" s="76"/>
      <c r="J20" s="76"/>
      <c r="K20" s="76"/>
      <c r="L20" s="76"/>
      <c r="M20" s="76"/>
      <c r="N20" s="166"/>
      <c r="O20" s="166"/>
      <c r="P20" s="76"/>
      <c r="Q20" s="76"/>
      <c r="R20" s="76"/>
      <c r="S20" s="76"/>
      <c r="T20" s="76"/>
      <c r="U20" s="76"/>
      <c r="V20" s="76"/>
      <c r="W20" s="76"/>
      <c r="X20" s="166"/>
      <c r="Y20" s="166"/>
      <c r="Z20" s="76"/>
      <c r="AA20" s="76"/>
      <c r="AB20" s="76"/>
      <c r="AC20" s="76"/>
      <c r="AD20" s="76"/>
      <c r="AE20" s="76"/>
    </row>
    <row r="21" spans="1:34" s="11" customFormat="1" ht="20" thickBot="1" x14ac:dyDescent="0.4">
      <c r="A21" s="337"/>
      <c r="B21" s="145"/>
      <c r="C21" s="177" t="s">
        <v>7</v>
      </c>
      <c r="D21" s="282" t="str">
        <f>E79&amp;G79</f>
        <v xml:space="preserve">WAN 4 : </v>
      </c>
      <c r="E21" s="146">
        <f>SUM(E19:E20)</f>
        <v>0</v>
      </c>
      <c r="F21" s="146">
        <f>SUM(F19:F20)</f>
        <v>0</v>
      </c>
      <c r="G21" s="146">
        <f>SUM(G19:G20)</f>
        <v>0</v>
      </c>
      <c r="H21" s="146">
        <f>SUM(H19:H20)</f>
        <v>0</v>
      </c>
      <c r="I21" s="76"/>
      <c r="J21" s="76"/>
      <c r="K21" s="76"/>
      <c r="L21" s="76"/>
      <c r="M21" s="76"/>
      <c r="N21" s="166"/>
      <c r="O21" s="166"/>
      <c r="P21" s="76"/>
      <c r="Q21" s="76"/>
      <c r="R21" s="76"/>
      <c r="S21" s="76"/>
      <c r="T21" s="76"/>
      <c r="U21" s="76"/>
      <c r="V21" s="76"/>
      <c r="W21" s="76"/>
      <c r="X21" s="166"/>
      <c r="Y21" s="166"/>
      <c r="Z21" s="76"/>
      <c r="AA21" s="76"/>
      <c r="AB21" s="76"/>
      <c r="AC21" s="76"/>
      <c r="AD21" s="76"/>
      <c r="AE21" s="76"/>
    </row>
    <row r="22" spans="1:34" s="11" customFormat="1" ht="14" thickBot="1" x14ac:dyDescent="0.35">
      <c r="A22" s="337"/>
      <c r="B22" s="173"/>
      <c r="C22" s="173"/>
      <c r="D22" s="173"/>
      <c r="E22" s="24"/>
      <c r="F22" s="20"/>
      <c r="G22" s="20"/>
      <c r="H22" s="20"/>
      <c r="I22" s="20"/>
      <c r="J22" s="20"/>
      <c r="K22" s="20"/>
      <c r="L22" s="20"/>
      <c r="M22" s="20"/>
      <c r="N22" s="164"/>
      <c r="O22" s="164"/>
      <c r="P22" s="20"/>
      <c r="Q22" s="20"/>
      <c r="R22" s="20"/>
      <c r="S22" s="20"/>
      <c r="T22" s="20"/>
      <c r="U22" s="20"/>
      <c r="V22" s="20"/>
      <c r="W22" s="20"/>
      <c r="X22" s="164"/>
      <c r="Y22" s="164"/>
      <c r="Z22" s="20"/>
      <c r="AA22" s="20"/>
      <c r="AB22" s="20"/>
      <c r="AC22" s="20"/>
      <c r="AD22" s="20"/>
      <c r="AE22" s="20"/>
    </row>
    <row r="23" spans="1:34" s="11" customFormat="1" ht="15" customHeight="1" x14ac:dyDescent="0.3">
      <c r="A23" s="337"/>
      <c r="B23" s="174"/>
      <c r="C23" s="174"/>
      <c r="D23" s="174"/>
      <c r="E23" s="17"/>
      <c r="F23" s="18"/>
      <c r="G23" s="18"/>
      <c r="H23" s="18"/>
      <c r="I23" s="18"/>
      <c r="J23" s="18"/>
      <c r="K23" s="18"/>
      <c r="L23" s="18"/>
      <c r="M23" s="18"/>
      <c r="N23" s="165"/>
      <c r="O23" s="165"/>
      <c r="P23" s="18"/>
      <c r="Q23" s="18"/>
      <c r="R23" s="18"/>
      <c r="S23" s="18"/>
      <c r="T23" s="18"/>
      <c r="U23" s="18"/>
      <c r="V23" s="18"/>
      <c r="W23" s="18"/>
      <c r="X23" s="165"/>
      <c r="Y23" s="165"/>
      <c r="Z23" s="18"/>
      <c r="AA23" s="18"/>
      <c r="AB23" s="18"/>
      <c r="AC23" s="18"/>
      <c r="AD23" s="18"/>
      <c r="AE23" s="18"/>
    </row>
    <row r="24" spans="1:34" s="11" customFormat="1" ht="19.5" x14ac:dyDescent="0.2">
      <c r="A24" s="337"/>
      <c r="B24" s="88" t="s">
        <v>39</v>
      </c>
      <c r="C24" s="84" t="str">
        <f>VLOOKUP(B24,$B$10:$D$21,2,FALSE)</f>
        <v>Variant 1: Decentrale WAN-koppeling</v>
      </c>
      <c r="D24" s="179"/>
      <c r="E24" s="132"/>
      <c r="F24" s="132"/>
      <c r="G24" s="135" t="s">
        <v>44</v>
      </c>
      <c r="H24" s="132"/>
      <c r="I24" s="132"/>
      <c r="J24" s="131"/>
      <c r="K24" s="299"/>
      <c r="L24" s="86"/>
      <c r="M24" s="279" t="s">
        <v>335</v>
      </c>
      <c r="N24" s="280"/>
      <c r="O24" s="281"/>
      <c r="P24" s="281"/>
      <c r="Q24" s="281"/>
      <c r="R24" s="281"/>
      <c r="S24" s="132"/>
      <c r="T24" s="131"/>
      <c r="U24" s="299"/>
      <c r="V24" s="86"/>
      <c r="W24" s="279" t="s">
        <v>18</v>
      </c>
      <c r="X24" s="280"/>
      <c r="Y24" s="281"/>
      <c r="Z24" s="281"/>
      <c r="AA24" s="281"/>
      <c r="AB24" s="281"/>
      <c r="AC24" s="281"/>
      <c r="AD24" s="132"/>
      <c r="AE24" s="131"/>
      <c r="AF24" s="87"/>
    </row>
    <row r="25" spans="1:34" s="87" customFormat="1" ht="20" thickBot="1" x14ac:dyDescent="0.25">
      <c r="A25" s="337"/>
      <c r="B25" s="59"/>
      <c r="C25" s="84" t="s">
        <v>23</v>
      </c>
      <c r="D25" s="179"/>
      <c r="E25" s="521" t="str">
        <f>"WAN " &amp; LEFT(B24,1)&amp; " : "</f>
        <v xml:space="preserve">WAN 1 : </v>
      </c>
      <c r="F25" s="522"/>
      <c r="G25" s="517"/>
      <c r="H25" s="518"/>
      <c r="I25" s="89" t="s">
        <v>24</v>
      </c>
      <c r="J25" s="85">
        <f>SUM(J27:J31)</f>
        <v>0</v>
      </c>
      <c r="K25" s="300"/>
      <c r="L25" s="59"/>
      <c r="M25" s="277"/>
      <c r="N25" s="278"/>
      <c r="O25" s="133"/>
      <c r="P25" s="133"/>
      <c r="Q25" s="133"/>
      <c r="R25" s="133"/>
      <c r="S25" s="136" t="s">
        <v>24</v>
      </c>
      <c r="T25" s="137">
        <f>SUM(T27:T31)</f>
        <v>0</v>
      </c>
      <c r="U25" s="300"/>
      <c r="V25" s="59"/>
      <c r="W25" s="277"/>
      <c r="X25" s="278"/>
      <c r="Y25" s="133"/>
      <c r="Z25" s="133"/>
      <c r="AA25" s="133"/>
      <c r="AB25" s="133"/>
      <c r="AC25" s="133"/>
      <c r="AD25" s="136" t="s">
        <v>24</v>
      </c>
      <c r="AE25" s="137">
        <f>SUM(AE27:AE31)</f>
        <v>0</v>
      </c>
      <c r="AF25" s="11"/>
      <c r="AG25" s="11"/>
      <c r="AH25" s="11"/>
    </row>
    <row r="26" spans="1:34" s="11" customFormat="1" ht="70.5" thickTop="1" x14ac:dyDescent="0.3">
      <c r="A26" s="337"/>
      <c r="B26" s="139"/>
      <c r="C26" s="216" t="s">
        <v>5</v>
      </c>
      <c r="D26" s="216" t="s">
        <v>11</v>
      </c>
      <c r="E26" s="216" t="s">
        <v>14</v>
      </c>
      <c r="F26" s="217" t="s">
        <v>17</v>
      </c>
      <c r="G26" s="217" t="s">
        <v>45</v>
      </c>
      <c r="H26" s="217" t="s">
        <v>192</v>
      </c>
      <c r="I26" s="217" t="s">
        <v>12</v>
      </c>
      <c r="J26" s="217" t="s">
        <v>13</v>
      </c>
      <c r="K26" s="301" t="s">
        <v>222</v>
      </c>
      <c r="L26" s="14"/>
      <c r="M26" s="216" t="s">
        <v>5</v>
      </c>
      <c r="N26" s="216" t="s">
        <v>11</v>
      </c>
      <c r="O26" s="217" t="s">
        <v>17</v>
      </c>
      <c r="P26" s="218" t="s">
        <v>21</v>
      </c>
      <c r="Q26" s="217" t="s">
        <v>336</v>
      </c>
      <c r="R26" s="217" t="s">
        <v>192</v>
      </c>
      <c r="S26" s="217" t="s">
        <v>337</v>
      </c>
      <c r="T26" s="217" t="s">
        <v>236</v>
      </c>
      <c r="U26" s="301" t="s">
        <v>222</v>
      </c>
      <c r="V26" s="14"/>
      <c r="W26" s="216" t="s">
        <v>5</v>
      </c>
      <c r="X26" s="216" t="s">
        <v>11</v>
      </c>
      <c r="Y26" s="217" t="s">
        <v>17</v>
      </c>
      <c r="Z26" s="218" t="s">
        <v>21</v>
      </c>
      <c r="AA26" s="217" t="s">
        <v>320</v>
      </c>
      <c r="AB26" s="219" t="s">
        <v>16</v>
      </c>
      <c r="AC26" s="217" t="s">
        <v>320</v>
      </c>
      <c r="AD26" s="217" t="s">
        <v>20</v>
      </c>
      <c r="AE26" s="217" t="s">
        <v>238</v>
      </c>
    </row>
    <row r="27" spans="1:34" s="11" customFormat="1" ht="15" customHeight="1" x14ac:dyDescent="0.2">
      <c r="A27" s="337"/>
      <c r="B27" s="139"/>
      <c r="C27" s="180"/>
      <c r="D27" s="64"/>
      <c r="E27" s="64"/>
      <c r="F27" s="234"/>
      <c r="G27" s="258"/>
      <c r="H27" s="65"/>
      <c r="I27" s="220">
        <f>G27*(1-H27)</f>
        <v>0</v>
      </c>
      <c r="J27" s="221">
        <f>IF(ISERROR(+I27*F27),"",+I27*F27)</f>
        <v>0</v>
      </c>
      <c r="K27" s="302"/>
      <c r="L27" s="14"/>
      <c r="M27" s="222" t="str">
        <f t="shared" ref="M27:N31" si="0">IF(ISBLANK(+C27),"",+C27)</f>
        <v/>
      </c>
      <c r="N27" s="222" t="str">
        <f t="shared" si="0"/>
        <v/>
      </c>
      <c r="O27" s="223" t="str">
        <f>IF(ISBLANK(+F27),"",+F27)</f>
        <v/>
      </c>
      <c r="P27" s="109"/>
      <c r="Q27" s="258"/>
      <c r="R27" s="235"/>
      <c r="S27" s="220">
        <f t="shared" ref="S27:S31" si="1">IF(ISERROR(+Q27*(1-(R27))),"",+Q27*(1-(R27)))</f>
        <v>0</v>
      </c>
      <c r="T27" s="221">
        <f t="shared" ref="T27:T31" si="2">IF(ISERROR(+S27*O27*7),0,+S27*O27*7)</f>
        <v>0</v>
      </c>
      <c r="U27" s="302"/>
      <c r="V27" s="14"/>
      <c r="W27" s="222" t="str">
        <f t="shared" ref="W27:X31" si="3">IF(ISBLANK(+M27),"",+M27)</f>
        <v/>
      </c>
      <c r="X27" s="222" t="str">
        <f t="shared" si="3"/>
        <v/>
      </c>
      <c r="Y27" s="223" t="str">
        <f>IF(ISBLANK(+F27),"",+F27)</f>
        <v/>
      </c>
      <c r="Z27" s="109" t="s">
        <v>19</v>
      </c>
      <c r="AA27" s="107">
        <v>50</v>
      </c>
      <c r="AB27" s="236"/>
      <c r="AC27" s="224" t="str">
        <f>IF(ISERROR(IF(OR(Z27="nee",Z27=""),"",+Y27*AA27)),"",IF(OR(Z27="nee",Z27=""),"",+Y27*AA27))</f>
        <v/>
      </c>
      <c r="AD27" s="225" t="str">
        <f>IF(ISERROR((AC27*24*365)/1000),"",(AC27*24*365)/1000)</f>
        <v/>
      </c>
      <c r="AE27" s="221">
        <f>IF(ISERROR(+AD27*tariefKwh*7),0,+AD27*tariefKwh*7)</f>
        <v>0</v>
      </c>
    </row>
    <row r="28" spans="1:34" s="11" customFormat="1" ht="15" customHeight="1" x14ac:dyDescent="0.2">
      <c r="A28" s="337"/>
      <c r="B28" s="139"/>
      <c r="C28" s="180"/>
      <c r="D28" s="64"/>
      <c r="E28" s="64"/>
      <c r="F28" s="234"/>
      <c r="G28" s="258"/>
      <c r="H28" s="65"/>
      <c r="I28" s="220">
        <f>G28*(1-H28)</f>
        <v>0</v>
      </c>
      <c r="J28" s="221">
        <f>IF(ISERROR(+I28*F28),"",+I28*F28)</f>
        <v>0</v>
      </c>
      <c r="K28" s="302"/>
      <c r="L28" s="14"/>
      <c r="M28" s="222" t="str">
        <f t="shared" si="0"/>
        <v/>
      </c>
      <c r="N28" s="222" t="str">
        <f t="shared" si="0"/>
        <v/>
      </c>
      <c r="O28" s="223" t="str">
        <f>IF(ISBLANK(+F28),"",+F28)</f>
        <v/>
      </c>
      <c r="P28" s="109"/>
      <c r="Q28" s="258"/>
      <c r="R28" s="235"/>
      <c r="S28" s="220">
        <f t="shared" si="1"/>
        <v>0</v>
      </c>
      <c r="T28" s="221">
        <f t="shared" si="2"/>
        <v>0</v>
      </c>
      <c r="U28" s="302"/>
      <c r="V28" s="14"/>
      <c r="W28" s="222" t="str">
        <f t="shared" si="3"/>
        <v/>
      </c>
      <c r="X28" s="222" t="str">
        <f t="shared" si="3"/>
        <v/>
      </c>
      <c r="Y28" s="223" t="str">
        <f>IF(ISBLANK(+F28),"",+F28)</f>
        <v/>
      </c>
      <c r="Z28" s="109"/>
      <c r="AA28" s="107"/>
      <c r="AB28" s="236"/>
      <c r="AC28" s="224" t="str">
        <f>IF(ISERROR(IF(OR(Z28="nee",Z28=""),"",+Y28*AA28)),"",IF(OR(Z28="nee",Z28=""),"",+Y28*AA28))</f>
        <v/>
      </c>
      <c r="AD28" s="225" t="str">
        <f>IF(ISERROR((AC28*24*365)/1000),"",(AC28*24*365)/1000)</f>
        <v/>
      </c>
      <c r="AE28" s="221">
        <f>IF(ISERROR(+AD28*tariefKwh*7),0,+AD28*tariefKwh*7)</f>
        <v>0</v>
      </c>
    </row>
    <row r="29" spans="1:34" s="11" customFormat="1" ht="15" customHeight="1" x14ac:dyDescent="0.2">
      <c r="A29" s="337"/>
      <c r="B29" s="139"/>
      <c r="C29" s="180"/>
      <c r="D29" s="64"/>
      <c r="E29" s="64"/>
      <c r="F29" s="234"/>
      <c r="G29" s="258"/>
      <c r="H29" s="65"/>
      <c r="I29" s="220">
        <f>G29*(1-H29)</f>
        <v>0</v>
      </c>
      <c r="J29" s="221">
        <f>IF(ISERROR(+I29*F29),"",+I29*F29)</f>
        <v>0</v>
      </c>
      <c r="K29" s="302"/>
      <c r="L29" s="14"/>
      <c r="M29" s="222" t="str">
        <f t="shared" si="0"/>
        <v/>
      </c>
      <c r="N29" s="222" t="str">
        <f t="shared" si="0"/>
        <v/>
      </c>
      <c r="O29" s="223" t="str">
        <f>IF(ISBLANK(+F29),"",+F29)</f>
        <v/>
      </c>
      <c r="P29" s="109"/>
      <c r="Q29" s="258"/>
      <c r="R29" s="235"/>
      <c r="S29" s="220">
        <f t="shared" si="1"/>
        <v>0</v>
      </c>
      <c r="T29" s="221">
        <f t="shared" si="2"/>
        <v>0</v>
      </c>
      <c r="U29" s="302"/>
      <c r="V29" s="14"/>
      <c r="W29" s="222" t="str">
        <f t="shared" si="3"/>
        <v/>
      </c>
      <c r="X29" s="222" t="str">
        <f t="shared" si="3"/>
        <v/>
      </c>
      <c r="Y29" s="223" t="str">
        <f>IF(ISBLANK(+F29),"",+F29)</f>
        <v/>
      </c>
      <c r="Z29" s="109"/>
      <c r="AA29" s="107"/>
      <c r="AB29" s="236"/>
      <c r="AC29" s="224" t="str">
        <f>IF(ISERROR(IF(OR(Z29="nee",Z29=""),"",+Y29*AA29)),"",IF(OR(Z29="nee",Z29=""),"",+Y29*AA29))</f>
        <v/>
      </c>
      <c r="AD29" s="225" t="str">
        <f>IF(ISERROR((AC29*24*365)/1000),"",(AC29*24*365)/1000)</f>
        <v/>
      </c>
      <c r="AE29" s="221">
        <f>IF(ISERROR(+AD29*tariefKwh*7),0,+AD29*tariefKwh*7)</f>
        <v>0</v>
      </c>
    </row>
    <row r="30" spans="1:34" s="11" customFormat="1" ht="15" customHeight="1" x14ac:dyDescent="0.2">
      <c r="A30" s="337"/>
      <c r="B30" s="139"/>
      <c r="C30" s="180"/>
      <c r="D30" s="64"/>
      <c r="E30" s="64"/>
      <c r="F30" s="234"/>
      <c r="G30" s="258"/>
      <c r="H30" s="65"/>
      <c r="I30" s="220">
        <f>G30*(1-H30)</f>
        <v>0</v>
      </c>
      <c r="J30" s="221">
        <f>IF(ISERROR(+I30*F30),"",+I30*F30)</f>
        <v>0</v>
      </c>
      <c r="K30" s="302"/>
      <c r="L30" s="14"/>
      <c r="M30" s="222" t="str">
        <f t="shared" si="0"/>
        <v/>
      </c>
      <c r="N30" s="222" t="str">
        <f t="shared" si="0"/>
        <v/>
      </c>
      <c r="O30" s="223" t="str">
        <f>IF(ISBLANK(+F30),"",+F30)</f>
        <v/>
      </c>
      <c r="P30" s="109"/>
      <c r="Q30" s="258"/>
      <c r="R30" s="235"/>
      <c r="S30" s="220">
        <f t="shared" si="1"/>
        <v>0</v>
      </c>
      <c r="T30" s="221">
        <f t="shared" si="2"/>
        <v>0</v>
      </c>
      <c r="U30" s="302"/>
      <c r="V30" s="14"/>
      <c r="W30" s="222" t="str">
        <f t="shared" si="3"/>
        <v/>
      </c>
      <c r="X30" s="222" t="str">
        <f t="shared" si="3"/>
        <v/>
      </c>
      <c r="Y30" s="223" t="str">
        <f>IF(ISBLANK(+F30),"",+F30)</f>
        <v/>
      </c>
      <c r="Z30" s="109"/>
      <c r="AA30" s="107"/>
      <c r="AB30" s="236"/>
      <c r="AC30" s="224" t="str">
        <f>IF(ISERROR(IF(OR(Z30="nee",Z30=""),"",+Y30*AA30)),"",IF(OR(Z30="nee",Z30=""),"",+Y30*AA30))</f>
        <v/>
      </c>
      <c r="AD30" s="225" t="str">
        <f>IF(ISERROR((AC30*24*365)/1000),"",(AC30*24*365)/1000)</f>
        <v/>
      </c>
      <c r="AE30" s="221">
        <f>IF(ISERROR(+AD30*tariefKwh*7),0,+AD30*tariefKwh*7)</f>
        <v>0</v>
      </c>
    </row>
    <row r="31" spans="1:34" s="11" customFormat="1" ht="15" customHeight="1" x14ac:dyDescent="0.2">
      <c r="A31" s="337"/>
      <c r="B31" s="139"/>
      <c r="C31" s="180"/>
      <c r="D31" s="64"/>
      <c r="E31" s="64"/>
      <c r="F31" s="234"/>
      <c r="G31" s="258"/>
      <c r="H31" s="65"/>
      <c r="I31" s="220">
        <f>G31*(1-H31)</f>
        <v>0</v>
      </c>
      <c r="J31" s="221">
        <f>IF(ISERROR(+I31*F31),"",+I31*F31)</f>
        <v>0</v>
      </c>
      <c r="K31" s="302"/>
      <c r="L31" s="14"/>
      <c r="M31" s="222" t="str">
        <f t="shared" si="0"/>
        <v/>
      </c>
      <c r="N31" s="222" t="str">
        <f t="shared" si="0"/>
        <v/>
      </c>
      <c r="O31" s="223" t="str">
        <f>IF(ISBLANK(+F31),"",+F31)</f>
        <v/>
      </c>
      <c r="P31" s="109"/>
      <c r="Q31" s="258"/>
      <c r="R31" s="235"/>
      <c r="S31" s="220">
        <f t="shared" si="1"/>
        <v>0</v>
      </c>
      <c r="T31" s="221">
        <f t="shared" si="2"/>
        <v>0</v>
      </c>
      <c r="U31" s="302"/>
      <c r="V31" s="14"/>
      <c r="W31" s="222" t="str">
        <f t="shared" si="3"/>
        <v/>
      </c>
      <c r="X31" s="222" t="str">
        <f t="shared" si="3"/>
        <v/>
      </c>
      <c r="Y31" s="223" t="str">
        <f>IF(ISBLANK(+F31),"",+F31)</f>
        <v/>
      </c>
      <c r="Z31" s="109"/>
      <c r="AA31" s="107"/>
      <c r="AB31" s="236"/>
      <c r="AC31" s="224" t="str">
        <f>IF(ISERROR(IF(OR(Z31="nee",Z31=""),"",+Y31*AA31)),"",IF(OR(Z31="nee",Z31=""),"",+Y31*AA31))</f>
        <v/>
      </c>
      <c r="AD31" s="225" t="str">
        <f>IF(ISERROR((AC31*24*365)/1000),"",(AC31*24*365)/1000)</f>
        <v/>
      </c>
      <c r="AE31" s="221">
        <f>IF(ISERROR(+AD31*tariefKwh*7),0,+AD31*tariefKwh*7)</f>
        <v>0</v>
      </c>
    </row>
    <row r="32" spans="1:34" s="11" customFormat="1" ht="15" customHeight="1" x14ac:dyDescent="0.2">
      <c r="A32" s="337"/>
      <c r="B32" s="80"/>
      <c r="C32" s="226" t="s">
        <v>317</v>
      </c>
      <c r="D32" s="227"/>
      <c r="E32" s="227"/>
      <c r="F32" s="228"/>
      <c r="G32" s="229"/>
      <c r="H32" s="230"/>
      <c r="I32" s="229"/>
      <c r="J32" s="231"/>
      <c r="K32" s="231"/>
      <c r="L32" s="232"/>
      <c r="M32" s="233"/>
      <c r="N32" s="167"/>
      <c r="O32" s="14"/>
      <c r="P32" s="14"/>
      <c r="Q32" s="14"/>
      <c r="R32" s="14"/>
      <c r="S32" s="14"/>
      <c r="T32" s="14"/>
      <c r="U32" s="231"/>
      <c r="V32" s="14"/>
      <c r="W32" s="167"/>
      <c r="X32" s="167"/>
      <c r="Y32" s="14"/>
      <c r="Z32" s="74"/>
      <c r="AA32" s="14"/>
      <c r="AB32" s="14"/>
    </row>
    <row r="33" spans="1:34" s="11" customFormat="1" ht="15" customHeight="1" x14ac:dyDescent="0.2">
      <c r="A33" s="337"/>
      <c r="B33" s="80"/>
      <c r="C33" s="226"/>
      <c r="D33" s="227"/>
      <c r="E33" s="227"/>
      <c r="F33" s="228"/>
      <c r="G33" s="229"/>
      <c r="H33" s="229"/>
      <c r="I33" s="230"/>
      <c r="J33" s="229"/>
      <c r="K33" s="229"/>
      <c r="L33" s="231"/>
      <c r="M33" s="232"/>
      <c r="N33" s="233"/>
      <c r="O33" s="167"/>
      <c r="P33" s="14"/>
      <c r="Q33" s="14"/>
      <c r="R33" s="230"/>
      <c r="S33" s="14"/>
      <c r="T33" s="14"/>
      <c r="U33" s="229"/>
      <c r="V33" s="14"/>
      <c r="W33" s="14"/>
      <c r="X33" s="167"/>
      <c r="Y33" s="167"/>
      <c r="Z33" s="14"/>
      <c r="AA33" s="74"/>
      <c r="AB33" s="14"/>
      <c r="AC33" s="14"/>
    </row>
    <row r="34" spans="1:34" s="11" customFormat="1" ht="57.5" x14ac:dyDescent="0.45">
      <c r="A34" s="337"/>
      <c r="B34" s="82" t="s">
        <v>40</v>
      </c>
      <c r="C34" s="513" t="str">
        <f>VLOOKUP(B34,$B$10:$D$21,2,FALSE)</f>
        <v>Variant 1: Licentie(s) Decentrale WAN-koppeling</v>
      </c>
      <c r="D34" s="514" t="e">
        <f>VLOOKUP(C34,$B$10:$D$21,2,FALSE)</f>
        <v>#N/A</v>
      </c>
      <c r="E34" s="514" t="e">
        <f>VLOOKUP(D34,$B$10:$D$21,2,FALSE)</f>
        <v>#N/A</v>
      </c>
      <c r="F34" s="68"/>
      <c r="G34" s="68"/>
      <c r="H34" s="68"/>
      <c r="I34" s="68"/>
      <c r="J34" s="215" t="s">
        <v>50</v>
      </c>
      <c r="K34" s="303"/>
      <c r="L34" s="14"/>
      <c r="M34" s="513" t="str">
        <f>IF(E35="Subscription","Subscription","Onderhoud &amp; Support")</f>
        <v>Onderhoud &amp; Support</v>
      </c>
      <c r="N34" s="514"/>
      <c r="O34" s="514"/>
      <c r="P34" s="514"/>
      <c r="Q34" s="58"/>
      <c r="R34" s="58"/>
      <c r="S34" s="58"/>
      <c r="T34" s="215" t="str">
        <f>"Totaalprijs "&amp;M34&amp;" 
Licentie"</f>
        <v>Totaalprijs Onderhoud &amp; Support 
Licentie</v>
      </c>
      <c r="U34" s="303"/>
      <c r="V34" s="14"/>
      <c r="W34" s="165"/>
      <c r="X34" s="165"/>
      <c r="Y34" s="18"/>
      <c r="Z34" s="18"/>
      <c r="AA34" s="18"/>
      <c r="AB34" s="18"/>
      <c r="AC34" s="18"/>
      <c r="AD34" s="18"/>
      <c r="AE34" s="18"/>
    </row>
    <row r="35" spans="1:34" s="11" customFormat="1" ht="20" thickBot="1" x14ac:dyDescent="0.35">
      <c r="A35" s="337"/>
      <c r="B35" s="83"/>
      <c r="C35" s="84" t="s">
        <v>48</v>
      </c>
      <c r="D35" s="182"/>
      <c r="E35" s="138"/>
      <c r="F35" s="327" t="s">
        <v>49</v>
      </c>
      <c r="G35" s="100"/>
      <c r="H35" s="69"/>
      <c r="I35" s="69"/>
      <c r="J35" s="70">
        <f>SUM(J37:J39)</f>
        <v>0</v>
      </c>
      <c r="K35" s="304"/>
      <c r="L35" s="14"/>
      <c r="M35" s="169"/>
      <c r="N35" s="168"/>
      <c r="O35" s="71"/>
      <c r="P35" s="71"/>
      <c r="Q35" s="71"/>
      <c r="R35" s="71"/>
      <c r="S35" s="71"/>
      <c r="T35" s="72">
        <f>SUM(T37:T39)</f>
        <v>0</v>
      </c>
      <c r="U35" s="304"/>
      <c r="V35" s="14"/>
      <c r="W35" s="165"/>
      <c r="X35" s="165"/>
      <c r="Y35" s="18"/>
      <c r="Z35" s="18"/>
      <c r="AA35" s="18"/>
      <c r="AB35" s="18"/>
      <c r="AC35" s="18"/>
      <c r="AD35" s="18"/>
      <c r="AE35" s="18"/>
    </row>
    <row r="36" spans="1:34" s="11" customFormat="1" ht="70.5" thickTop="1" x14ac:dyDescent="0.3">
      <c r="A36" s="337"/>
      <c r="B36" s="139"/>
      <c r="C36" s="216" t="s">
        <v>5</v>
      </c>
      <c r="D36" s="216" t="s">
        <v>11</v>
      </c>
      <c r="E36" s="216" t="s">
        <v>14</v>
      </c>
      <c r="F36" s="217" t="s">
        <v>17</v>
      </c>
      <c r="G36" s="217" t="s">
        <v>45</v>
      </c>
      <c r="H36" s="217" t="s">
        <v>192</v>
      </c>
      <c r="I36" s="217" t="s">
        <v>12</v>
      </c>
      <c r="J36" s="217" t="s">
        <v>13</v>
      </c>
      <c r="K36" s="301" t="s">
        <v>222</v>
      </c>
      <c r="L36" s="14"/>
      <c r="M36" s="216" t="s">
        <v>5</v>
      </c>
      <c r="N36" s="216" t="s">
        <v>11</v>
      </c>
      <c r="O36" s="217" t="s">
        <v>17</v>
      </c>
      <c r="P36" s="218" t="s">
        <v>21</v>
      </c>
      <c r="Q36" s="217" t="s">
        <v>336</v>
      </c>
      <c r="R36" s="217" t="s">
        <v>192</v>
      </c>
      <c r="S36" s="217" t="s">
        <v>337</v>
      </c>
      <c r="T36" s="217" t="s">
        <v>236</v>
      </c>
      <c r="U36" s="301" t="s">
        <v>222</v>
      </c>
      <c r="V36" s="14"/>
      <c r="W36" s="86"/>
      <c r="X36" s="165"/>
      <c r="Y36" s="165"/>
      <c r="Z36" s="18"/>
      <c r="AA36" s="18"/>
      <c r="AB36" s="18"/>
      <c r="AC36" s="18"/>
      <c r="AD36" s="18"/>
      <c r="AE36" s="18"/>
    </row>
    <row r="37" spans="1:34" s="11" customFormat="1" ht="15" customHeight="1" x14ac:dyDescent="0.2">
      <c r="A37" s="337"/>
      <c r="B37" s="139"/>
      <c r="C37" s="180"/>
      <c r="D37" s="64"/>
      <c r="E37" s="64"/>
      <c r="F37" s="234"/>
      <c r="G37" s="258"/>
      <c r="H37" s="65"/>
      <c r="I37" s="220">
        <f>G37*(1-H37)</f>
        <v>0</v>
      </c>
      <c r="J37" s="221">
        <f>IF(ISERROR(+I37*F37),"",+I37*F37)</f>
        <v>0</v>
      </c>
      <c r="K37" s="302"/>
      <c r="L37" s="14"/>
      <c r="M37" s="222" t="str">
        <f t="shared" ref="M37:N39" si="4">IF(ISBLANK(+C37),"",+C37)</f>
        <v/>
      </c>
      <c r="N37" s="222" t="str">
        <f t="shared" si="4"/>
        <v/>
      </c>
      <c r="O37" s="223" t="str">
        <f>IF(ISBLANK(+F37),"",+F37)</f>
        <v/>
      </c>
      <c r="P37" s="109" t="s">
        <v>19</v>
      </c>
      <c r="Q37" s="258"/>
      <c r="R37" s="235"/>
      <c r="S37" s="220">
        <f t="shared" ref="S37:S39" si="5">IF(ISERROR(+Q37*(1-(R37))),"",+Q37*(1-(R37)))</f>
        <v>0</v>
      </c>
      <c r="T37" s="221">
        <f t="shared" ref="T37:T39" si="6">IF(ISERROR(+S37*O37*7),0,+S37*O37*7)</f>
        <v>0</v>
      </c>
      <c r="U37" s="302"/>
      <c r="V37" s="14"/>
      <c r="W37" s="165"/>
      <c r="X37" s="165"/>
      <c r="Y37" s="18"/>
      <c r="Z37" s="18"/>
      <c r="AA37" s="18"/>
      <c r="AB37" s="18"/>
      <c r="AC37" s="18"/>
      <c r="AD37" s="18"/>
      <c r="AE37" s="18"/>
    </row>
    <row r="38" spans="1:34" s="11" customFormat="1" ht="15" customHeight="1" x14ac:dyDescent="0.2">
      <c r="A38" s="337"/>
      <c r="B38" s="139"/>
      <c r="C38" s="180"/>
      <c r="D38" s="64"/>
      <c r="E38" s="64"/>
      <c r="F38" s="234"/>
      <c r="G38" s="258"/>
      <c r="H38" s="65"/>
      <c r="I38" s="220">
        <f>G38*(1-H38)</f>
        <v>0</v>
      </c>
      <c r="J38" s="221">
        <f>IF(ISERROR(+I38*F38),"",+I38*F38)</f>
        <v>0</v>
      </c>
      <c r="K38" s="302"/>
      <c r="L38" s="14"/>
      <c r="M38" s="222" t="str">
        <f t="shared" si="4"/>
        <v/>
      </c>
      <c r="N38" s="222" t="str">
        <f t="shared" si="4"/>
        <v/>
      </c>
      <c r="O38" s="223" t="str">
        <f>IF(ISBLANK(+F38),"",+F38)</f>
        <v/>
      </c>
      <c r="P38" s="109" t="s">
        <v>19</v>
      </c>
      <c r="Q38" s="258"/>
      <c r="R38" s="235"/>
      <c r="S38" s="220">
        <f t="shared" si="5"/>
        <v>0</v>
      </c>
      <c r="T38" s="221">
        <f t="shared" si="6"/>
        <v>0</v>
      </c>
      <c r="U38" s="302"/>
      <c r="V38" s="14"/>
      <c r="W38" s="165"/>
      <c r="X38" s="165"/>
      <c r="Y38" s="18"/>
      <c r="Z38" s="18"/>
      <c r="AA38" s="18"/>
      <c r="AB38" s="18"/>
      <c r="AC38" s="18"/>
      <c r="AD38" s="18"/>
      <c r="AE38" s="18"/>
    </row>
    <row r="39" spans="1:34" s="11" customFormat="1" ht="15" customHeight="1" x14ac:dyDescent="0.2">
      <c r="A39" s="337"/>
      <c r="B39" s="139"/>
      <c r="C39" s="180"/>
      <c r="D39" s="64"/>
      <c r="E39" s="64"/>
      <c r="F39" s="234"/>
      <c r="G39" s="258"/>
      <c r="H39" s="65"/>
      <c r="I39" s="220">
        <f>G39*(1-H39)</f>
        <v>0</v>
      </c>
      <c r="J39" s="221">
        <f>IF(ISERROR(+I39*F39),"",+I39*F39)</f>
        <v>0</v>
      </c>
      <c r="K39" s="302"/>
      <c r="L39" s="14"/>
      <c r="M39" s="222" t="str">
        <f t="shared" si="4"/>
        <v/>
      </c>
      <c r="N39" s="222" t="str">
        <f t="shared" si="4"/>
        <v/>
      </c>
      <c r="O39" s="223" t="str">
        <f>IF(ISBLANK(+F39),"",+F39)</f>
        <v/>
      </c>
      <c r="P39" s="109" t="s">
        <v>292</v>
      </c>
      <c r="Q39" s="258"/>
      <c r="R39" s="235"/>
      <c r="S39" s="220">
        <f t="shared" si="5"/>
        <v>0</v>
      </c>
      <c r="T39" s="221">
        <f t="shared" si="6"/>
        <v>0</v>
      </c>
      <c r="U39" s="302"/>
      <c r="V39" s="14"/>
      <c r="W39" s="165"/>
      <c r="X39" s="165"/>
      <c r="Y39" s="18"/>
      <c r="Z39" s="18"/>
      <c r="AA39" s="18"/>
      <c r="AB39" s="18"/>
      <c r="AC39" s="18"/>
      <c r="AD39" s="18"/>
      <c r="AE39" s="18"/>
    </row>
    <row r="40" spans="1:34" s="11" customFormat="1" ht="15" customHeight="1" thickBot="1" x14ac:dyDescent="0.35">
      <c r="A40" s="337"/>
      <c r="B40" s="173"/>
      <c r="C40" s="173"/>
      <c r="D40" s="173"/>
      <c r="E40" s="24"/>
      <c r="F40" s="20"/>
      <c r="G40" s="20"/>
      <c r="H40" s="20"/>
      <c r="I40" s="20"/>
      <c r="J40" s="20"/>
      <c r="K40" s="20"/>
      <c r="L40" s="20"/>
      <c r="M40" s="164"/>
      <c r="N40" s="164"/>
      <c r="O40" s="20"/>
      <c r="P40" s="20"/>
      <c r="Q40" s="20"/>
      <c r="R40" s="20"/>
      <c r="S40" s="20"/>
      <c r="T40" s="20"/>
      <c r="U40" s="20"/>
      <c r="V40" s="20"/>
      <c r="W40" s="164"/>
      <c r="X40" s="164"/>
      <c r="Y40" s="20"/>
      <c r="Z40" s="20"/>
      <c r="AA40" s="20"/>
      <c r="AB40" s="20"/>
      <c r="AC40" s="20"/>
      <c r="AD40" s="20"/>
      <c r="AE40" s="20"/>
    </row>
    <row r="41" spans="1:34" s="11" customFormat="1" ht="15" customHeight="1" x14ac:dyDescent="0.3">
      <c r="A41" s="337"/>
      <c r="B41" s="174"/>
      <c r="C41" s="174"/>
      <c r="D41" s="174"/>
      <c r="E41" s="17"/>
      <c r="F41" s="18"/>
      <c r="G41" s="18"/>
      <c r="H41" s="18"/>
      <c r="I41" s="18"/>
      <c r="J41" s="18"/>
      <c r="K41" s="18"/>
      <c r="L41" s="18"/>
      <c r="M41" s="18"/>
      <c r="N41" s="165"/>
      <c r="O41" s="165"/>
      <c r="P41" s="18"/>
      <c r="Q41" s="18"/>
      <c r="R41" s="18"/>
      <c r="S41" s="18"/>
      <c r="T41" s="18"/>
      <c r="U41" s="18"/>
      <c r="V41" s="18"/>
      <c r="W41" s="18"/>
      <c r="X41" s="165"/>
      <c r="Y41" s="165"/>
      <c r="Z41" s="18"/>
      <c r="AA41" s="18"/>
      <c r="AB41" s="18"/>
      <c r="AC41" s="18"/>
      <c r="AD41" s="18"/>
      <c r="AE41" s="18"/>
    </row>
    <row r="42" spans="1:34" s="11" customFormat="1" ht="21" customHeight="1" x14ac:dyDescent="0.2">
      <c r="A42" s="337"/>
      <c r="B42" s="88" t="s">
        <v>9</v>
      </c>
      <c r="C42" s="84" t="str">
        <f>VLOOKUP(B42,$B$10:$D$21,2,FALSE)</f>
        <v>Variant 2: Decentrale WAN-koppeling</v>
      </c>
      <c r="D42" s="179"/>
      <c r="E42" s="132"/>
      <c r="F42" s="132"/>
      <c r="G42" s="135" t="s">
        <v>44</v>
      </c>
      <c r="H42" s="135"/>
      <c r="I42" s="132"/>
      <c r="J42" s="131"/>
      <c r="K42" s="299"/>
      <c r="L42" s="86"/>
      <c r="M42" s="279" t="s">
        <v>335</v>
      </c>
      <c r="N42" s="280"/>
      <c r="O42" s="281"/>
      <c r="P42" s="281"/>
      <c r="Q42" s="281"/>
      <c r="R42" s="281"/>
      <c r="S42" s="132"/>
      <c r="T42" s="131"/>
      <c r="U42" s="299"/>
      <c r="V42" s="86"/>
      <c r="W42" s="279" t="s">
        <v>18</v>
      </c>
      <c r="X42" s="280"/>
      <c r="Y42" s="281"/>
      <c r="Z42" s="281"/>
      <c r="AA42" s="281"/>
      <c r="AB42" s="281"/>
      <c r="AC42" s="281"/>
      <c r="AD42" s="132"/>
      <c r="AE42" s="131"/>
    </row>
    <row r="43" spans="1:34" s="87" customFormat="1" ht="20" thickBot="1" x14ac:dyDescent="0.25">
      <c r="A43" s="337"/>
      <c r="B43" s="59"/>
      <c r="C43" s="84" t="s">
        <v>23</v>
      </c>
      <c r="D43" s="179"/>
      <c r="E43" s="521" t="str">
        <f>"WAN " &amp; LEFT(B42,1)&amp; " : "</f>
        <v xml:space="preserve">WAN 2 : </v>
      </c>
      <c r="F43" s="522"/>
      <c r="G43" s="517"/>
      <c r="H43" s="518"/>
      <c r="I43" s="89" t="s">
        <v>24</v>
      </c>
      <c r="J43" s="85">
        <f>SUM(J45:J49)</f>
        <v>0</v>
      </c>
      <c r="K43" s="300"/>
      <c r="L43" s="59"/>
      <c r="M43" s="277"/>
      <c r="N43" s="278"/>
      <c r="O43" s="133"/>
      <c r="P43" s="133"/>
      <c r="Q43" s="133"/>
      <c r="R43" s="133"/>
      <c r="S43" s="136" t="s">
        <v>24</v>
      </c>
      <c r="T43" s="137">
        <f>SUM(T45:T49)</f>
        <v>0</v>
      </c>
      <c r="U43" s="300"/>
      <c r="V43" s="59"/>
      <c r="W43" s="277"/>
      <c r="X43" s="278"/>
      <c r="Y43" s="133"/>
      <c r="Z43" s="133"/>
      <c r="AA43" s="133"/>
      <c r="AB43" s="133"/>
      <c r="AC43" s="133"/>
      <c r="AD43" s="136" t="s">
        <v>24</v>
      </c>
      <c r="AE43" s="137">
        <f>SUM(AE45:AE49)</f>
        <v>0</v>
      </c>
      <c r="AF43" s="11"/>
      <c r="AG43" s="11"/>
      <c r="AH43" s="11"/>
    </row>
    <row r="44" spans="1:34" s="11" customFormat="1" ht="70.5" thickTop="1" x14ac:dyDescent="0.3">
      <c r="A44" s="337"/>
      <c r="B44" s="139"/>
      <c r="C44" s="216" t="s">
        <v>5</v>
      </c>
      <c r="D44" s="216" t="s">
        <v>11</v>
      </c>
      <c r="E44" s="216" t="s">
        <v>14</v>
      </c>
      <c r="F44" s="217" t="s">
        <v>17</v>
      </c>
      <c r="G44" s="217" t="s">
        <v>45</v>
      </c>
      <c r="H44" s="217" t="s">
        <v>192</v>
      </c>
      <c r="I44" s="217" t="s">
        <v>12</v>
      </c>
      <c r="J44" s="217" t="s">
        <v>13</v>
      </c>
      <c r="K44" s="301" t="s">
        <v>222</v>
      </c>
      <c r="L44" s="14"/>
      <c r="M44" s="216" t="s">
        <v>5</v>
      </c>
      <c r="N44" s="216" t="s">
        <v>11</v>
      </c>
      <c r="O44" s="217" t="s">
        <v>17</v>
      </c>
      <c r="P44" s="218" t="s">
        <v>21</v>
      </c>
      <c r="Q44" s="217" t="s">
        <v>336</v>
      </c>
      <c r="R44" s="217" t="s">
        <v>192</v>
      </c>
      <c r="S44" s="217" t="s">
        <v>337</v>
      </c>
      <c r="T44" s="217" t="s">
        <v>236</v>
      </c>
      <c r="U44" s="301" t="s">
        <v>222</v>
      </c>
      <c r="V44" s="14"/>
      <c r="W44" s="216" t="s">
        <v>5</v>
      </c>
      <c r="X44" s="216" t="s">
        <v>11</v>
      </c>
      <c r="Y44" s="217" t="s">
        <v>17</v>
      </c>
      <c r="Z44" s="218" t="s">
        <v>21</v>
      </c>
      <c r="AA44" s="217" t="s">
        <v>320</v>
      </c>
      <c r="AB44" s="219" t="s">
        <v>16</v>
      </c>
      <c r="AC44" s="217" t="s">
        <v>320</v>
      </c>
      <c r="AD44" s="217" t="s">
        <v>20</v>
      </c>
      <c r="AE44" s="217" t="s">
        <v>238</v>
      </c>
    </row>
    <row r="45" spans="1:34" s="11" customFormat="1" ht="15" customHeight="1" x14ac:dyDescent="0.2">
      <c r="A45" s="337"/>
      <c r="B45" s="139"/>
      <c r="C45" s="180"/>
      <c r="D45" s="64"/>
      <c r="E45" s="64"/>
      <c r="F45" s="234"/>
      <c r="G45" s="258"/>
      <c r="H45" s="65"/>
      <c r="I45" s="220">
        <f>G45*(1-H45)</f>
        <v>0</v>
      </c>
      <c r="J45" s="221">
        <f>IF(ISERROR(+I45*F45),"",+I45*F45)</f>
        <v>0</v>
      </c>
      <c r="K45" s="302"/>
      <c r="L45" s="14"/>
      <c r="M45" s="222" t="str">
        <f t="shared" ref="M45:N49" si="7">IF(ISBLANK(+C45),"",+C45)</f>
        <v/>
      </c>
      <c r="N45" s="222" t="str">
        <f t="shared" si="7"/>
        <v/>
      </c>
      <c r="O45" s="223" t="str">
        <f>IF(ISBLANK(+F45),"",+F45)</f>
        <v/>
      </c>
      <c r="P45" s="109"/>
      <c r="Q45" s="258"/>
      <c r="R45" s="235"/>
      <c r="S45" s="220">
        <f>IF(ISERROR(+Q45*(1-(R45))),"",+Q45*(1-(R45)))</f>
        <v>0</v>
      </c>
      <c r="T45" s="221">
        <f t="shared" ref="T45:T49" si="8">IF(ISERROR(+S45*O45*7),0,+S45*O45*7)</f>
        <v>0</v>
      </c>
      <c r="U45" s="302"/>
      <c r="V45" s="14"/>
      <c r="W45" s="222" t="str">
        <f t="shared" ref="W45:X49" si="9">IF(ISBLANK(+M45),"",+M45)</f>
        <v/>
      </c>
      <c r="X45" s="222" t="str">
        <f t="shared" si="9"/>
        <v/>
      </c>
      <c r="Y45" s="223" t="str">
        <f>IF(ISBLANK(+F45),"",+F45)</f>
        <v/>
      </c>
      <c r="Z45" s="109"/>
      <c r="AA45" s="107"/>
      <c r="AB45" s="236"/>
      <c r="AC45" s="224" t="str">
        <f>IF(ISERROR(IF(OR(Z45="nee",Z45=""),"",+Y45*AA45)),"",IF(OR(Z45="nee",Z45=""),"",+Y45*AA45))</f>
        <v/>
      </c>
      <c r="AD45" s="225" t="str">
        <f>IF(ISERROR((AC45*24*365)/1000),"",(AC45*24*365)/1000)</f>
        <v/>
      </c>
      <c r="AE45" s="221">
        <f>IF(ISERROR(+AD45*tariefKwh*7),0,+AD45*tariefKwh*7)</f>
        <v>0</v>
      </c>
    </row>
    <row r="46" spans="1:34" s="11" customFormat="1" ht="15" customHeight="1" x14ac:dyDescent="0.2">
      <c r="A46" s="337"/>
      <c r="B46" s="139"/>
      <c r="C46" s="180"/>
      <c r="D46" s="64"/>
      <c r="E46" s="64"/>
      <c r="F46" s="234"/>
      <c r="G46" s="258"/>
      <c r="H46" s="65"/>
      <c r="I46" s="220">
        <f>G46*(1-H46)</f>
        <v>0</v>
      </c>
      <c r="J46" s="221">
        <f>IF(ISERROR(+I46*F46),"",+I46*F46)</f>
        <v>0</v>
      </c>
      <c r="K46" s="302"/>
      <c r="L46" s="14"/>
      <c r="M46" s="222" t="str">
        <f t="shared" si="7"/>
        <v/>
      </c>
      <c r="N46" s="222" t="str">
        <f t="shared" si="7"/>
        <v/>
      </c>
      <c r="O46" s="223" t="str">
        <f>IF(ISBLANK(+F46),"",+F46)</f>
        <v/>
      </c>
      <c r="P46" s="109"/>
      <c r="Q46" s="258"/>
      <c r="R46" s="235"/>
      <c r="S46" s="220">
        <f t="shared" ref="S46:S49" si="10">IF(ISERROR(+Q46*(1-(R46))),"",+Q46*(1-(R46)))</f>
        <v>0</v>
      </c>
      <c r="T46" s="221">
        <f t="shared" si="8"/>
        <v>0</v>
      </c>
      <c r="U46" s="302"/>
      <c r="V46" s="14"/>
      <c r="W46" s="222" t="str">
        <f t="shared" si="9"/>
        <v/>
      </c>
      <c r="X46" s="222" t="str">
        <f t="shared" si="9"/>
        <v/>
      </c>
      <c r="Y46" s="223" t="str">
        <f>IF(ISBLANK(+F46),"",+F46)</f>
        <v/>
      </c>
      <c r="Z46" s="109"/>
      <c r="AA46" s="107"/>
      <c r="AB46" s="236"/>
      <c r="AC46" s="224" t="str">
        <f>IF(ISERROR(IF(OR(Z46="nee",Z46=""),"",+Y46*AA46)),"",IF(OR(Z46="nee",Z46=""),"",+Y46*AA46))</f>
        <v/>
      </c>
      <c r="AD46" s="225" t="str">
        <f>IF(ISERROR((AC46*24*365)/1000),"",(AC46*24*365)/1000)</f>
        <v/>
      </c>
      <c r="AE46" s="221">
        <f>IF(ISERROR(+AD46*tariefKwh*7),0,+AD46*tariefKwh*7)</f>
        <v>0</v>
      </c>
    </row>
    <row r="47" spans="1:34" s="11" customFormat="1" ht="15" customHeight="1" x14ac:dyDescent="0.2">
      <c r="A47" s="337"/>
      <c r="B47" s="139"/>
      <c r="C47" s="180"/>
      <c r="D47" s="64"/>
      <c r="E47" s="64"/>
      <c r="F47" s="234"/>
      <c r="G47" s="258"/>
      <c r="H47" s="65"/>
      <c r="I47" s="220">
        <f>G47*(1-H47)</f>
        <v>0</v>
      </c>
      <c r="J47" s="221">
        <f>IF(ISERROR(+I47*F47),"",+I47*F47)</f>
        <v>0</v>
      </c>
      <c r="K47" s="302"/>
      <c r="L47" s="14"/>
      <c r="M47" s="222" t="str">
        <f t="shared" si="7"/>
        <v/>
      </c>
      <c r="N47" s="222" t="str">
        <f t="shared" si="7"/>
        <v/>
      </c>
      <c r="O47" s="223" t="str">
        <f>IF(ISBLANK(+F47),"",+F47)</f>
        <v/>
      </c>
      <c r="P47" s="109"/>
      <c r="Q47" s="258"/>
      <c r="R47" s="235"/>
      <c r="S47" s="220">
        <f t="shared" si="10"/>
        <v>0</v>
      </c>
      <c r="T47" s="221">
        <f t="shared" si="8"/>
        <v>0</v>
      </c>
      <c r="U47" s="302"/>
      <c r="V47" s="14"/>
      <c r="W47" s="222" t="str">
        <f t="shared" si="9"/>
        <v/>
      </c>
      <c r="X47" s="222" t="str">
        <f t="shared" si="9"/>
        <v/>
      </c>
      <c r="Y47" s="223" t="str">
        <f>IF(ISBLANK(+F47),"",+F47)</f>
        <v/>
      </c>
      <c r="Z47" s="109"/>
      <c r="AA47" s="107"/>
      <c r="AB47" s="236"/>
      <c r="AC47" s="224" t="str">
        <f>IF(ISERROR(IF(OR(Z47="nee",Z47=""),"",+Y47*AA47)),"",IF(OR(Z47="nee",Z47=""),"",+Y47*AA47))</f>
        <v/>
      </c>
      <c r="AD47" s="225" t="str">
        <f>IF(ISERROR((AC47*24*365)/1000),"",(AC47*24*365)/1000)</f>
        <v/>
      </c>
      <c r="AE47" s="221">
        <f>IF(ISERROR(+AD47*tariefKwh*7),0,+AD47*tariefKwh*7)</f>
        <v>0</v>
      </c>
    </row>
    <row r="48" spans="1:34" s="11" customFormat="1" ht="15" customHeight="1" x14ac:dyDescent="0.2">
      <c r="A48" s="337"/>
      <c r="B48" s="139"/>
      <c r="C48" s="180"/>
      <c r="D48" s="64"/>
      <c r="E48" s="64"/>
      <c r="F48" s="234"/>
      <c r="G48" s="258"/>
      <c r="H48" s="65"/>
      <c r="I48" s="220">
        <f>G48*(1-H48)</f>
        <v>0</v>
      </c>
      <c r="J48" s="221">
        <f>IF(ISERROR(+I48*F48),"",+I48*F48)</f>
        <v>0</v>
      </c>
      <c r="K48" s="302"/>
      <c r="L48" s="14"/>
      <c r="M48" s="222" t="str">
        <f t="shared" si="7"/>
        <v/>
      </c>
      <c r="N48" s="222" t="str">
        <f t="shared" si="7"/>
        <v/>
      </c>
      <c r="O48" s="223" t="str">
        <f>IF(ISBLANK(+F48),"",+F48)</f>
        <v/>
      </c>
      <c r="P48" s="109"/>
      <c r="Q48" s="258"/>
      <c r="R48" s="235"/>
      <c r="S48" s="220">
        <f t="shared" si="10"/>
        <v>0</v>
      </c>
      <c r="T48" s="221">
        <f t="shared" si="8"/>
        <v>0</v>
      </c>
      <c r="U48" s="302"/>
      <c r="V48" s="14"/>
      <c r="W48" s="222" t="str">
        <f t="shared" si="9"/>
        <v/>
      </c>
      <c r="X48" s="222" t="str">
        <f t="shared" si="9"/>
        <v/>
      </c>
      <c r="Y48" s="223" t="str">
        <f>IF(ISBLANK(+F48),"",+F48)</f>
        <v/>
      </c>
      <c r="Z48" s="109"/>
      <c r="AA48" s="107"/>
      <c r="AB48" s="236"/>
      <c r="AC48" s="224" t="str">
        <f>IF(ISERROR(IF(OR(Z48="nee",Z48=""),"",+Y48*AA48)),"",IF(OR(Z48="nee",Z48=""),"",+Y48*AA48))</f>
        <v/>
      </c>
      <c r="AD48" s="225" t="str">
        <f>IF(ISERROR((AC48*24*365)/1000),"",(AC48*24*365)/1000)</f>
        <v/>
      </c>
      <c r="AE48" s="221">
        <f>IF(ISERROR(+AD48*tariefKwh*7),0,+AD48*tariefKwh*7)</f>
        <v>0</v>
      </c>
    </row>
    <row r="49" spans="1:34" s="11" customFormat="1" ht="15" customHeight="1" x14ac:dyDescent="0.2">
      <c r="A49" s="337"/>
      <c r="B49" s="139"/>
      <c r="C49" s="180"/>
      <c r="D49" s="64"/>
      <c r="E49" s="64"/>
      <c r="F49" s="234"/>
      <c r="G49" s="258"/>
      <c r="H49" s="65"/>
      <c r="I49" s="220">
        <f>G49*(1-H49)</f>
        <v>0</v>
      </c>
      <c r="J49" s="221">
        <f>IF(ISERROR(+I49*F49),"",+I49*F49)</f>
        <v>0</v>
      </c>
      <c r="K49" s="302"/>
      <c r="L49" s="14"/>
      <c r="M49" s="222" t="str">
        <f t="shared" si="7"/>
        <v/>
      </c>
      <c r="N49" s="222" t="str">
        <f t="shared" si="7"/>
        <v/>
      </c>
      <c r="O49" s="223" t="str">
        <f>IF(ISBLANK(+F49),"",+F49)</f>
        <v/>
      </c>
      <c r="P49" s="109"/>
      <c r="Q49" s="258"/>
      <c r="R49" s="235"/>
      <c r="S49" s="220">
        <f t="shared" si="10"/>
        <v>0</v>
      </c>
      <c r="T49" s="221">
        <f t="shared" si="8"/>
        <v>0</v>
      </c>
      <c r="U49" s="302"/>
      <c r="V49" s="14"/>
      <c r="W49" s="222" t="str">
        <f t="shared" si="9"/>
        <v/>
      </c>
      <c r="X49" s="222" t="str">
        <f t="shared" si="9"/>
        <v/>
      </c>
      <c r="Y49" s="223" t="str">
        <f>IF(ISBLANK(+F49),"",+F49)</f>
        <v/>
      </c>
      <c r="Z49" s="109"/>
      <c r="AA49" s="107"/>
      <c r="AB49" s="236"/>
      <c r="AC49" s="224" t="str">
        <f>IF(ISERROR(IF(OR(Z49="nee",Z49=""),"",+Y49*AA49)),"",IF(OR(Z49="nee",Z49=""),"",+Y49*AA49))</f>
        <v/>
      </c>
      <c r="AD49" s="225" t="str">
        <f>IF(ISERROR((AC49*24*365)/1000),"",(AC49*24*365)/1000)</f>
        <v/>
      </c>
      <c r="AE49" s="221">
        <f>IF(ISERROR(+AD49*tariefKwh*7),0,+AD49*tariefKwh*7)</f>
        <v>0</v>
      </c>
    </row>
    <row r="50" spans="1:34" s="11" customFormat="1" ht="15" customHeight="1" x14ac:dyDescent="0.2">
      <c r="A50" s="337"/>
      <c r="B50" s="80"/>
      <c r="C50" s="226" t="s">
        <v>317</v>
      </c>
      <c r="D50" s="227"/>
      <c r="E50" s="227"/>
      <c r="F50" s="228"/>
      <c r="G50" s="229"/>
      <c r="H50" s="230"/>
      <c r="I50" s="229"/>
      <c r="J50" s="231"/>
      <c r="K50" s="231"/>
      <c r="L50" s="232"/>
      <c r="M50" s="233"/>
      <c r="N50" s="167"/>
      <c r="O50" s="14"/>
      <c r="P50" s="14"/>
      <c r="Q50" s="14"/>
      <c r="R50" s="14"/>
      <c r="S50" s="14"/>
      <c r="T50" s="14"/>
      <c r="U50" s="231"/>
      <c r="V50" s="14"/>
      <c r="W50" s="167"/>
      <c r="X50" s="167"/>
      <c r="Y50" s="14"/>
      <c r="Z50" s="74"/>
      <c r="AA50" s="14"/>
      <c r="AB50" s="14"/>
    </row>
    <row r="51" spans="1:34" s="11" customFormat="1" ht="15" customHeight="1" x14ac:dyDescent="0.2">
      <c r="A51" s="337"/>
      <c r="B51" s="80"/>
      <c r="C51" s="226"/>
      <c r="D51" s="227"/>
      <c r="E51" s="227"/>
      <c r="F51" s="228"/>
      <c r="G51" s="229"/>
      <c r="H51" s="230"/>
      <c r="I51" s="229"/>
      <c r="J51" s="231"/>
      <c r="K51" s="229"/>
      <c r="L51" s="232"/>
      <c r="M51" s="233"/>
      <c r="N51" s="167"/>
      <c r="O51" s="14"/>
      <c r="P51" s="14"/>
      <c r="Q51" s="14"/>
      <c r="R51" s="14"/>
      <c r="S51" s="14"/>
      <c r="T51" s="14"/>
      <c r="U51" s="229"/>
      <c r="V51" s="14"/>
      <c r="W51" s="167"/>
      <c r="X51" s="167"/>
      <c r="Y51" s="14"/>
      <c r="Z51" s="74"/>
      <c r="AA51" s="14"/>
      <c r="AB51" s="14"/>
    </row>
    <row r="52" spans="1:34" s="11" customFormat="1" ht="57.5" x14ac:dyDescent="0.45">
      <c r="A52" s="337"/>
      <c r="B52" s="82" t="s">
        <v>10</v>
      </c>
      <c r="C52" s="513" t="str">
        <f>VLOOKUP(B52,$B$10:$D$21,2,FALSE)</f>
        <v>Variant 2: Licentie(s) Decentrale WAN-koppeling</v>
      </c>
      <c r="D52" s="514" t="e">
        <f>VLOOKUP(C52,$B$10:$D$21,2,FALSE)</f>
        <v>#N/A</v>
      </c>
      <c r="E52" s="514" t="e">
        <f>VLOOKUP(D52,$B$10:$D$21,2,FALSE)</f>
        <v>#N/A</v>
      </c>
      <c r="F52" s="68"/>
      <c r="G52" s="68"/>
      <c r="H52" s="68"/>
      <c r="I52" s="68"/>
      <c r="J52" s="215" t="s">
        <v>50</v>
      </c>
      <c r="K52" s="303"/>
      <c r="L52" s="14"/>
      <c r="M52" s="513" t="str">
        <f>IF(E53="Subscription","Subscription","Onderhoud &amp; Support")</f>
        <v>Onderhoud &amp; Support</v>
      </c>
      <c r="N52" s="514"/>
      <c r="O52" s="514"/>
      <c r="P52" s="514"/>
      <c r="Q52" s="58"/>
      <c r="R52" s="58"/>
      <c r="S52" s="58"/>
      <c r="T52" s="215" t="str">
        <f>"Totaalprijs "&amp;M52&amp;" 
Licentie"</f>
        <v>Totaalprijs Onderhoud &amp; Support 
Licentie</v>
      </c>
      <c r="U52" s="303"/>
      <c r="V52" s="14"/>
      <c r="W52" s="165"/>
      <c r="X52" s="165"/>
      <c r="Y52" s="18"/>
      <c r="Z52" s="18"/>
      <c r="AA52" s="18"/>
      <c r="AB52" s="18"/>
      <c r="AC52" s="18"/>
      <c r="AD52" s="18"/>
      <c r="AE52" s="18"/>
    </row>
    <row r="53" spans="1:34" s="11" customFormat="1" ht="20" thickBot="1" x14ac:dyDescent="0.35">
      <c r="A53" s="337"/>
      <c r="B53" s="83"/>
      <c r="C53" s="84" t="s">
        <v>48</v>
      </c>
      <c r="D53" s="182"/>
      <c r="E53" s="138"/>
      <c r="F53" s="327" t="s">
        <v>49</v>
      </c>
      <c r="G53" s="100"/>
      <c r="H53" s="69"/>
      <c r="I53" s="69"/>
      <c r="J53" s="70">
        <f>SUM(J55:J57)</f>
        <v>0</v>
      </c>
      <c r="K53" s="304"/>
      <c r="L53" s="14"/>
      <c r="M53" s="169"/>
      <c r="N53" s="168"/>
      <c r="O53" s="71"/>
      <c r="P53" s="71"/>
      <c r="Q53" s="71"/>
      <c r="R53" s="71"/>
      <c r="S53" s="71"/>
      <c r="T53" s="72">
        <f>SUM(T55:T57)</f>
        <v>0</v>
      </c>
      <c r="U53" s="304"/>
      <c r="V53" s="14"/>
      <c r="W53" s="165"/>
      <c r="X53" s="165"/>
      <c r="Y53" s="18"/>
      <c r="Z53" s="18"/>
      <c r="AA53" s="18"/>
      <c r="AB53" s="18"/>
      <c r="AC53" s="18"/>
      <c r="AD53" s="18"/>
      <c r="AE53" s="18"/>
    </row>
    <row r="54" spans="1:34" s="11" customFormat="1" ht="70.5" thickTop="1" x14ac:dyDescent="0.3">
      <c r="A54" s="337"/>
      <c r="B54" s="139"/>
      <c r="C54" s="216" t="s">
        <v>5</v>
      </c>
      <c r="D54" s="216" t="s">
        <v>11</v>
      </c>
      <c r="E54" s="216" t="s">
        <v>14</v>
      </c>
      <c r="F54" s="217" t="s">
        <v>17</v>
      </c>
      <c r="G54" s="217" t="s">
        <v>45</v>
      </c>
      <c r="H54" s="217" t="s">
        <v>192</v>
      </c>
      <c r="I54" s="217" t="s">
        <v>12</v>
      </c>
      <c r="J54" s="217" t="s">
        <v>13</v>
      </c>
      <c r="K54" s="301" t="s">
        <v>222</v>
      </c>
      <c r="L54" s="14"/>
      <c r="M54" s="216" t="s">
        <v>5</v>
      </c>
      <c r="N54" s="216" t="s">
        <v>11</v>
      </c>
      <c r="O54" s="217" t="s">
        <v>17</v>
      </c>
      <c r="P54" s="218" t="s">
        <v>21</v>
      </c>
      <c r="Q54" s="217" t="s">
        <v>336</v>
      </c>
      <c r="R54" s="217" t="s">
        <v>192</v>
      </c>
      <c r="S54" s="217" t="s">
        <v>337</v>
      </c>
      <c r="T54" s="217" t="s">
        <v>236</v>
      </c>
      <c r="U54" s="301" t="s">
        <v>222</v>
      </c>
      <c r="V54" s="14"/>
      <c r="W54" s="165"/>
      <c r="X54" s="165"/>
      <c r="Y54" s="18"/>
      <c r="Z54" s="18"/>
      <c r="AA54" s="18"/>
      <c r="AB54" s="18"/>
      <c r="AC54" s="18"/>
      <c r="AD54" s="18"/>
      <c r="AE54" s="18"/>
    </row>
    <row r="55" spans="1:34" s="11" customFormat="1" ht="15" customHeight="1" x14ac:dyDescent="0.2">
      <c r="A55" s="337"/>
      <c r="B55" s="139"/>
      <c r="C55" s="180"/>
      <c r="D55" s="64"/>
      <c r="E55" s="64"/>
      <c r="F55" s="234"/>
      <c r="G55" s="258"/>
      <c r="H55" s="65"/>
      <c r="I55" s="220">
        <f>G55*(1-H55)</f>
        <v>0</v>
      </c>
      <c r="J55" s="221">
        <f>IF(ISERROR(+I55*F55),"",+I55*F55)</f>
        <v>0</v>
      </c>
      <c r="K55" s="302"/>
      <c r="L55" s="14"/>
      <c r="M55" s="222" t="str">
        <f t="shared" ref="M55:N57" si="11">IF(ISBLANK(+C55),"",+C55)</f>
        <v/>
      </c>
      <c r="N55" s="222" t="str">
        <f t="shared" si="11"/>
        <v/>
      </c>
      <c r="O55" s="223" t="str">
        <f>IF(ISBLANK(+F55),"",+F55)</f>
        <v/>
      </c>
      <c r="P55" s="109"/>
      <c r="Q55" s="258"/>
      <c r="R55" s="235"/>
      <c r="S55" s="220">
        <f t="shared" ref="S55:S57" si="12">IF(ISERROR(+Q55*(1-(R55))),"",+Q55*(1-(R55)))</f>
        <v>0</v>
      </c>
      <c r="T55" s="221">
        <f t="shared" ref="T55:T57" si="13">IF(ISERROR(+S55*O55*7),0,+S55*O55*7)</f>
        <v>0</v>
      </c>
      <c r="U55" s="302"/>
      <c r="V55" s="14"/>
      <c r="W55" s="165"/>
      <c r="X55" s="165"/>
      <c r="Y55" s="18"/>
      <c r="Z55" s="18"/>
      <c r="AA55" s="18"/>
      <c r="AB55" s="18"/>
      <c r="AC55" s="18"/>
      <c r="AD55" s="18"/>
      <c r="AE55" s="18"/>
    </row>
    <row r="56" spans="1:34" s="11" customFormat="1" ht="15" customHeight="1" x14ac:dyDescent="0.2">
      <c r="A56" s="337"/>
      <c r="B56" s="139"/>
      <c r="C56" s="180"/>
      <c r="D56" s="64"/>
      <c r="E56" s="64"/>
      <c r="F56" s="234"/>
      <c r="G56" s="258"/>
      <c r="H56" s="65"/>
      <c r="I56" s="220">
        <f>G56*(1-H56)</f>
        <v>0</v>
      </c>
      <c r="J56" s="221">
        <f>IF(ISERROR(+I56*F56),"",+I56*F56)</f>
        <v>0</v>
      </c>
      <c r="K56" s="302"/>
      <c r="L56" s="14"/>
      <c r="M56" s="222" t="str">
        <f t="shared" si="11"/>
        <v/>
      </c>
      <c r="N56" s="222" t="str">
        <f t="shared" si="11"/>
        <v/>
      </c>
      <c r="O56" s="223" t="str">
        <f>IF(ISBLANK(+F56),"",+F56)</f>
        <v/>
      </c>
      <c r="P56" s="109"/>
      <c r="Q56" s="258"/>
      <c r="R56" s="235"/>
      <c r="S56" s="220">
        <f t="shared" si="12"/>
        <v>0</v>
      </c>
      <c r="T56" s="221">
        <f t="shared" si="13"/>
        <v>0</v>
      </c>
      <c r="U56" s="302"/>
      <c r="V56" s="14"/>
      <c r="W56" s="165"/>
      <c r="X56" s="165"/>
      <c r="Y56" s="18"/>
      <c r="Z56" s="18"/>
      <c r="AA56" s="18"/>
      <c r="AB56" s="18"/>
      <c r="AC56" s="18"/>
      <c r="AD56" s="18"/>
      <c r="AE56" s="18"/>
    </row>
    <row r="57" spans="1:34" s="11" customFormat="1" ht="15" customHeight="1" x14ac:dyDescent="0.2">
      <c r="A57" s="337"/>
      <c r="B57" s="139"/>
      <c r="C57" s="180"/>
      <c r="D57" s="64"/>
      <c r="E57" s="64"/>
      <c r="F57" s="234"/>
      <c r="G57" s="258"/>
      <c r="H57" s="65"/>
      <c r="I57" s="220">
        <f>G57*(1-H57)</f>
        <v>0</v>
      </c>
      <c r="J57" s="221">
        <f>IF(ISERROR(+I57*F57),"",+I57*F57)</f>
        <v>0</v>
      </c>
      <c r="K57" s="302"/>
      <c r="L57" s="14"/>
      <c r="M57" s="222" t="str">
        <f t="shared" si="11"/>
        <v/>
      </c>
      <c r="N57" s="222" t="str">
        <f t="shared" si="11"/>
        <v/>
      </c>
      <c r="O57" s="223" t="str">
        <f>IF(ISBLANK(+F57),"",+F57)</f>
        <v/>
      </c>
      <c r="P57" s="109"/>
      <c r="Q57" s="258"/>
      <c r="R57" s="235"/>
      <c r="S57" s="220">
        <f t="shared" si="12"/>
        <v>0</v>
      </c>
      <c r="T57" s="221">
        <f t="shared" si="13"/>
        <v>0</v>
      </c>
      <c r="U57" s="302"/>
      <c r="V57" s="14"/>
      <c r="W57" s="165"/>
      <c r="X57" s="165"/>
      <c r="Y57" s="18"/>
      <c r="Z57" s="18"/>
      <c r="AA57" s="18"/>
      <c r="AB57" s="18"/>
      <c r="AC57" s="18"/>
      <c r="AD57" s="18"/>
      <c r="AE57" s="18"/>
    </row>
    <row r="58" spans="1:34" s="11" customFormat="1" ht="15" customHeight="1" thickBot="1" x14ac:dyDescent="0.35">
      <c r="A58" s="337"/>
      <c r="B58" s="173"/>
      <c r="C58" s="173"/>
      <c r="D58" s="173"/>
      <c r="E58" s="24"/>
      <c r="F58" s="20"/>
      <c r="G58" s="20"/>
      <c r="H58" s="20"/>
      <c r="I58" s="20"/>
      <c r="J58" s="20"/>
      <c r="K58" s="20"/>
      <c r="L58" s="20"/>
      <c r="M58" s="20"/>
      <c r="N58" s="164"/>
      <c r="O58" s="164"/>
      <c r="P58" s="20"/>
      <c r="Q58" s="20"/>
      <c r="R58" s="20"/>
      <c r="S58" s="20"/>
      <c r="T58" s="20"/>
      <c r="U58" s="20"/>
      <c r="V58" s="20"/>
      <c r="W58" s="20"/>
      <c r="X58" s="164"/>
      <c r="Y58" s="164"/>
      <c r="Z58" s="20"/>
      <c r="AA58" s="20"/>
      <c r="AB58" s="20"/>
      <c r="AC58" s="20"/>
      <c r="AD58" s="20"/>
      <c r="AE58" s="20"/>
    </row>
    <row r="59" spans="1:34" s="11" customFormat="1" ht="15" customHeight="1" x14ac:dyDescent="0.3">
      <c r="A59" s="337"/>
      <c r="B59" s="174"/>
      <c r="C59" s="174"/>
      <c r="D59" s="174"/>
      <c r="E59" s="17"/>
      <c r="F59" s="18"/>
      <c r="G59" s="18"/>
      <c r="H59" s="18"/>
      <c r="I59" s="18"/>
      <c r="J59" s="18"/>
      <c r="K59" s="18"/>
      <c r="L59" s="18"/>
      <c r="M59" s="18"/>
      <c r="N59" s="165"/>
      <c r="O59" s="165"/>
      <c r="P59" s="18"/>
      <c r="Q59" s="18"/>
      <c r="R59" s="18"/>
      <c r="S59" s="18"/>
      <c r="T59" s="18"/>
      <c r="U59" s="18"/>
      <c r="V59" s="18"/>
      <c r="W59" s="18"/>
      <c r="X59" s="165"/>
      <c r="Y59" s="165"/>
      <c r="Z59" s="18"/>
      <c r="AA59" s="18"/>
      <c r="AB59" s="18"/>
      <c r="AC59" s="18"/>
      <c r="AD59" s="18"/>
      <c r="AE59" s="18"/>
    </row>
    <row r="60" spans="1:34" s="11" customFormat="1" ht="21" customHeight="1" x14ac:dyDescent="0.2">
      <c r="A60" s="337"/>
      <c r="B60" s="88" t="s">
        <v>52</v>
      </c>
      <c r="C60" s="84" t="str">
        <f>VLOOKUP(B60,$B$10:$D$21,2,FALSE)</f>
        <v>Variant 3: Decentrale WAN-koppeling</v>
      </c>
      <c r="D60" s="179"/>
      <c r="E60" s="132"/>
      <c r="F60" s="132"/>
      <c r="G60" s="135" t="s">
        <v>44</v>
      </c>
      <c r="H60" s="135"/>
      <c r="I60" s="132"/>
      <c r="J60" s="131"/>
      <c r="K60" s="299"/>
      <c r="L60" s="86"/>
      <c r="M60" s="279" t="s">
        <v>335</v>
      </c>
      <c r="N60" s="280"/>
      <c r="O60" s="281"/>
      <c r="P60" s="281"/>
      <c r="Q60" s="281"/>
      <c r="R60" s="281"/>
      <c r="S60" s="132"/>
      <c r="T60" s="131"/>
      <c r="U60" s="299"/>
      <c r="V60" s="86"/>
      <c r="W60" s="279" t="s">
        <v>18</v>
      </c>
      <c r="X60" s="280"/>
      <c r="Y60" s="281"/>
      <c r="Z60" s="281"/>
      <c r="AA60" s="281"/>
      <c r="AB60" s="281"/>
      <c r="AC60" s="281"/>
      <c r="AD60" s="132"/>
      <c r="AE60" s="131"/>
    </row>
    <row r="61" spans="1:34" s="87" customFormat="1" ht="20" thickBot="1" x14ac:dyDescent="0.25">
      <c r="A61" s="337"/>
      <c r="B61" s="59"/>
      <c r="C61" s="84" t="s">
        <v>23</v>
      </c>
      <c r="D61" s="179"/>
      <c r="E61" s="521" t="str">
        <f>"WAN " &amp; LEFT(B60,1)&amp; " : "</f>
        <v xml:space="preserve">WAN 3 : </v>
      </c>
      <c r="F61" s="522"/>
      <c r="G61" s="517"/>
      <c r="H61" s="518"/>
      <c r="I61" s="89" t="s">
        <v>24</v>
      </c>
      <c r="J61" s="85">
        <f>SUM(J63:J67)</f>
        <v>0</v>
      </c>
      <c r="K61" s="300"/>
      <c r="L61" s="59"/>
      <c r="M61" s="277"/>
      <c r="N61" s="278"/>
      <c r="O61" s="133"/>
      <c r="P61" s="133"/>
      <c r="Q61" s="133"/>
      <c r="R61" s="133"/>
      <c r="S61" s="136" t="s">
        <v>24</v>
      </c>
      <c r="T61" s="137">
        <f>SUM(T63:T67)</f>
        <v>0</v>
      </c>
      <c r="U61" s="300"/>
      <c r="V61" s="59"/>
      <c r="W61" s="277"/>
      <c r="X61" s="278"/>
      <c r="Y61" s="133"/>
      <c r="Z61" s="133"/>
      <c r="AA61" s="133"/>
      <c r="AB61" s="133"/>
      <c r="AC61" s="133"/>
      <c r="AD61" s="136" t="s">
        <v>24</v>
      </c>
      <c r="AE61" s="137">
        <f>SUM(AE63:AE67)</f>
        <v>0</v>
      </c>
      <c r="AF61" s="11"/>
      <c r="AG61" s="11"/>
      <c r="AH61" s="11"/>
    </row>
    <row r="62" spans="1:34" s="11" customFormat="1" ht="70.5" thickTop="1" x14ac:dyDescent="0.3">
      <c r="A62" s="337"/>
      <c r="B62" s="139"/>
      <c r="C62" s="216" t="s">
        <v>5</v>
      </c>
      <c r="D62" s="216" t="s">
        <v>11</v>
      </c>
      <c r="E62" s="216" t="s">
        <v>14</v>
      </c>
      <c r="F62" s="217" t="s">
        <v>17</v>
      </c>
      <c r="G62" s="217" t="s">
        <v>45</v>
      </c>
      <c r="H62" s="217" t="s">
        <v>192</v>
      </c>
      <c r="I62" s="217" t="s">
        <v>12</v>
      </c>
      <c r="J62" s="217" t="s">
        <v>13</v>
      </c>
      <c r="K62" s="301" t="s">
        <v>222</v>
      </c>
      <c r="L62" s="14"/>
      <c r="M62" s="216" t="s">
        <v>5</v>
      </c>
      <c r="N62" s="216" t="s">
        <v>11</v>
      </c>
      <c r="O62" s="217" t="s">
        <v>17</v>
      </c>
      <c r="P62" s="218" t="s">
        <v>21</v>
      </c>
      <c r="Q62" s="217" t="s">
        <v>336</v>
      </c>
      <c r="R62" s="217" t="s">
        <v>192</v>
      </c>
      <c r="S62" s="217" t="s">
        <v>337</v>
      </c>
      <c r="T62" s="217" t="s">
        <v>236</v>
      </c>
      <c r="U62" s="301" t="s">
        <v>222</v>
      </c>
      <c r="V62" s="14"/>
      <c r="W62" s="216" t="s">
        <v>5</v>
      </c>
      <c r="X62" s="216" t="s">
        <v>11</v>
      </c>
      <c r="Y62" s="217" t="s">
        <v>17</v>
      </c>
      <c r="Z62" s="218" t="s">
        <v>21</v>
      </c>
      <c r="AA62" s="217" t="s">
        <v>320</v>
      </c>
      <c r="AB62" s="219" t="s">
        <v>16</v>
      </c>
      <c r="AC62" s="217" t="s">
        <v>320</v>
      </c>
      <c r="AD62" s="217" t="s">
        <v>20</v>
      </c>
      <c r="AE62" s="217" t="s">
        <v>238</v>
      </c>
    </row>
    <row r="63" spans="1:34" s="11" customFormat="1" ht="15" customHeight="1" x14ac:dyDescent="0.2">
      <c r="A63" s="337"/>
      <c r="B63" s="139"/>
      <c r="C63" s="180"/>
      <c r="D63" s="64"/>
      <c r="E63" s="64"/>
      <c r="F63" s="234"/>
      <c r="G63" s="258"/>
      <c r="H63" s="65"/>
      <c r="I63" s="220">
        <f>G63*(1-H63)</f>
        <v>0</v>
      </c>
      <c r="J63" s="221">
        <f>IF(ISERROR(+I63*F63),"",+I63*F63)</f>
        <v>0</v>
      </c>
      <c r="K63" s="302"/>
      <c r="L63" s="14"/>
      <c r="M63" s="222" t="str">
        <f t="shared" ref="M63:N67" si="14">IF(ISBLANK(+C63),"",+C63)</f>
        <v/>
      </c>
      <c r="N63" s="222" t="str">
        <f t="shared" si="14"/>
        <v/>
      </c>
      <c r="O63" s="223" t="str">
        <f>IF(ISBLANK(+F63),"",+F63)</f>
        <v/>
      </c>
      <c r="P63" s="109"/>
      <c r="Q63" s="258"/>
      <c r="R63" s="235"/>
      <c r="S63" s="220">
        <f t="shared" ref="S63:S67" si="15">IF(ISERROR(+Q63*(1-(R63))),"",+Q63*(1-(R63)))</f>
        <v>0</v>
      </c>
      <c r="T63" s="221">
        <f t="shared" ref="T63:T67" si="16">IF(ISERROR(+S63*O63*7),0,+S63*O63*7)</f>
        <v>0</v>
      </c>
      <c r="U63" s="302"/>
      <c r="V63" s="14"/>
      <c r="W63" s="222" t="str">
        <f t="shared" ref="W63:X67" si="17">IF(ISBLANK(+M63),"",+M63)</f>
        <v/>
      </c>
      <c r="X63" s="222" t="str">
        <f t="shared" si="17"/>
        <v/>
      </c>
      <c r="Y63" s="223" t="str">
        <f>IF(ISBLANK(+F63),"",+F63)</f>
        <v/>
      </c>
      <c r="Z63" s="109"/>
      <c r="AA63" s="107"/>
      <c r="AB63" s="236"/>
      <c r="AC63" s="224" t="str">
        <f>IF(ISERROR(IF(OR(Z63="nee",Z63=""),"",+Y63*AA63)),"",IF(OR(Z63="nee",Z63=""),"",+Y63*AA63))</f>
        <v/>
      </c>
      <c r="AD63" s="225" t="str">
        <f>IF(ISERROR((AC63*24*365)/1000),"",(AC63*24*365)/1000)</f>
        <v/>
      </c>
      <c r="AE63" s="221">
        <f>IF(ISERROR(+AD63*tariefKwh*7),0,+AD63*tariefKwh*7)</f>
        <v>0</v>
      </c>
    </row>
    <row r="64" spans="1:34" s="11" customFormat="1" ht="15" customHeight="1" x14ac:dyDescent="0.2">
      <c r="A64" s="337"/>
      <c r="B64" s="139"/>
      <c r="C64" s="180"/>
      <c r="D64" s="64"/>
      <c r="E64" s="64"/>
      <c r="F64" s="234"/>
      <c r="G64" s="258"/>
      <c r="H64" s="65"/>
      <c r="I64" s="220">
        <f>G64*(1-H64)</f>
        <v>0</v>
      </c>
      <c r="J64" s="221">
        <f>IF(ISERROR(+I64*F64),"",+I64*F64)</f>
        <v>0</v>
      </c>
      <c r="K64" s="302"/>
      <c r="L64" s="14"/>
      <c r="M64" s="222" t="str">
        <f t="shared" si="14"/>
        <v/>
      </c>
      <c r="N64" s="222" t="str">
        <f t="shared" si="14"/>
        <v/>
      </c>
      <c r="O64" s="223" t="str">
        <f>IF(ISBLANK(+F64),"",+F64)</f>
        <v/>
      </c>
      <c r="P64" s="109"/>
      <c r="Q64" s="258"/>
      <c r="R64" s="235"/>
      <c r="S64" s="220">
        <f t="shared" si="15"/>
        <v>0</v>
      </c>
      <c r="T64" s="221">
        <f t="shared" si="16"/>
        <v>0</v>
      </c>
      <c r="U64" s="302"/>
      <c r="V64" s="14"/>
      <c r="W64" s="222" t="str">
        <f t="shared" si="17"/>
        <v/>
      </c>
      <c r="X64" s="222" t="str">
        <f t="shared" si="17"/>
        <v/>
      </c>
      <c r="Y64" s="223" t="str">
        <f>IF(ISBLANK(+F64),"",+F64)</f>
        <v/>
      </c>
      <c r="Z64" s="109"/>
      <c r="AA64" s="107"/>
      <c r="AB64" s="236"/>
      <c r="AC64" s="224" t="str">
        <f>IF(ISERROR(IF(OR(Z64="nee",Z64=""),"",+Y64*AA64)),"",IF(OR(Z64="nee",Z64=""),"",+Y64*AA64))</f>
        <v/>
      </c>
      <c r="AD64" s="225" t="str">
        <f>IF(ISERROR((AC64*24*365)/1000),"",(AC64*24*365)/1000)</f>
        <v/>
      </c>
      <c r="AE64" s="221">
        <f>IF(ISERROR(+AD64*tariefKwh*7),0,+AD64*tariefKwh*7)</f>
        <v>0</v>
      </c>
    </row>
    <row r="65" spans="1:34" s="11" customFormat="1" ht="15" customHeight="1" x14ac:dyDescent="0.2">
      <c r="A65" s="337"/>
      <c r="B65" s="139"/>
      <c r="C65" s="180"/>
      <c r="D65" s="64"/>
      <c r="E65" s="64"/>
      <c r="F65" s="234"/>
      <c r="G65" s="258"/>
      <c r="H65" s="65"/>
      <c r="I65" s="220">
        <f>G65*(1-H65)</f>
        <v>0</v>
      </c>
      <c r="J65" s="221">
        <f>IF(ISERROR(+I65*F65),"",+I65*F65)</f>
        <v>0</v>
      </c>
      <c r="K65" s="302"/>
      <c r="L65" s="14"/>
      <c r="M65" s="222" t="str">
        <f t="shared" si="14"/>
        <v/>
      </c>
      <c r="N65" s="222" t="str">
        <f t="shared" si="14"/>
        <v/>
      </c>
      <c r="O65" s="223" t="str">
        <f>IF(ISBLANK(+F65),"",+F65)</f>
        <v/>
      </c>
      <c r="P65" s="109"/>
      <c r="Q65" s="258"/>
      <c r="R65" s="235"/>
      <c r="S65" s="220">
        <f t="shared" si="15"/>
        <v>0</v>
      </c>
      <c r="T65" s="221">
        <f t="shared" si="16"/>
        <v>0</v>
      </c>
      <c r="U65" s="302"/>
      <c r="V65" s="14"/>
      <c r="W65" s="222" t="str">
        <f t="shared" si="17"/>
        <v/>
      </c>
      <c r="X65" s="222" t="str">
        <f t="shared" si="17"/>
        <v/>
      </c>
      <c r="Y65" s="223" t="str">
        <f>IF(ISBLANK(+F65),"",+F65)</f>
        <v/>
      </c>
      <c r="Z65" s="109"/>
      <c r="AA65" s="107"/>
      <c r="AB65" s="236"/>
      <c r="AC65" s="224" t="str">
        <f>IF(ISERROR(IF(OR(Z65="nee",Z65=""),"",+Y65*AA65)),"",IF(OR(Z65="nee",Z65=""),"",+Y65*AA65))</f>
        <v/>
      </c>
      <c r="AD65" s="225" t="str">
        <f>IF(ISERROR((AC65*24*365)/1000),"",(AC65*24*365)/1000)</f>
        <v/>
      </c>
      <c r="AE65" s="221">
        <f>IF(ISERROR(+AD65*tariefKwh*7),0,+AD65*tariefKwh*7)</f>
        <v>0</v>
      </c>
    </row>
    <row r="66" spans="1:34" s="11" customFormat="1" ht="15" customHeight="1" x14ac:dyDescent="0.2">
      <c r="A66" s="337"/>
      <c r="B66" s="139"/>
      <c r="C66" s="180"/>
      <c r="D66" s="64"/>
      <c r="E66" s="64"/>
      <c r="F66" s="234"/>
      <c r="G66" s="258"/>
      <c r="H66" s="65"/>
      <c r="I66" s="220">
        <f>G66*(1-H66)</f>
        <v>0</v>
      </c>
      <c r="J66" s="221">
        <f>IF(ISERROR(+I66*F66),"",+I66*F66)</f>
        <v>0</v>
      </c>
      <c r="K66" s="302"/>
      <c r="L66" s="14"/>
      <c r="M66" s="222" t="str">
        <f t="shared" si="14"/>
        <v/>
      </c>
      <c r="N66" s="222" t="str">
        <f t="shared" si="14"/>
        <v/>
      </c>
      <c r="O66" s="223" t="str">
        <f>IF(ISBLANK(+F66),"",+F66)</f>
        <v/>
      </c>
      <c r="P66" s="109"/>
      <c r="Q66" s="258"/>
      <c r="R66" s="235"/>
      <c r="S66" s="220">
        <f t="shared" si="15"/>
        <v>0</v>
      </c>
      <c r="T66" s="221">
        <f t="shared" si="16"/>
        <v>0</v>
      </c>
      <c r="U66" s="302"/>
      <c r="V66" s="14"/>
      <c r="W66" s="222" t="str">
        <f t="shared" si="17"/>
        <v/>
      </c>
      <c r="X66" s="222" t="str">
        <f t="shared" si="17"/>
        <v/>
      </c>
      <c r="Y66" s="223" t="str">
        <f>IF(ISBLANK(+F66),"",+F66)</f>
        <v/>
      </c>
      <c r="Z66" s="109"/>
      <c r="AA66" s="107"/>
      <c r="AB66" s="236"/>
      <c r="AC66" s="224" t="str">
        <f>IF(ISERROR(IF(OR(Z66="nee",Z66=""),"",+Y66*AA66)),"",IF(OR(Z66="nee",Z66=""),"",+Y66*AA66))</f>
        <v/>
      </c>
      <c r="AD66" s="225" t="str">
        <f>IF(ISERROR((AC66*24*365)/1000),"",(AC66*24*365)/1000)</f>
        <v/>
      </c>
      <c r="AE66" s="221">
        <f>IF(ISERROR(+AD66*tariefKwh*7),0,+AD66*tariefKwh*7)</f>
        <v>0</v>
      </c>
    </row>
    <row r="67" spans="1:34" s="11" customFormat="1" ht="15" customHeight="1" x14ac:dyDescent="0.2">
      <c r="A67" s="337"/>
      <c r="B67" s="139"/>
      <c r="C67" s="180"/>
      <c r="D67" s="64"/>
      <c r="E67" s="64"/>
      <c r="F67" s="234"/>
      <c r="G67" s="258"/>
      <c r="H67" s="65"/>
      <c r="I67" s="220">
        <f>G67*(1-H67)</f>
        <v>0</v>
      </c>
      <c r="J67" s="221">
        <f>IF(ISERROR(+I67*F67),"",+I67*F67)</f>
        <v>0</v>
      </c>
      <c r="K67" s="302"/>
      <c r="L67" s="14"/>
      <c r="M67" s="222" t="str">
        <f t="shared" si="14"/>
        <v/>
      </c>
      <c r="N67" s="222" t="str">
        <f t="shared" si="14"/>
        <v/>
      </c>
      <c r="O67" s="223" t="str">
        <f>IF(ISBLANK(+F67),"",+F67)</f>
        <v/>
      </c>
      <c r="P67" s="109"/>
      <c r="Q67" s="258"/>
      <c r="R67" s="235"/>
      <c r="S67" s="220">
        <f t="shared" si="15"/>
        <v>0</v>
      </c>
      <c r="T67" s="221">
        <f t="shared" si="16"/>
        <v>0</v>
      </c>
      <c r="U67" s="302"/>
      <c r="V67" s="14"/>
      <c r="W67" s="222" t="str">
        <f t="shared" si="17"/>
        <v/>
      </c>
      <c r="X67" s="222" t="str">
        <f t="shared" si="17"/>
        <v/>
      </c>
      <c r="Y67" s="223" t="str">
        <f>IF(ISBLANK(+F67),"",+F67)</f>
        <v/>
      </c>
      <c r="Z67" s="109"/>
      <c r="AA67" s="107"/>
      <c r="AB67" s="236"/>
      <c r="AC67" s="224" t="str">
        <f>IF(ISERROR(IF(OR(Z67="nee",Z67=""),"",+Y67*AA67)),"",IF(OR(Z67="nee",Z67=""),"",+Y67*AA67))</f>
        <v/>
      </c>
      <c r="AD67" s="225" t="str">
        <f>IF(ISERROR((AC67*24*365)/1000),"",(AC67*24*365)/1000)</f>
        <v/>
      </c>
      <c r="AE67" s="221">
        <f>IF(ISERROR(+AD67*tariefKwh*7),0,+AD67*tariefKwh*7)</f>
        <v>0</v>
      </c>
    </row>
    <row r="68" spans="1:34" s="11" customFormat="1" ht="15" customHeight="1" x14ac:dyDescent="0.2">
      <c r="A68" s="337"/>
      <c r="B68" s="80"/>
      <c r="C68" s="226" t="s">
        <v>317</v>
      </c>
      <c r="D68" s="227"/>
      <c r="E68" s="227"/>
      <c r="F68" s="228"/>
      <c r="G68" s="229"/>
      <c r="H68" s="230"/>
      <c r="I68" s="229"/>
      <c r="J68" s="231"/>
      <c r="K68" s="231"/>
      <c r="L68" s="232"/>
      <c r="M68" s="233"/>
      <c r="N68" s="167"/>
      <c r="O68" s="14"/>
      <c r="P68" s="14"/>
      <c r="Q68" s="14"/>
      <c r="R68" s="14"/>
      <c r="S68" s="14"/>
      <c r="T68" s="14"/>
      <c r="U68" s="231"/>
      <c r="V68" s="14"/>
      <c r="W68" s="167"/>
      <c r="X68" s="167"/>
      <c r="Y68" s="14"/>
      <c r="Z68" s="74"/>
      <c r="AA68" s="14"/>
      <c r="AB68" s="14"/>
    </row>
    <row r="69" spans="1:34" s="11" customFormat="1" ht="15" customHeight="1" x14ac:dyDescent="0.2">
      <c r="A69" s="337"/>
      <c r="B69" s="80"/>
      <c r="C69" s="226"/>
      <c r="D69" s="227"/>
      <c r="E69" s="227"/>
      <c r="F69" s="228"/>
      <c r="G69" s="229"/>
      <c r="H69" s="230"/>
      <c r="I69" s="229"/>
      <c r="J69" s="231"/>
      <c r="K69" s="229"/>
      <c r="L69" s="232"/>
      <c r="M69" s="233"/>
      <c r="N69" s="167"/>
      <c r="O69" s="14"/>
      <c r="P69" s="14"/>
      <c r="Q69" s="14"/>
      <c r="R69" s="14"/>
      <c r="S69" s="14"/>
      <c r="T69" s="14"/>
      <c r="U69" s="229"/>
      <c r="V69" s="14"/>
      <c r="W69" s="167"/>
      <c r="X69" s="167"/>
      <c r="Y69" s="14"/>
      <c r="Z69" s="74"/>
      <c r="AA69" s="14"/>
      <c r="AB69" s="14"/>
    </row>
    <row r="70" spans="1:34" s="11" customFormat="1" ht="57.5" x14ac:dyDescent="0.45">
      <c r="A70" s="337"/>
      <c r="B70" s="82" t="s">
        <v>53</v>
      </c>
      <c r="C70" s="513" t="str">
        <f>VLOOKUP(B70,$B$10:$D$21,2,FALSE)</f>
        <v>Variant 3: Licentie(s) Decentrale WAN-koppeling</v>
      </c>
      <c r="D70" s="514" t="e">
        <f>VLOOKUP(C70,$B$10:$D$21,2,FALSE)</f>
        <v>#N/A</v>
      </c>
      <c r="E70" s="514" t="e">
        <f>VLOOKUP(D70,$B$10:$D$21,2,FALSE)</f>
        <v>#N/A</v>
      </c>
      <c r="F70" s="68"/>
      <c r="G70" s="68"/>
      <c r="H70" s="68"/>
      <c r="I70" s="68"/>
      <c r="J70" s="215" t="s">
        <v>50</v>
      </c>
      <c r="K70" s="303"/>
      <c r="L70" s="14"/>
      <c r="M70" s="513" t="str">
        <f>IF(E71="Subscription","Subscription","Onderhoud &amp; Support")</f>
        <v>Onderhoud &amp; Support</v>
      </c>
      <c r="N70" s="514"/>
      <c r="O70" s="514"/>
      <c r="P70" s="514"/>
      <c r="Q70" s="58"/>
      <c r="R70" s="58"/>
      <c r="S70" s="58"/>
      <c r="T70" s="215" t="str">
        <f>"Totaalprijs "&amp;M70&amp;" 
Licentie"</f>
        <v>Totaalprijs Onderhoud &amp; Support 
Licentie</v>
      </c>
      <c r="U70" s="303"/>
      <c r="V70" s="14"/>
      <c r="W70" s="165"/>
      <c r="X70" s="165"/>
      <c r="Y70" s="18"/>
      <c r="Z70" s="18"/>
      <c r="AA70" s="18"/>
      <c r="AB70" s="18"/>
      <c r="AC70" s="18"/>
      <c r="AD70" s="18"/>
      <c r="AE70" s="18"/>
    </row>
    <row r="71" spans="1:34" s="11" customFormat="1" ht="20" thickBot="1" x14ac:dyDescent="0.35">
      <c r="A71" s="337"/>
      <c r="B71" s="83"/>
      <c r="C71" s="84" t="s">
        <v>48</v>
      </c>
      <c r="D71" s="182"/>
      <c r="E71" s="138"/>
      <c r="F71" s="327" t="s">
        <v>49</v>
      </c>
      <c r="G71" s="100"/>
      <c r="H71" s="69"/>
      <c r="I71" s="69"/>
      <c r="J71" s="70">
        <f>SUM(J73:J75)</f>
        <v>0</v>
      </c>
      <c r="K71" s="304"/>
      <c r="L71" s="14"/>
      <c r="M71" s="169"/>
      <c r="N71" s="168"/>
      <c r="O71" s="71"/>
      <c r="P71" s="71"/>
      <c r="Q71" s="71"/>
      <c r="R71" s="71"/>
      <c r="S71" s="71"/>
      <c r="T71" s="72">
        <f>SUM(T73:T75)</f>
        <v>0</v>
      </c>
      <c r="U71" s="304"/>
      <c r="V71" s="14"/>
      <c r="W71" s="165"/>
      <c r="X71" s="165"/>
      <c r="Y71" s="18"/>
      <c r="Z71" s="18"/>
      <c r="AA71" s="18"/>
      <c r="AB71" s="18"/>
      <c r="AC71" s="18"/>
      <c r="AD71" s="18"/>
      <c r="AE71" s="18"/>
    </row>
    <row r="72" spans="1:34" s="11" customFormat="1" ht="70.5" thickTop="1" x14ac:dyDescent="0.3">
      <c r="A72" s="337"/>
      <c r="B72" s="139"/>
      <c r="C72" s="216" t="s">
        <v>5</v>
      </c>
      <c r="D72" s="216" t="s">
        <v>11</v>
      </c>
      <c r="E72" s="216" t="s">
        <v>14</v>
      </c>
      <c r="F72" s="217" t="s">
        <v>17</v>
      </c>
      <c r="G72" s="217" t="s">
        <v>45</v>
      </c>
      <c r="H72" s="217" t="s">
        <v>192</v>
      </c>
      <c r="I72" s="217" t="s">
        <v>12</v>
      </c>
      <c r="J72" s="217" t="s">
        <v>13</v>
      </c>
      <c r="K72" s="301" t="s">
        <v>222</v>
      </c>
      <c r="L72" s="14"/>
      <c r="M72" s="216" t="s">
        <v>5</v>
      </c>
      <c r="N72" s="216" t="s">
        <v>11</v>
      </c>
      <c r="O72" s="217" t="s">
        <v>17</v>
      </c>
      <c r="P72" s="218" t="s">
        <v>21</v>
      </c>
      <c r="Q72" s="217" t="s">
        <v>336</v>
      </c>
      <c r="R72" s="217" t="s">
        <v>192</v>
      </c>
      <c r="S72" s="217" t="s">
        <v>337</v>
      </c>
      <c r="T72" s="217" t="s">
        <v>236</v>
      </c>
      <c r="U72" s="301" t="s">
        <v>222</v>
      </c>
      <c r="V72" s="14"/>
      <c r="W72" s="165"/>
      <c r="X72" s="165"/>
      <c r="Y72" s="18"/>
      <c r="Z72" s="18"/>
      <c r="AA72" s="18"/>
      <c r="AB72" s="18"/>
      <c r="AC72" s="18"/>
      <c r="AD72" s="18"/>
      <c r="AE72" s="18"/>
    </row>
    <row r="73" spans="1:34" s="11" customFormat="1" ht="15" customHeight="1" x14ac:dyDescent="0.2">
      <c r="A73" s="337"/>
      <c r="B73" s="139"/>
      <c r="C73" s="180"/>
      <c r="D73" s="64"/>
      <c r="E73" s="64"/>
      <c r="F73" s="234"/>
      <c r="G73" s="258"/>
      <c r="H73" s="65"/>
      <c r="I73" s="220">
        <f>G73*(1-H73)</f>
        <v>0</v>
      </c>
      <c r="J73" s="221">
        <f>IF(ISERROR(+I73*F73),"",+I73*F73)</f>
        <v>0</v>
      </c>
      <c r="K73" s="302"/>
      <c r="L73" s="14"/>
      <c r="M73" s="222" t="str">
        <f t="shared" ref="M73:N75" si="18">IF(ISBLANK(+C73),"",+C73)</f>
        <v/>
      </c>
      <c r="N73" s="222" t="str">
        <f t="shared" si="18"/>
        <v/>
      </c>
      <c r="O73" s="223" t="str">
        <f>IF(ISBLANK(+F73),"",+F73)</f>
        <v/>
      </c>
      <c r="P73" s="109"/>
      <c r="Q73" s="258"/>
      <c r="R73" s="235"/>
      <c r="S73" s="220">
        <f t="shared" ref="S73:S75" si="19">IF(ISERROR(+Q73*(1-(R73))),"",+Q73*(1-(R73)))</f>
        <v>0</v>
      </c>
      <c r="T73" s="221">
        <f t="shared" ref="T73:T75" si="20">IF(ISERROR(+S73*O73*7),0,+S73*O73*7)</f>
        <v>0</v>
      </c>
      <c r="U73" s="302"/>
      <c r="V73" s="14"/>
      <c r="W73" s="165"/>
      <c r="X73" s="165"/>
      <c r="Y73" s="18"/>
      <c r="Z73" s="18"/>
      <c r="AA73" s="18"/>
      <c r="AB73" s="18"/>
      <c r="AC73" s="18"/>
      <c r="AD73" s="18"/>
      <c r="AE73" s="18"/>
    </row>
    <row r="74" spans="1:34" s="11" customFormat="1" ht="15" customHeight="1" x14ac:dyDescent="0.2">
      <c r="A74" s="337"/>
      <c r="B74" s="139"/>
      <c r="C74" s="180"/>
      <c r="D74" s="64"/>
      <c r="E74" s="64"/>
      <c r="F74" s="234"/>
      <c r="G74" s="258"/>
      <c r="H74" s="65"/>
      <c r="I74" s="220">
        <f>G74*(1-H74)</f>
        <v>0</v>
      </c>
      <c r="J74" s="221">
        <f>IF(ISERROR(+I74*F74),"",+I74*F74)</f>
        <v>0</v>
      </c>
      <c r="K74" s="302"/>
      <c r="L74" s="14"/>
      <c r="M74" s="222" t="str">
        <f t="shared" si="18"/>
        <v/>
      </c>
      <c r="N74" s="222" t="str">
        <f t="shared" si="18"/>
        <v/>
      </c>
      <c r="O74" s="223" t="str">
        <f>IF(ISBLANK(+F74),"",+F74)</f>
        <v/>
      </c>
      <c r="P74" s="109"/>
      <c r="Q74" s="258"/>
      <c r="R74" s="235"/>
      <c r="S74" s="220">
        <f t="shared" si="19"/>
        <v>0</v>
      </c>
      <c r="T74" s="221">
        <f t="shared" si="20"/>
        <v>0</v>
      </c>
      <c r="U74" s="302"/>
      <c r="V74" s="14"/>
      <c r="W74" s="165"/>
      <c r="X74" s="165"/>
      <c r="Y74" s="18"/>
      <c r="Z74" s="18"/>
      <c r="AA74" s="18"/>
      <c r="AB74" s="18"/>
      <c r="AC74" s="18"/>
      <c r="AD74" s="18"/>
      <c r="AE74" s="18"/>
    </row>
    <row r="75" spans="1:34" s="11" customFormat="1" ht="15" customHeight="1" x14ac:dyDescent="0.2">
      <c r="A75" s="337"/>
      <c r="B75" s="139"/>
      <c r="C75" s="180"/>
      <c r="D75" s="64"/>
      <c r="E75" s="64"/>
      <c r="F75" s="234"/>
      <c r="G75" s="258"/>
      <c r="H75" s="65"/>
      <c r="I75" s="220">
        <f>G75*(1-H75)</f>
        <v>0</v>
      </c>
      <c r="J75" s="221">
        <f>IF(ISERROR(+I75*F75),"",+I75*F75)</f>
        <v>0</v>
      </c>
      <c r="K75" s="302"/>
      <c r="L75" s="14"/>
      <c r="M75" s="222" t="str">
        <f t="shared" si="18"/>
        <v/>
      </c>
      <c r="N75" s="222" t="str">
        <f t="shared" si="18"/>
        <v/>
      </c>
      <c r="O75" s="223" t="str">
        <f>IF(ISBLANK(+F75),"",+F75)</f>
        <v/>
      </c>
      <c r="P75" s="109"/>
      <c r="Q75" s="258"/>
      <c r="R75" s="235"/>
      <c r="S75" s="220">
        <f t="shared" si="19"/>
        <v>0</v>
      </c>
      <c r="T75" s="221">
        <f t="shared" si="20"/>
        <v>0</v>
      </c>
      <c r="U75" s="302"/>
      <c r="V75" s="14"/>
      <c r="W75" s="165"/>
      <c r="X75" s="165"/>
      <c r="Y75" s="18"/>
      <c r="Z75" s="18"/>
      <c r="AA75" s="18"/>
      <c r="AB75" s="18"/>
      <c r="AC75" s="18"/>
      <c r="AD75" s="18"/>
      <c r="AE75" s="18"/>
    </row>
    <row r="76" spans="1:34" s="11" customFormat="1" ht="15" customHeight="1" thickBot="1" x14ac:dyDescent="0.35">
      <c r="A76" s="337"/>
      <c r="B76" s="173"/>
      <c r="C76" s="173"/>
      <c r="D76" s="173"/>
      <c r="E76" s="24"/>
      <c r="F76" s="20"/>
      <c r="G76" s="20"/>
      <c r="H76" s="20"/>
      <c r="I76" s="20"/>
      <c r="J76" s="20"/>
      <c r="K76" s="20"/>
      <c r="L76" s="20"/>
      <c r="M76" s="164"/>
      <c r="N76" s="164"/>
      <c r="O76" s="20"/>
      <c r="P76" s="20"/>
      <c r="Q76" s="20"/>
      <c r="R76" s="20"/>
      <c r="S76" s="20"/>
      <c r="T76" s="20"/>
      <c r="U76" s="20"/>
      <c r="V76" s="20"/>
      <c r="W76" s="164"/>
      <c r="X76" s="164"/>
      <c r="Y76" s="20"/>
      <c r="Z76" s="20"/>
      <c r="AA76" s="20"/>
      <c r="AB76" s="20"/>
      <c r="AC76" s="20"/>
      <c r="AD76" s="20"/>
      <c r="AE76" s="20"/>
    </row>
    <row r="77" spans="1:34" s="11" customFormat="1" ht="15" customHeight="1" x14ac:dyDescent="0.3">
      <c r="A77" s="337"/>
      <c r="B77" s="174"/>
      <c r="C77" s="174"/>
      <c r="D77" s="174"/>
      <c r="E77" s="17"/>
      <c r="F77" s="18"/>
      <c r="G77" s="18"/>
      <c r="H77" s="18"/>
      <c r="I77" s="18"/>
      <c r="J77" s="18"/>
      <c r="K77" s="18"/>
      <c r="L77" s="18"/>
      <c r="M77" s="165"/>
      <c r="N77" s="165"/>
      <c r="O77" s="18"/>
      <c r="P77" s="18"/>
      <c r="Q77" s="18"/>
      <c r="R77" s="18"/>
      <c r="S77" s="18"/>
      <c r="T77" s="18"/>
      <c r="U77" s="18"/>
      <c r="V77" s="18"/>
      <c r="W77" s="165"/>
      <c r="X77" s="165"/>
      <c r="Y77" s="18"/>
      <c r="Z77" s="18"/>
      <c r="AA77" s="18"/>
      <c r="AB77" s="18"/>
      <c r="AC77" s="18"/>
      <c r="AD77" s="18"/>
      <c r="AE77" s="18"/>
    </row>
    <row r="78" spans="1:34" s="11" customFormat="1" ht="19.5" x14ac:dyDescent="0.2">
      <c r="A78" s="337"/>
      <c r="B78" s="88" t="s">
        <v>58</v>
      </c>
      <c r="C78" s="84" t="str">
        <f>VLOOKUP(B78,$B$10:$D$21,2,FALSE)</f>
        <v>Variant 4: Decentrale WAN-koppeling</v>
      </c>
      <c r="D78" s="179"/>
      <c r="E78" s="132"/>
      <c r="F78" s="132"/>
      <c r="G78" s="135" t="s">
        <v>44</v>
      </c>
      <c r="H78" s="135"/>
      <c r="I78" s="132"/>
      <c r="J78" s="131"/>
      <c r="K78" s="299"/>
      <c r="L78" s="86"/>
      <c r="M78" s="279" t="s">
        <v>335</v>
      </c>
      <c r="N78" s="280"/>
      <c r="O78" s="281"/>
      <c r="P78" s="281"/>
      <c r="Q78" s="281"/>
      <c r="R78" s="281"/>
      <c r="S78" s="132"/>
      <c r="T78" s="131"/>
      <c r="U78" s="299"/>
      <c r="V78" s="86"/>
      <c r="W78" s="279" t="s">
        <v>18</v>
      </c>
      <c r="X78" s="280"/>
      <c r="Y78" s="281"/>
      <c r="Z78" s="281"/>
      <c r="AA78" s="281"/>
      <c r="AB78" s="281"/>
      <c r="AC78" s="281"/>
      <c r="AD78" s="132"/>
      <c r="AE78" s="131"/>
    </row>
    <row r="79" spans="1:34" s="87" customFormat="1" ht="20" thickBot="1" x14ac:dyDescent="0.25">
      <c r="A79" s="337"/>
      <c r="B79" s="59"/>
      <c r="C79" s="84" t="s">
        <v>23</v>
      </c>
      <c r="D79" s="179"/>
      <c r="E79" s="521" t="str">
        <f>"WAN " &amp; LEFT(B78,1)&amp; " : "</f>
        <v xml:space="preserve">WAN 4 : </v>
      </c>
      <c r="F79" s="522"/>
      <c r="G79" s="517"/>
      <c r="H79" s="518"/>
      <c r="I79" s="89" t="s">
        <v>24</v>
      </c>
      <c r="J79" s="85">
        <f>SUM(J81:J85)</f>
        <v>0</v>
      </c>
      <c r="K79" s="300"/>
      <c r="L79" s="59"/>
      <c r="M79" s="277"/>
      <c r="N79" s="278"/>
      <c r="O79" s="133"/>
      <c r="P79" s="133"/>
      <c r="Q79" s="133"/>
      <c r="R79" s="133"/>
      <c r="S79" s="136" t="s">
        <v>24</v>
      </c>
      <c r="T79" s="137">
        <f>SUM(T81:T85)</f>
        <v>0</v>
      </c>
      <c r="U79" s="300"/>
      <c r="V79" s="59"/>
      <c r="W79" s="277"/>
      <c r="X79" s="278"/>
      <c r="Y79" s="133"/>
      <c r="Z79" s="133"/>
      <c r="AA79" s="133"/>
      <c r="AB79" s="133"/>
      <c r="AC79" s="133"/>
      <c r="AD79" s="136" t="s">
        <v>24</v>
      </c>
      <c r="AE79" s="137">
        <f>SUM(AE81:AE85)</f>
        <v>0</v>
      </c>
      <c r="AF79" s="11"/>
      <c r="AG79" s="11"/>
      <c r="AH79" s="11"/>
    </row>
    <row r="80" spans="1:34" s="11" customFormat="1" ht="70.5" thickTop="1" x14ac:dyDescent="0.3">
      <c r="A80" s="337"/>
      <c r="B80" s="139"/>
      <c r="C80" s="216" t="s">
        <v>5</v>
      </c>
      <c r="D80" s="216" t="s">
        <v>11</v>
      </c>
      <c r="E80" s="216" t="s">
        <v>14</v>
      </c>
      <c r="F80" s="217" t="s">
        <v>17</v>
      </c>
      <c r="G80" s="217" t="s">
        <v>45</v>
      </c>
      <c r="H80" s="217" t="s">
        <v>192</v>
      </c>
      <c r="I80" s="217" t="s">
        <v>12</v>
      </c>
      <c r="J80" s="217" t="s">
        <v>13</v>
      </c>
      <c r="K80" s="301" t="s">
        <v>222</v>
      </c>
      <c r="L80" s="14"/>
      <c r="M80" s="216" t="s">
        <v>5</v>
      </c>
      <c r="N80" s="216" t="s">
        <v>11</v>
      </c>
      <c r="O80" s="217" t="s">
        <v>17</v>
      </c>
      <c r="P80" s="218" t="s">
        <v>21</v>
      </c>
      <c r="Q80" s="217" t="s">
        <v>336</v>
      </c>
      <c r="R80" s="217" t="s">
        <v>192</v>
      </c>
      <c r="S80" s="217" t="s">
        <v>337</v>
      </c>
      <c r="T80" s="217" t="s">
        <v>236</v>
      </c>
      <c r="U80" s="301" t="s">
        <v>222</v>
      </c>
      <c r="V80" s="14"/>
      <c r="W80" s="216" t="s">
        <v>5</v>
      </c>
      <c r="X80" s="216" t="s">
        <v>11</v>
      </c>
      <c r="Y80" s="217" t="s">
        <v>17</v>
      </c>
      <c r="Z80" s="218" t="s">
        <v>21</v>
      </c>
      <c r="AA80" s="217" t="s">
        <v>320</v>
      </c>
      <c r="AB80" s="219" t="s">
        <v>16</v>
      </c>
      <c r="AC80" s="217" t="s">
        <v>320</v>
      </c>
      <c r="AD80" s="217" t="s">
        <v>20</v>
      </c>
      <c r="AE80" s="217" t="s">
        <v>238</v>
      </c>
    </row>
    <row r="81" spans="1:31" s="11" customFormat="1" ht="15" customHeight="1" x14ac:dyDescent="0.2">
      <c r="A81" s="337"/>
      <c r="B81" s="139"/>
      <c r="C81" s="180"/>
      <c r="D81" s="64"/>
      <c r="E81" s="64"/>
      <c r="F81" s="234"/>
      <c r="G81" s="258"/>
      <c r="H81" s="65"/>
      <c r="I81" s="220">
        <f>G81*(1-H81)</f>
        <v>0</v>
      </c>
      <c r="J81" s="221">
        <f>IF(ISERROR(+I81*F81),"",+I81*F81)</f>
        <v>0</v>
      </c>
      <c r="K81" s="302"/>
      <c r="L81" s="14"/>
      <c r="M81" s="222" t="str">
        <f t="shared" ref="M81:N85" si="21">IF(ISBLANK(+C81),"",+C81)</f>
        <v/>
      </c>
      <c r="N81" s="222" t="str">
        <f t="shared" si="21"/>
        <v/>
      </c>
      <c r="O81" s="223" t="str">
        <f>IF(ISBLANK(+F81),"",+F81)</f>
        <v/>
      </c>
      <c r="P81" s="109"/>
      <c r="Q81" s="258"/>
      <c r="R81" s="235"/>
      <c r="S81" s="220">
        <f t="shared" ref="S81:S85" si="22">IF(ISERROR(+Q81*(1-(R81))),"",+Q81*(1-(R81)))</f>
        <v>0</v>
      </c>
      <c r="T81" s="221">
        <f t="shared" ref="T81:T85" si="23">IF(ISERROR(+S81*O81*7),0,+S81*O81*7)</f>
        <v>0</v>
      </c>
      <c r="U81" s="302"/>
      <c r="V81" s="14"/>
      <c r="W81" s="222" t="str">
        <f t="shared" ref="W81:X85" si="24">IF(ISBLANK(+M81),"",+M81)</f>
        <v/>
      </c>
      <c r="X81" s="222" t="str">
        <f t="shared" si="24"/>
        <v/>
      </c>
      <c r="Y81" s="223" t="str">
        <f>IF(ISBLANK(+F81),"",+F81)</f>
        <v/>
      </c>
      <c r="Z81" s="109"/>
      <c r="AA81" s="107"/>
      <c r="AB81" s="236"/>
      <c r="AC81" s="224" t="str">
        <f>IF(ISERROR(IF(OR(Z81="nee",Z81=""),"",+Y81*AA81)),"",IF(OR(Z81="nee",Z81=""),"",+Y81*AA81))</f>
        <v/>
      </c>
      <c r="AD81" s="225" t="str">
        <f>IF(ISERROR((AC81*24*365)/1000),"",(AC81*24*365)/1000)</f>
        <v/>
      </c>
      <c r="AE81" s="221">
        <f>IF(ISERROR(+AD81*tariefKwh*7),0,+AD81*tariefKwh*7)</f>
        <v>0</v>
      </c>
    </row>
    <row r="82" spans="1:31" s="11" customFormat="1" ht="15" customHeight="1" x14ac:dyDescent="0.2">
      <c r="A82" s="337"/>
      <c r="B82" s="139"/>
      <c r="C82" s="180"/>
      <c r="D82" s="64"/>
      <c r="E82" s="64"/>
      <c r="F82" s="234"/>
      <c r="G82" s="258"/>
      <c r="H82" s="65"/>
      <c r="I82" s="220">
        <f>G82*(1-H82)</f>
        <v>0</v>
      </c>
      <c r="J82" s="221">
        <f>IF(ISERROR(+I82*F82),"",+I82*F82)</f>
        <v>0</v>
      </c>
      <c r="K82" s="302"/>
      <c r="L82" s="14"/>
      <c r="M82" s="222" t="str">
        <f t="shared" si="21"/>
        <v/>
      </c>
      <c r="N82" s="222" t="str">
        <f t="shared" si="21"/>
        <v/>
      </c>
      <c r="O82" s="223" t="str">
        <f>IF(ISBLANK(+F82),"",+F82)</f>
        <v/>
      </c>
      <c r="P82" s="109"/>
      <c r="Q82" s="258"/>
      <c r="R82" s="235"/>
      <c r="S82" s="220">
        <f t="shared" si="22"/>
        <v>0</v>
      </c>
      <c r="T82" s="221">
        <f t="shared" si="23"/>
        <v>0</v>
      </c>
      <c r="U82" s="302"/>
      <c r="V82" s="14"/>
      <c r="W82" s="222" t="str">
        <f t="shared" si="24"/>
        <v/>
      </c>
      <c r="X82" s="222" t="str">
        <f t="shared" si="24"/>
        <v/>
      </c>
      <c r="Y82" s="223" t="str">
        <f>IF(ISBLANK(+F82),"",+F82)</f>
        <v/>
      </c>
      <c r="Z82" s="109"/>
      <c r="AA82" s="107"/>
      <c r="AB82" s="236"/>
      <c r="AC82" s="224" t="str">
        <f>IF(ISERROR(IF(OR(Z82="nee",Z82=""),"",+Y82*AA82)),"",IF(OR(Z82="nee",Z82=""),"",+Y82*AA82))</f>
        <v/>
      </c>
      <c r="AD82" s="225" t="str">
        <f>IF(ISERROR((AC82*24*365)/1000),"",(AC82*24*365)/1000)</f>
        <v/>
      </c>
      <c r="AE82" s="221">
        <f>IF(ISERROR(+AD82*tariefKwh*7),0,+AD82*tariefKwh*7)</f>
        <v>0</v>
      </c>
    </row>
    <row r="83" spans="1:31" s="11" customFormat="1" ht="15" customHeight="1" x14ac:dyDescent="0.2">
      <c r="A83" s="337"/>
      <c r="B83" s="139"/>
      <c r="C83" s="180"/>
      <c r="D83" s="64"/>
      <c r="E83" s="64"/>
      <c r="F83" s="234"/>
      <c r="G83" s="258"/>
      <c r="H83" s="65"/>
      <c r="I83" s="220">
        <f>G83*(1-H83)</f>
        <v>0</v>
      </c>
      <c r="J83" s="221">
        <f>IF(ISERROR(+I83*F83),"",+I83*F83)</f>
        <v>0</v>
      </c>
      <c r="K83" s="302"/>
      <c r="L83" s="14"/>
      <c r="M83" s="222" t="str">
        <f t="shared" si="21"/>
        <v/>
      </c>
      <c r="N83" s="222" t="str">
        <f t="shared" si="21"/>
        <v/>
      </c>
      <c r="O83" s="223" t="str">
        <f>IF(ISBLANK(+F83),"",+F83)</f>
        <v/>
      </c>
      <c r="P83" s="109"/>
      <c r="Q83" s="258"/>
      <c r="R83" s="235"/>
      <c r="S83" s="220">
        <f t="shared" si="22"/>
        <v>0</v>
      </c>
      <c r="T83" s="221">
        <f t="shared" si="23"/>
        <v>0</v>
      </c>
      <c r="U83" s="302"/>
      <c r="V83" s="14"/>
      <c r="W83" s="222" t="str">
        <f t="shared" si="24"/>
        <v/>
      </c>
      <c r="X83" s="222" t="str">
        <f t="shared" si="24"/>
        <v/>
      </c>
      <c r="Y83" s="223" t="str">
        <f>IF(ISBLANK(+F83),"",+F83)</f>
        <v/>
      </c>
      <c r="Z83" s="109"/>
      <c r="AA83" s="107"/>
      <c r="AB83" s="236"/>
      <c r="AC83" s="224" t="str">
        <f>IF(ISERROR(IF(OR(Z83="nee",Z83=""),"",+Y83*AA83)),"",IF(OR(Z83="nee",Z83=""),"",+Y83*AA83))</f>
        <v/>
      </c>
      <c r="AD83" s="225" t="str">
        <f>IF(ISERROR((AC83*24*365)/1000),"",(AC83*24*365)/1000)</f>
        <v/>
      </c>
      <c r="AE83" s="221">
        <f>IF(ISERROR(+AD83*tariefKwh*7),0,+AD83*tariefKwh*7)</f>
        <v>0</v>
      </c>
    </row>
    <row r="84" spans="1:31" s="11" customFormat="1" ht="15" customHeight="1" x14ac:dyDescent="0.2">
      <c r="A84" s="337"/>
      <c r="B84" s="139"/>
      <c r="C84" s="180"/>
      <c r="D84" s="64"/>
      <c r="E84" s="64"/>
      <c r="F84" s="234"/>
      <c r="G84" s="258"/>
      <c r="H84" s="65"/>
      <c r="I84" s="220">
        <f>G84*(1-H84)</f>
        <v>0</v>
      </c>
      <c r="J84" s="221">
        <f>IF(ISERROR(+I84*F84),"",+I84*F84)</f>
        <v>0</v>
      </c>
      <c r="K84" s="302"/>
      <c r="L84" s="14"/>
      <c r="M84" s="222" t="str">
        <f t="shared" si="21"/>
        <v/>
      </c>
      <c r="N84" s="222" t="str">
        <f t="shared" si="21"/>
        <v/>
      </c>
      <c r="O84" s="223" t="str">
        <f>IF(ISBLANK(+F84),"",+F84)</f>
        <v/>
      </c>
      <c r="P84" s="109"/>
      <c r="Q84" s="258"/>
      <c r="R84" s="235"/>
      <c r="S84" s="220">
        <f t="shared" si="22"/>
        <v>0</v>
      </c>
      <c r="T84" s="221">
        <f t="shared" si="23"/>
        <v>0</v>
      </c>
      <c r="U84" s="302"/>
      <c r="V84" s="14"/>
      <c r="W84" s="222" t="str">
        <f t="shared" si="24"/>
        <v/>
      </c>
      <c r="X84" s="222" t="str">
        <f t="shared" si="24"/>
        <v/>
      </c>
      <c r="Y84" s="223" t="str">
        <f>IF(ISBLANK(+F84),"",+F84)</f>
        <v/>
      </c>
      <c r="Z84" s="109"/>
      <c r="AA84" s="107"/>
      <c r="AB84" s="236"/>
      <c r="AC84" s="224" t="str">
        <f>IF(ISERROR(IF(OR(Z84="nee",Z84=""),"",+Y84*AA84)),"",IF(OR(Z84="nee",Z84=""),"",+Y84*AA84))</f>
        <v/>
      </c>
      <c r="AD84" s="225" t="str">
        <f>IF(ISERROR((AC84*24*365)/1000),"",(AC84*24*365)/1000)</f>
        <v/>
      </c>
      <c r="AE84" s="221">
        <f>IF(ISERROR(+AD84*tariefKwh*7),0,+AD84*tariefKwh*7)</f>
        <v>0</v>
      </c>
    </row>
    <row r="85" spans="1:31" s="11" customFormat="1" ht="15" customHeight="1" x14ac:dyDescent="0.2">
      <c r="A85" s="337"/>
      <c r="B85" s="139"/>
      <c r="C85" s="180"/>
      <c r="D85" s="64"/>
      <c r="E85" s="64"/>
      <c r="F85" s="234"/>
      <c r="G85" s="258"/>
      <c r="H85" s="65"/>
      <c r="I85" s="220">
        <f>G85*(1-H85)</f>
        <v>0</v>
      </c>
      <c r="J85" s="221">
        <f>IF(ISERROR(+I85*F85),"",+I85*F85)</f>
        <v>0</v>
      </c>
      <c r="K85" s="302"/>
      <c r="L85" s="14"/>
      <c r="M85" s="222" t="str">
        <f t="shared" si="21"/>
        <v/>
      </c>
      <c r="N85" s="222" t="str">
        <f t="shared" si="21"/>
        <v/>
      </c>
      <c r="O85" s="223" t="str">
        <f>IF(ISBLANK(+F85),"",+F85)</f>
        <v/>
      </c>
      <c r="P85" s="109"/>
      <c r="Q85" s="258"/>
      <c r="R85" s="235"/>
      <c r="S85" s="220">
        <f t="shared" si="22"/>
        <v>0</v>
      </c>
      <c r="T85" s="221">
        <f t="shared" si="23"/>
        <v>0</v>
      </c>
      <c r="U85" s="302"/>
      <c r="V85" s="14"/>
      <c r="W85" s="222" t="str">
        <f t="shared" si="24"/>
        <v/>
      </c>
      <c r="X85" s="222" t="str">
        <f t="shared" si="24"/>
        <v/>
      </c>
      <c r="Y85" s="223" t="str">
        <f>IF(ISBLANK(+F85),"",+F85)</f>
        <v/>
      </c>
      <c r="Z85" s="109"/>
      <c r="AA85" s="107"/>
      <c r="AB85" s="236"/>
      <c r="AC85" s="224" t="str">
        <f>IF(ISERROR(IF(OR(Z85="nee",Z85=""),"",+Y85*AA85)),"",IF(OR(Z85="nee",Z85=""),"",+Y85*AA85))</f>
        <v/>
      </c>
      <c r="AD85" s="225" t="str">
        <f>IF(ISERROR((AC85*24*365)/1000),"",(AC85*24*365)/1000)</f>
        <v/>
      </c>
      <c r="AE85" s="221">
        <f>IF(ISERROR(+AD85*tariefKwh*7),0,+AD85*tariefKwh*7)</f>
        <v>0</v>
      </c>
    </row>
    <row r="86" spans="1:31" s="11" customFormat="1" ht="15" customHeight="1" x14ac:dyDescent="0.2">
      <c r="A86" s="337"/>
      <c r="B86" s="80"/>
      <c r="C86" s="226" t="s">
        <v>317</v>
      </c>
      <c r="D86" s="227"/>
      <c r="E86" s="227"/>
      <c r="F86" s="228"/>
      <c r="G86" s="229"/>
      <c r="H86" s="230"/>
      <c r="I86" s="229"/>
      <c r="J86" s="231"/>
      <c r="K86" s="231"/>
      <c r="L86" s="232"/>
      <c r="M86" s="233"/>
      <c r="N86" s="167"/>
      <c r="O86" s="14"/>
      <c r="P86" s="14"/>
      <c r="Q86" s="14"/>
      <c r="R86" s="14"/>
      <c r="S86" s="14"/>
      <c r="T86" s="14"/>
      <c r="U86" s="231"/>
      <c r="V86" s="14"/>
      <c r="W86" s="167"/>
      <c r="X86" s="167"/>
      <c r="Y86" s="14"/>
      <c r="Z86" s="74"/>
      <c r="AA86" s="14"/>
      <c r="AB86" s="14"/>
    </row>
    <row r="87" spans="1:31" s="11" customFormat="1" ht="15" customHeight="1" x14ac:dyDescent="0.2">
      <c r="A87" s="337"/>
      <c r="B87" s="80"/>
      <c r="C87" s="226"/>
      <c r="D87" s="227"/>
      <c r="E87" s="227"/>
      <c r="F87" s="228"/>
      <c r="G87" s="229"/>
      <c r="H87" s="230"/>
      <c r="I87" s="229"/>
      <c r="J87" s="231"/>
      <c r="K87" s="229"/>
      <c r="L87" s="232"/>
      <c r="M87" s="233"/>
      <c r="N87" s="167"/>
      <c r="O87" s="14"/>
      <c r="P87" s="14"/>
      <c r="Q87" s="14"/>
      <c r="R87" s="14"/>
      <c r="S87" s="14"/>
      <c r="T87" s="14"/>
      <c r="U87" s="229"/>
      <c r="V87" s="14"/>
      <c r="W87" s="167"/>
      <c r="X87" s="167"/>
      <c r="Y87" s="14"/>
      <c r="Z87" s="74"/>
      <c r="AA87" s="14"/>
      <c r="AB87" s="14"/>
    </row>
    <row r="88" spans="1:31" s="11" customFormat="1" ht="57.5" x14ac:dyDescent="0.45">
      <c r="A88" s="337"/>
      <c r="B88" s="82" t="s">
        <v>61</v>
      </c>
      <c r="C88" s="513" t="str">
        <f>VLOOKUP(B88,$B$10:$D$21,2,FALSE)</f>
        <v>Variant 4: Licentie(s) Decentrale WAN-koppeling</v>
      </c>
      <c r="D88" s="514" t="e">
        <f>VLOOKUP(C88,$B$10:$D$21,2,FALSE)</f>
        <v>#N/A</v>
      </c>
      <c r="E88" s="514" t="e">
        <f>VLOOKUP(D88,$B$10:$D$21,2,FALSE)</f>
        <v>#N/A</v>
      </c>
      <c r="F88" s="68"/>
      <c r="G88" s="68"/>
      <c r="H88" s="68"/>
      <c r="I88" s="68"/>
      <c r="J88" s="215" t="s">
        <v>50</v>
      </c>
      <c r="K88" s="303"/>
      <c r="L88" s="14"/>
      <c r="M88" s="513" t="str">
        <f>IF(E89="Subscription","Subscription","Onderhoud &amp; Support")</f>
        <v>Onderhoud &amp; Support</v>
      </c>
      <c r="N88" s="514"/>
      <c r="O88" s="514"/>
      <c r="P88" s="514"/>
      <c r="Q88" s="58"/>
      <c r="R88" s="58"/>
      <c r="S88" s="58"/>
      <c r="T88" s="215" t="str">
        <f>"Totaalprijs "&amp;M88&amp;" 
Licentie"</f>
        <v>Totaalprijs Onderhoud &amp; Support 
Licentie</v>
      </c>
      <c r="U88" s="303"/>
      <c r="V88" s="14"/>
      <c r="W88" s="165"/>
      <c r="X88" s="165"/>
      <c r="Y88" s="18"/>
      <c r="Z88" s="18"/>
      <c r="AA88" s="18"/>
      <c r="AB88" s="18"/>
      <c r="AC88" s="18"/>
      <c r="AD88" s="18"/>
      <c r="AE88" s="18"/>
    </row>
    <row r="89" spans="1:31" s="11" customFormat="1" ht="20" thickBot="1" x14ac:dyDescent="0.35">
      <c r="A89" s="337"/>
      <c r="B89" s="83"/>
      <c r="C89" s="84" t="s">
        <v>48</v>
      </c>
      <c r="D89" s="182"/>
      <c r="E89" s="138"/>
      <c r="F89" s="327" t="s">
        <v>49</v>
      </c>
      <c r="G89" s="100"/>
      <c r="H89" s="69"/>
      <c r="I89" s="69"/>
      <c r="J89" s="70">
        <f>SUM(J91:J93)</f>
        <v>0</v>
      </c>
      <c r="K89" s="304"/>
      <c r="L89" s="14"/>
      <c r="M89" s="169"/>
      <c r="N89" s="168"/>
      <c r="O89" s="71"/>
      <c r="P89" s="71"/>
      <c r="Q89" s="71"/>
      <c r="R89" s="71"/>
      <c r="S89" s="71"/>
      <c r="T89" s="72">
        <f>SUM(T91:T93)</f>
        <v>0</v>
      </c>
      <c r="U89" s="304"/>
      <c r="V89" s="14"/>
      <c r="W89" s="165"/>
      <c r="X89" s="165"/>
      <c r="Y89" s="18"/>
      <c r="Z89" s="18"/>
      <c r="AA89" s="18"/>
      <c r="AB89" s="18"/>
      <c r="AC89" s="18"/>
      <c r="AD89" s="18"/>
      <c r="AE89" s="18"/>
    </row>
    <row r="90" spans="1:31" s="11" customFormat="1" ht="70.5" thickTop="1" x14ac:dyDescent="0.3">
      <c r="A90" s="337"/>
      <c r="B90" s="139"/>
      <c r="C90" s="216" t="s">
        <v>5</v>
      </c>
      <c r="D90" s="216" t="s">
        <v>11</v>
      </c>
      <c r="E90" s="216" t="s">
        <v>14</v>
      </c>
      <c r="F90" s="217" t="s">
        <v>17</v>
      </c>
      <c r="G90" s="217" t="s">
        <v>45</v>
      </c>
      <c r="H90" s="217" t="s">
        <v>192</v>
      </c>
      <c r="I90" s="217" t="s">
        <v>12</v>
      </c>
      <c r="J90" s="217" t="s">
        <v>13</v>
      </c>
      <c r="K90" s="301" t="s">
        <v>222</v>
      </c>
      <c r="L90" s="14"/>
      <c r="M90" s="216" t="s">
        <v>5</v>
      </c>
      <c r="N90" s="216" t="s">
        <v>11</v>
      </c>
      <c r="O90" s="217" t="s">
        <v>17</v>
      </c>
      <c r="P90" s="218" t="s">
        <v>21</v>
      </c>
      <c r="Q90" s="217" t="s">
        <v>336</v>
      </c>
      <c r="R90" s="217" t="s">
        <v>192</v>
      </c>
      <c r="S90" s="217" t="s">
        <v>337</v>
      </c>
      <c r="T90" s="217" t="s">
        <v>236</v>
      </c>
      <c r="U90" s="301" t="s">
        <v>222</v>
      </c>
      <c r="V90" s="14"/>
      <c r="W90" s="165"/>
      <c r="X90" s="165"/>
      <c r="Y90" s="18"/>
      <c r="Z90" s="18"/>
      <c r="AA90" s="18"/>
      <c r="AB90" s="18"/>
      <c r="AC90" s="18"/>
      <c r="AD90" s="18"/>
      <c r="AE90" s="18"/>
    </row>
    <row r="91" spans="1:31" s="11" customFormat="1" ht="15" customHeight="1" x14ac:dyDescent="0.2">
      <c r="A91" s="337"/>
      <c r="B91" s="139"/>
      <c r="C91" s="180"/>
      <c r="D91" s="64"/>
      <c r="E91" s="64"/>
      <c r="F91" s="234"/>
      <c r="G91" s="258"/>
      <c r="H91" s="65"/>
      <c r="I91" s="220">
        <f>G91*(1-H91)</f>
        <v>0</v>
      </c>
      <c r="J91" s="221">
        <f>IF(ISERROR(+I91*F91),"",+I91*F91)</f>
        <v>0</v>
      </c>
      <c r="K91" s="302"/>
      <c r="L91" s="14"/>
      <c r="M91" s="222" t="str">
        <f t="shared" ref="M91:N93" si="25">IF(ISBLANK(+C91),"",+C91)</f>
        <v/>
      </c>
      <c r="N91" s="222" t="str">
        <f t="shared" si="25"/>
        <v/>
      </c>
      <c r="O91" s="223" t="str">
        <f>IF(ISBLANK(+F91),"",+F91)</f>
        <v/>
      </c>
      <c r="P91" s="109"/>
      <c r="Q91" s="258"/>
      <c r="R91" s="235"/>
      <c r="S91" s="220">
        <f t="shared" ref="S91:S93" si="26">IF(ISERROR(+Q91*(1-(R91))),"",+Q91*(1-(R91)))</f>
        <v>0</v>
      </c>
      <c r="T91" s="221">
        <f t="shared" ref="T91:T93" si="27">IF(ISERROR(+S91*O91*7),0,+S91*O91*7)</f>
        <v>0</v>
      </c>
      <c r="U91" s="302"/>
      <c r="V91" s="14"/>
      <c r="W91" s="165"/>
      <c r="X91" s="165"/>
      <c r="Y91" s="18"/>
      <c r="Z91" s="18"/>
      <c r="AA91" s="18"/>
      <c r="AB91" s="18"/>
      <c r="AC91" s="18"/>
      <c r="AD91" s="18"/>
      <c r="AE91" s="18"/>
    </row>
    <row r="92" spans="1:31" s="11" customFormat="1" ht="15" customHeight="1" x14ac:dyDescent="0.2">
      <c r="A92" s="337"/>
      <c r="B92" s="139"/>
      <c r="C92" s="180"/>
      <c r="D92" s="64"/>
      <c r="E92" s="64"/>
      <c r="F92" s="234"/>
      <c r="G92" s="258"/>
      <c r="H92" s="65"/>
      <c r="I92" s="220">
        <f>G92*(1-H92)</f>
        <v>0</v>
      </c>
      <c r="J92" s="221">
        <f>IF(ISERROR(+I92*F92),"",+I92*F92)</f>
        <v>0</v>
      </c>
      <c r="K92" s="302"/>
      <c r="L92" s="14"/>
      <c r="M92" s="222" t="str">
        <f t="shared" si="25"/>
        <v/>
      </c>
      <c r="N92" s="222" t="str">
        <f t="shared" si="25"/>
        <v/>
      </c>
      <c r="O92" s="223" t="str">
        <f>IF(ISBLANK(+F92),"",+F92)</f>
        <v/>
      </c>
      <c r="P92" s="109"/>
      <c r="Q92" s="258"/>
      <c r="R92" s="235"/>
      <c r="S92" s="220">
        <f t="shared" si="26"/>
        <v>0</v>
      </c>
      <c r="T92" s="221">
        <f t="shared" si="27"/>
        <v>0</v>
      </c>
      <c r="U92" s="302"/>
      <c r="V92" s="14"/>
      <c r="W92" s="165"/>
      <c r="X92" s="165"/>
      <c r="Y92" s="18"/>
      <c r="Z92" s="18"/>
      <c r="AA92" s="18"/>
      <c r="AB92" s="18"/>
      <c r="AC92" s="18"/>
      <c r="AD92" s="18"/>
      <c r="AE92" s="18"/>
    </row>
    <row r="93" spans="1:31" s="11" customFormat="1" ht="15" customHeight="1" x14ac:dyDescent="0.2">
      <c r="A93" s="337"/>
      <c r="B93" s="139"/>
      <c r="C93" s="180"/>
      <c r="D93" s="64"/>
      <c r="E93" s="64"/>
      <c r="F93" s="234"/>
      <c r="G93" s="258"/>
      <c r="H93" s="65"/>
      <c r="I93" s="220">
        <f>G93*(1-H93)</f>
        <v>0</v>
      </c>
      <c r="J93" s="221">
        <f>IF(ISERROR(+I93*F93),"",+I93*F93)</f>
        <v>0</v>
      </c>
      <c r="K93" s="302"/>
      <c r="L93" s="14"/>
      <c r="M93" s="222" t="str">
        <f t="shared" si="25"/>
        <v/>
      </c>
      <c r="N93" s="222" t="str">
        <f t="shared" si="25"/>
        <v/>
      </c>
      <c r="O93" s="223" t="str">
        <f>IF(ISBLANK(+F93),"",+F93)</f>
        <v/>
      </c>
      <c r="P93" s="109"/>
      <c r="Q93" s="258"/>
      <c r="R93" s="235"/>
      <c r="S93" s="220">
        <f t="shared" si="26"/>
        <v>0</v>
      </c>
      <c r="T93" s="221">
        <f t="shared" si="27"/>
        <v>0</v>
      </c>
      <c r="U93" s="302"/>
      <c r="V93" s="14"/>
      <c r="W93" s="165"/>
      <c r="X93" s="165"/>
      <c r="Y93" s="18"/>
      <c r="Z93" s="18"/>
      <c r="AA93" s="18"/>
      <c r="AB93" s="18"/>
      <c r="AC93" s="18"/>
      <c r="AD93" s="18"/>
      <c r="AE93" s="18"/>
    </row>
    <row r="94" spans="1:31" s="11" customFormat="1" ht="15" customHeight="1" thickBot="1" x14ac:dyDescent="0.35">
      <c r="A94" s="337"/>
      <c r="B94" s="173"/>
      <c r="C94" s="173"/>
      <c r="D94" s="173"/>
      <c r="E94" s="24"/>
      <c r="F94" s="20"/>
      <c r="G94" s="20"/>
      <c r="H94" s="20"/>
      <c r="I94" s="20"/>
      <c r="J94" s="20"/>
      <c r="K94" s="20"/>
      <c r="L94" s="20"/>
      <c r="M94" s="164"/>
      <c r="N94" s="164"/>
      <c r="O94" s="20"/>
      <c r="P94" s="20"/>
      <c r="Q94" s="20"/>
      <c r="R94" s="20"/>
      <c r="S94" s="20"/>
      <c r="T94" s="20"/>
      <c r="U94" s="20"/>
      <c r="V94" s="20"/>
      <c r="W94" s="164"/>
      <c r="X94" s="164"/>
      <c r="Y94" s="20"/>
      <c r="Z94" s="20"/>
      <c r="AA94" s="20"/>
      <c r="AB94" s="20"/>
      <c r="AC94" s="20"/>
      <c r="AD94" s="20"/>
      <c r="AE94" s="20"/>
    </row>
    <row r="95" spans="1:31" s="11" customFormat="1" ht="15" customHeight="1" x14ac:dyDescent="0.3">
      <c r="A95" s="337"/>
      <c r="B95" s="174"/>
      <c r="C95" s="174"/>
      <c r="D95" s="174"/>
      <c r="E95" s="17"/>
      <c r="F95" s="18"/>
      <c r="G95" s="18"/>
      <c r="H95" s="18"/>
      <c r="I95" s="18"/>
      <c r="J95" s="18"/>
      <c r="K95" s="18"/>
      <c r="L95" s="18"/>
      <c r="M95" s="165"/>
      <c r="N95" s="165"/>
      <c r="O95" s="18"/>
      <c r="P95" s="18"/>
      <c r="Q95" s="18"/>
      <c r="R95" s="18"/>
      <c r="S95" s="18"/>
      <c r="T95" s="18"/>
      <c r="U95" s="18"/>
      <c r="V95" s="18"/>
      <c r="W95" s="165"/>
      <c r="X95" s="165"/>
      <c r="Y95" s="18"/>
      <c r="Z95" s="18"/>
      <c r="AA95" s="18"/>
      <c r="AB95" s="18"/>
      <c r="AC95" s="18"/>
      <c r="AD95" s="18"/>
      <c r="AE95" s="18"/>
    </row>
    <row r="96" spans="1:31" s="11" customFormat="1" ht="15" customHeight="1" x14ac:dyDescent="0.3">
      <c r="A96" s="337"/>
      <c r="B96" s="80"/>
      <c r="C96" s="174"/>
      <c r="D96" s="174"/>
      <c r="E96" s="17"/>
      <c r="F96" s="18"/>
      <c r="G96" s="18"/>
      <c r="H96" s="18"/>
      <c r="I96" s="18"/>
      <c r="J96" s="18"/>
      <c r="K96" s="18"/>
      <c r="L96" s="18"/>
      <c r="M96" s="18"/>
      <c r="N96" s="165"/>
      <c r="O96" s="165"/>
      <c r="P96" s="18"/>
      <c r="Q96" s="18"/>
      <c r="R96" s="18"/>
      <c r="S96" s="18"/>
      <c r="T96" s="18"/>
      <c r="U96" s="18"/>
      <c r="V96" s="18"/>
      <c r="W96" s="18"/>
      <c r="X96" s="165"/>
      <c r="Y96" s="165"/>
      <c r="Z96" s="18"/>
      <c r="AA96" s="18"/>
      <c r="AB96" s="18"/>
      <c r="AC96" s="18"/>
      <c r="AD96" s="18"/>
      <c r="AE96" s="18"/>
    </row>
    <row r="97" spans="1:31" s="11" customFormat="1" ht="15" customHeight="1" x14ac:dyDescent="0.3">
      <c r="A97" s="337"/>
      <c r="B97" s="80"/>
      <c r="C97" s="174"/>
      <c r="D97" s="174"/>
      <c r="E97" s="17"/>
      <c r="F97" s="18"/>
      <c r="G97" s="18"/>
      <c r="H97" s="18"/>
      <c r="I97" s="18"/>
      <c r="J97" s="18"/>
      <c r="K97" s="18"/>
      <c r="L97" s="18"/>
      <c r="M97" s="18"/>
      <c r="N97" s="165"/>
      <c r="O97" s="165"/>
      <c r="P97" s="18"/>
      <c r="Q97" s="18"/>
      <c r="R97" s="18"/>
      <c r="S97" s="18"/>
      <c r="T97" s="18"/>
      <c r="U97" s="18"/>
      <c r="V97" s="18"/>
      <c r="W97" s="18"/>
      <c r="X97" s="165"/>
      <c r="Y97" s="165"/>
      <c r="Z97" s="18"/>
      <c r="AA97" s="18"/>
      <c r="AB97" s="18"/>
      <c r="AC97" s="18"/>
      <c r="AD97" s="18"/>
      <c r="AE97" s="18"/>
    </row>
    <row r="98" spans="1:31" s="11" customFormat="1" ht="15" customHeight="1" x14ac:dyDescent="0.3">
      <c r="A98" s="337"/>
      <c r="B98" s="80"/>
      <c r="C98" s="174"/>
      <c r="D98" s="174"/>
      <c r="E98" s="17"/>
      <c r="F98" s="18"/>
      <c r="G98" s="18"/>
      <c r="H98" s="18"/>
      <c r="I98" s="18"/>
      <c r="J98" s="18"/>
      <c r="K98" s="18"/>
      <c r="L98" s="18"/>
      <c r="M98" s="18"/>
      <c r="N98" s="165"/>
      <c r="O98" s="165"/>
      <c r="P98" s="18"/>
      <c r="Q98" s="18"/>
      <c r="R98" s="18"/>
      <c r="S98" s="18"/>
      <c r="T98" s="18"/>
      <c r="U98" s="18"/>
      <c r="V98" s="18"/>
      <c r="W98" s="18"/>
      <c r="X98" s="165"/>
      <c r="Y98" s="165"/>
      <c r="Z98" s="18"/>
      <c r="AA98" s="18"/>
      <c r="AB98" s="18"/>
      <c r="AC98" s="18"/>
      <c r="AD98" s="18"/>
      <c r="AE98" s="18"/>
    </row>
    <row r="99" spans="1:31" s="11" customFormat="1" ht="15" customHeight="1" x14ac:dyDescent="0.3">
      <c r="A99" s="337"/>
      <c r="B99" s="80"/>
      <c r="C99" s="174"/>
      <c r="D99" s="174"/>
      <c r="E99" s="17"/>
      <c r="F99" s="18"/>
      <c r="G99" s="18"/>
      <c r="H99" s="18"/>
      <c r="I99" s="18"/>
      <c r="J99" s="18"/>
      <c r="K99" s="18"/>
      <c r="L99" s="18"/>
      <c r="M99" s="18"/>
      <c r="N99" s="165"/>
      <c r="O99" s="165"/>
      <c r="P99" s="18"/>
      <c r="Q99" s="18"/>
      <c r="R99" s="18"/>
      <c r="S99" s="18"/>
      <c r="T99" s="18"/>
      <c r="U99" s="18"/>
      <c r="V99" s="18"/>
      <c r="W99" s="18"/>
      <c r="X99" s="165"/>
      <c r="Y99" s="165"/>
      <c r="Z99" s="18"/>
      <c r="AA99" s="18"/>
      <c r="AB99" s="18"/>
      <c r="AC99" s="18"/>
      <c r="AD99" s="18"/>
      <c r="AE99" s="18"/>
    </row>
    <row r="100" spans="1:31" s="11" customFormat="1" ht="15" customHeight="1" x14ac:dyDescent="0.3">
      <c r="A100" s="337"/>
      <c r="B100" s="80"/>
      <c r="C100" s="174"/>
      <c r="D100" s="174"/>
      <c r="E100" s="17"/>
      <c r="F100" s="18"/>
      <c r="G100" s="18"/>
      <c r="H100" s="18"/>
      <c r="I100" s="18"/>
      <c r="J100" s="18"/>
      <c r="K100" s="18"/>
      <c r="L100" s="18"/>
      <c r="M100" s="18"/>
      <c r="N100" s="165"/>
      <c r="O100" s="165"/>
      <c r="P100" s="18"/>
      <c r="Q100" s="18"/>
      <c r="R100" s="18"/>
      <c r="S100" s="18"/>
      <c r="T100" s="18"/>
      <c r="U100" s="18"/>
      <c r="V100" s="18"/>
      <c r="W100" s="18"/>
      <c r="X100" s="165"/>
      <c r="Y100" s="165"/>
      <c r="Z100" s="18"/>
      <c r="AA100" s="18"/>
      <c r="AB100" s="18"/>
      <c r="AC100" s="18"/>
      <c r="AD100" s="18"/>
      <c r="AE100" s="18"/>
    </row>
    <row r="101" spans="1:31" s="11" customFormat="1" ht="15" customHeight="1" x14ac:dyDescent="0.3">
      <c r="A101" s="337"/>
      <c r="B101" s="80"/>
      <c r="C101" s="174"/>
      <c r="D101" s="174"/>
      <c r="E101" s="17"/>
      <c r="F101" s="18"/>
      <c r="G101" s="18"/>
      <c r="H101" s="18"/>
      <c r="I101" s="18"/>
      <c r="J101" s="18"/>
      <c r="K101" s="18"/>
      <c r="L101" s="18"/>
      <c r="M101" s="18"/>
      <c r="N101" s="165"/>
      <c r="O101" s="165"/>
      <c r="P101" s="18"/>
      <c r="Q101" s="18"/>
      <c r="R101" s="18"/>
      <c r="S101" s="18"/>
      <c r="T101" s="18"/>
      <c r="U101" s="18"/>
      <c r="V101" s="18"/>
      <c r="W101" s="18"/>
      <c r="X101" s="165"/>
      <c r="Y101" s="165"/>
      <c r="Z101" s="18"/>
      <c r="AA101" s="18"/>
      <c r="AB101" s="18"/>
      <c r="AC101" s="18"/>
      <c r="AD101" s="18"/>
      <c r="AE101" s="18"/>
    </row>
    <row r="102" spans="1:31" s="11" customFormat="1" ht="15" customHeight="1" x14ac:dyDescent="0.3">
      <c r="A102" s="337"/>
      <c r="B102" s="80"/>
      <c r="C102" s="174"/>
      <c r="D102" s="174"/>
      <c r="E102" s="17"/>
      <c r="F102" s="18"/>
      <c r="G102" s="18"/>
      <c r="H102" s="18"/>
      <c r="I102" s="18"/>
      <c r="J102" s="18"/>
      <c r="K102" s="18"/>
      <c r="L102" s="18"/>
      <c r="M102" s="18"/>
      <c r="N102" s="165"/>
      <c r="O102" s="165"/>
      <c r="P102" s="18"/>
      <c r="Q102" s="18"/>
      <c r="R102" s="18"/>
      <c r="S102" s="18"/>
      <c r="T102" s="18"/>
      <c r="U102" s="18"/>
      <c r="V102" s="18"/>
      <c r="W102" s="18"/>
      <c r="X102" s="165"/>
      <c r="Y102" s="165"/>
      <c r="Z102" s="18"/>
      <c r="AA102" s="18"/>
      <c r="AB102" s="18"/>
      <c r="AC102" s="18"/>
      <c r="AD102" s="18"/>
      <c r="AE102" s="18"/>
    </row>
    <row r="103" spans="1:31" s="11" customFormat="1" ht="15" customHeight="1" x14ac:dyDescent="0.3">
      <c r="A103" s="337"/>
      <c r="B103" s="80"/>
      <c r="C103" s="174"/>
      <c r="D103" s="174"/>
      <c r="E103" s="17"/>
      <c r="F103" s="18"/>
      <c r="G103" s="18"/>
      <c r="H103" s="18"/>
      <c r="I103" s="18"/>
      <c r="J103" s="18"/>
      <c r="K103" s="18"/>
      <c r="L103" s="18"/>
      <c r="M103" s="18"/>
      <c r="N103" s="165"/>
      <c r="O103" s="165"/>
      <c r="P103" s="18"/>
      <c r="Q103" s="18"/>
      <c r="R103" s="18"/>
      <c r="S103" s="18"/>
      <c r="T103" s="18"/>
      <c r="U103" s="18"/>
      <c r="V103" s="18"/>
      <c r="W103" s="18"/>
      <c r="X103" s="165"/>
      <c r="Y103" s="165"/>
      <c r="Z103" s="18"/>
      <c r="AA103" s="18"/>
      <c r="AB103" s="18"/>
      <c r="AC103" s="18"/>
      <c r="AD103" s="18"/>
      <c r="AE103" s="18"/>
    </row>
    <row r="104" spans="1:31" s="11" customFormat="1" ht="15" customHeight="1" x14ac:dyDescent="0.3">
      <c r="A104" s="337"/>
      <c r="B104" s="80"/>
      <c r="C104" s="174"/>
      <c r="D104" s="174"/>
      <c r="E104" s="17"/>
      <c r="F104" s="18"/>
      <c r="G104" s="18"/>
      <c r="H104" s="18"/>
      <c r="I104" s="18"/>
      <c r="J104" s="18"/>
      <c r="K104" s="18"/>
      <c r="L104" s="18"/>
      <c r="M104" s="18"/>
      <c r="N104" s="165"/>
      <c r="O104" s="165"/>
      <c r="P104" s="18"/>
      <c r="Q104" s="18"/>
      <c r="R104" s="18"/>
      <c r="S104" s="18"/>
      <c r="T104" s="18"/>
      <c r="U104" s="18"/>
      <c r="V104" s="18"/>
      <c r="W104" s="18"/>
      <c r="X104" s="165"/>
      <c r="Y104" s="165"/>
      <c r="Z104" s="18"/>
      <c r="AA104" s="18"/>
      <c r="AB104" s="18"/>
      <c r="AC104" s="18"/>
      <c r="AD104" s="18"/>
      <c r="AE104" s="18"/>
    </row>
    <row r="105" spans="1:31" s="11" customFormat="1" ht="15" customHeight="1" x14ac:dyDescent="0.3">
      <c r="A105" s="337"/>
      <c r="B105" s="80"/>
      <c r="C105" s="174"/>
      <c r="D105" s="174"/>
      <c r="E105" s="17"/>
      <c r="F105" s="18"/>
      <c r="G105" s="18"/>
      <c r="H105" s="18"/>
      <c r="I105" s="18"/>
      <c r="J105" s="18"/>
      <c r="K105" s="18"/>
      <c r="L105" s="18"/>
      <c r="M105" s="18"/>
      <c r="N105" s="165"/>
      <c r="O105" s="165"/>
      <c r="P105" s="18"/>
      <c r="Q105" s="18"/>
      <c r="R105" s="18"/>
      <c r="S105" s="18"/>
      <c r="T105" s="18"/>
      <c r="U105" s="18"/>
      <c r="V105" s="18"/>
      <c r="W105" s="18"/>
      <c r="X105" s="165"/>
      <c r="Y105" s="165"/>
      <c r="Z105" s="18"/>
      <c r="AA105" s="18"/>
      <c r="AB105" s="18"/>
      <c r="AC105" s="18"/>
      <c r="AD105" s="18"/>
      <c r="AE105" s="18"/>
    </row>
    <row r="106" spans="1:31" s="11" customFormat="1" ht="15" customHeight="1" x14ac:dyDescent="0.3">
      <c r="A106" s="337"/>
      <c r="B106" s="80"/>
      <c r="C106" s="174"/>
      <c r="D106" s="174"/>
      <c r="E106" s="17"/>
      <c r="F106" s="18"/>
      <c r="G106" s="18"/>
      <c r="H106" s="18"/>
      <c r="I106" s="18"/>
      <c r="J106" s="18"/>
      <c r="K106" s="18"/>
      <c r="L106" s="18"/>
      <c r="M106" s="18"/>
      <c r="N106" s="165"/>
      <c r="O106" s="165"/>
      <c r="P106" s="18"/>
      <c r="Q106" s="18"/>
      <c r="R106" s="18"/>
      <c r="S106" s="18"/>
      <c r="T106" s="18"/>
      <c r="U106" s="18"/>
      <c r="V106" s="18"/>
      <c r="W106" s="18"/>
      <c r="X106" s="165"/>
      <c r="Y106" s="165"/>
      <c r="Z106" s="18"/>
      <c r="AA106" s="18"/>
      <c r="AB106" s="18"/>
      <c r="AC106" s="18"/>
      <c r="AD106" s="18"/>
      <c r="AE106" s="18"/>
    </row>
    <row r="107" spans="1:31" s="11" customFormat="1" ht="15" customHeight="1" x14ac:dyDescent="0.3">
      <c r="A107" s="337"/>
      <c r="B107" s="80"/>
      <c r="C107" s="174"/>
      <c r="D107" s="174"/>
      <c r="E107" s="17"/>
      <c r="F107" s="18"/>
      <c r="G107" s="18"/>
      <c r="H107" s="18"/>
      <c r="I107" s="18"/>
      <c r="J107" s="18"/>
      <c r="K107" s="18"/>
      <c r="L107" s="18"/>
      <c r="M107" s="18"/>
      <c r="N107" s="165"/>
      <c r="O107" s="165"/>
      <c r="P107" s="18"/>
      <c r="Q107" s="18"/>
      <c r="R107" s="18"/>
      <c r="S107" s="18"/>
      <c r="T107" s="18"/>
      <c r="U107" s="18"/>
      <c r="V107" s="18"/>
      <c r="W107" s="18"/>
      <c r="X107" s="165"/>
      <c r="Y107" s="165"/>
      <c r="Z107" s="18"/>
      <c r="AA107" s="18"/>
      <c r="AB107" s="18"/>
      <c r="AC107" s="18"/>
      <c r="AD107" s="18"/>
      <c r="AE107" s="18"/>
    </row>
    <row r="108" spans="1:31" s="11" customFormat="1" ht="15" customHeight="1" x14ac:dyDescent="0.3">
      <c r="A108" s="337"/>
      <c r="B108" s="80"/>
      <c r="C108" s="174"/>
      <c r="D108" s="174"/>
      <c r="E108" s="17"/>
      <c r="F108" s="18"/>
      <c r="G108" s="18"/>
      <c r="H108" s="18"/>
      <c r="I108" s="18"/>
      <c r="J108" s="18"/>
      <c r="K108" s="18"/>
      <c r="L108" s="18"/>
      <c r="M108" s="18"/>
      <c r="N108" s="165"/>
      <c r="O108" s="165"/>
      <c r="P108" s="18"/>
      <c r="Q108" s="18"/>
      <c r="R108" s="18"/>
      <c r="S108" s="18"/>
      <c r="T108" s="18"/>
      <c r="U108" s="18"/>
      <c r="V108" s="18"/>
      <c r="W108" s="18"/>
      <c r="X108" s="165"/>
      <c r="Y108" s="165"/>
      <c r="Z108" s="18"/>
      <c r="AA108" s="18"/>
      <c r="AB108" s="18"/>
      <c r="AC108" s="18"/>
      <c r="AD108" s="18"/>
      <c r="AE108" s="18"/>
    </row>
    <row r="109" spans="1:31" s="11" customFormat="1" ht="15" customHeight="1" x14ac:dyDescent="0.3">
      <c r="A109" s="337"/>
      <c r="B109" s="80"/>
      <c r="C109" s="174"/>
      <c r="D109" s="174"/>
      <c r="E109" s="17"/>
      <c r="F109" s="18"/>
      <c r="G109" s="18"/>
      <c r="H109" s="18"/>
      <c r="I109" s="18"/>
      <c r="J109" s="18"/>
      <c r="K109" s="18"/>
      <c r="L109" s="18"/>
      <c r="M109" s="18"/>
      <c r="N109" s="165"/>
      <c r="O109" s="165"/>
      <c r="P109" s="18"/>
      <c r="Q109" s="18"/>
      <c r="R109" s="18"/>
      <c r="S109" s="18"/>
      <c r="T109" s="18"/>
      <c r="U109" s="18"/>
      <c r="V109" s="18"/>
      <c r="W109" s="18"/>
      <c r="X109" s="165"/>
      <c r="Y109" s="165"/>
      <c r="Z109" s="18"/>
      <c r="AA109" s="18"/>
      <c r="AB109" s="18"/>
      <c r="AC109" s="18"/>
      <c r="AD109" s="18"/>
      <c r="AE109" s="18"/>
    </row>
    <row r="110" spans="1:31" s="11" customFormat="1" ht="15" customHeight="1" x14ac:dyDescent="0.3">
      <c r="A110" s="337"/>
      <c r="B110" s="80"/>
      <c r="C110" s="174"/>
      <c r="D110" s="174"/>
      <c r="E110" s="17"/>
      <c r="F110" s="18"/>
      <c r="G110" s="18"/>
      <c r="H110" s="18"/>
      <c r="I110" s="18"/>
      <c r="J110" s="18"/>
      <c r="K110" s="18"/>
      <c r="L110" s="18"/>
      <c r="M110" s="18"/>
      <c r="N110" s="165"/>
      <c r="O110" s="165"/>
      <c r="P110" s="18"/>
      <c r="Q110" s="18"/>
      <c r="R110" s="18"/>
      <c r="S110" s="18"/>
      <c r="T110" s="18"/>
      <c r="U110" s="18"/>
      <c r="V110" s="18"/>
      <c r="W110" s="18"/>
      <c r="X110" s="165"/>
      <c r="Y110" s="165"/>
      <c r="Z110" s="18"/>
      <c r="AA110" s="18"/>
      <c r="AB110" s="18"/>
      <c r="AC110" s="18"/>
      <c r="AD110" s="18"/>
      <c r="AE110" s="18"/>
    </row>
    <row r="111" spans="1:31" s="11" customFormat="1" ht="15" customHeight="1" x14ac:dyDescent="0.3">
      <c r="A111" s="337"/>
      <c r="B111" s="80"/>
      <c r="C111" s="174"/>
      <c r="D111" s="174"/>
      <c r="E111" s="17"/>
      <c r="F111" s="18"/>
      <c r="G111" s="18"/>
      <c r="H111" s="18"/>
      <c r="I111" s="18"/>
      <c r="J111" s="18"/>
      <c r="K111" s="18"/>
      <c r="L111" s="18"/>
      <c r="M111" s="18"/>
      <c r="N111" s="165"/>
      <c r="O111" s="165"/>
      <c r="P111" s="18"/>
      <c r="Q111" s="18"/>
      <c r="R111" s="18"/>
      <c r="S111" s="18"/>
      <c r="T111" s="18"/>
      <c r="U111" s="18"/>
      <c r="V111" s="18"/>
      <c r="W111" s="18"/>
      <c r="X111" s="165"/>
      <c r="Y111" s="165"/>
      <c r="Z111" s="18"/>
      <c r="AA111" s="18"/>
      <c r="AB111" s="18"/>
      <c r="AC111" s="18"/>
      <c r="AD111" s="18"/>
      <c r="AE111" s="18"/>
    </row>
    <row r="112" spans="1:31" s="11" customFormat="1" ht="15" customHeight="1" x14ac:dyDescent="0.3">
      <c r="A112" s="337"/>
      <c r="B112" s="80"/>
      <c r="C112" s="174"/>
      <c r="D112" s="174"/>
      <c r="E112" s="17"/>
      <c r="F112" s="18"/>
      <c r="G112" s="18"/>
      <c r="H112" s="18"/>
      <c r="I112" s="18"/>
      <c r="J112" s="18"/>
      <c r="K112" s="18"/>
      <c r="L112" s="18"/>
      <c r="M112" s="18"/>
      <c r="N112" s="165"/>
      <c r="O112" s="165"/>
      <c r="P112" s="18"/>
      <c r="Q112" s="18"/>
      <c r="R112" s="18"/>
      <c r="S112" s="18"/>
      <c r="T112" s="18"/>
      <c r="U112" s="18"/>
      <c r="V112" s="18"/>
      <c r="W112" s="18"/>
      <c r="X112" s="165"/>
      <c r="Y112" s="165"/>
      <c r="Z112" s="18"/>
      <c r="AA112" s="18"/>
      <c r="AB112" s="18"/>
      <c r="AC112" s="18"/>
      <c r="AD112" s="18"/>
      <c r="AE112" s="18"/>
    </row>
    <row r="113" spans="1:31" s="11" customFormat="1" ht="15" customHeight="1" x14ac:dyDescent="0.3">
      <c r="A113" s="337"/>
      <c r="B113" s="80"/>
      <c r="C113" s="174"/>
      <c r="D113" s="174"/>
      <c r="E113" s="17"/>
      <c r="F113" s="18"/>
      <c r="G113" s="18"/>
      <c r="H113" s="18"/>
      <c r="I113" s="18"/>
      <c r="J113" s="18"/>
      <c r="K113" s="18"/>
      <c r="L113" s="18"/>
      <c r="M113" s="18"/>
      <c r="N113" s="165"/>
      <c r="O113" s="165"/>
      <c r="P113" s="18"/>
      <c r="Q113" s="18"/>
      <c r="R113" s="18"/>
      <c r="S113" s="18"/>
      <c r="T113" s="18"/>
      <c r="U113" s="18"/>
      <c r="V113" s="18"/>
      <c r="W113" s="18"/>
      <c r="X113" s="165"/>
      <c r="Y113" s="165"/>
      <c r="Z113" s="18"/>
      <c r="AA113" s="18"/>
      <c r="AB113" s="18"/>
      <c r="AC113" s="18"/>
      <c r="AD113" s="18"/>
      <c r="AE113" s="18"/>
    </row>
    <row r="114" spans="1:31" s="11" customFormat="1" ht="15" customHeight="1" x14ac:dyDescent="0.3">
      <c r="A114" s="337"/>
      <c r="B114" s="80"/>
      <c r="C114" s="174"/>
      <c r="D114" s="174"/>
      <c r="E114" s="17"/>
      <c r="F114" s="18"/>
      <c r="G114" s="18"/>
      <c r="H114" s="18"/>
      <c r="I114" s="18"/>
      <c r="J114" s="18"/>
      <c r="K114" s="18"/>
      <c r="L114" s="18"/>
      <c r="M114" s="18"/>
      <c r="N114" s="165"/>
      <c r="O114" s="165"/>
      <c r="P114" s="18"/>
      <c r="Q114" s="18"/>
      <c r="R114" s="18"/>
      <c r="S114" s="18"/>
      <c r="T114" s="18"/>
      <c r="U114" s="18"/>
      <c r="V114" s="18"/>
      <c r="W114" s="18"/>
      <c r="X114" s="165"/>
      <c r="Y114" s="165"/>
      <c r="Z114" s="18"/>
      <c r="AA114" s="18"/>
      <c r="AB114" s="18"/>
      <c r="AC114" s="18"/>
      <c r="AD114" s="18"/>
      <c r="AE114" s="18"/>
    </row>
    <row r="115" spans="1:31" s="11" customFormat="1" ht="15" customHeight="1" x14ac:dyDescent="0.3">
      <c r="A115" s="337"/>
      <c r="B115" s="80"/>
      <c r="C115" s="174"/>
      <c r="D115" s="174"/>
      <c r="E115" s="17"/>
      <c r="F115" s="18"/>
      <c r="G115" s="18"/>
      <c r="H115" s="18"/>
      <c r="I115" s="18"/>
      <c r="J115" s="18"/>
      <c r="K115" s="18"/>
      <c r="L115" s="18"/>
      <c r="M115" s="18"/>
      <c r="N115" s="165"/>
      <c r="O115" s="165"/>
      <c r="P115" s="18"/>
      <c r="Q115" s="18"/>
      <c r="R115" s="18"/>
      <c r="S115" s="18"/>
      <c r="T115" s="18"/>
      <c r="U115" s="18"/>
      <c r="V115" s="18"/>
      <c r="W115" s="18"/>
      <c r="X115" s="165"/>
      <c r="Y115" s="165"/>
      <c r="Z115" s="18"/>
      <c r="AA115" s="18"/>
      <c r="AB115" s="18"/>
      <c r="AC115" s="18"/>
      <c r="AD115" s="18"/>
      <c r="AE115" s="18"/>
    </row>
    <row r="116" spans="1:31" s="11" customFormat="1" ht="15" customHeight="1" x14ac:dyDescent="0.3">
      <c r="A116" s="337"/>
      <c r="B116" s="80"/>
      <c r="C116" s="174"/>
      <c r="D116" s="174"/>
      <c r="E116" s="17"/>
      <c r="F116" s="18"/>
      <c r="G116" s="18"/>
      <c r="H116" s="18"/>
      <c r="I116" s="18"/>
      <c r="J116" s="18"/>
      <c r="K116" s="18"/>
      <c r="L116" s="18"/>
      <c r="M116" s="18"/>
      <c r="N116" s="165"/>
      <c r="O116" s="165"/>
      <c r="P116" s="18"/>
      <c r="Q116" s="18"/>
      <c r="R116" s="18"/>
      <c r="S116" s="18"/>
      <c r="T116" s="18"/>
      <c r="U116" s="18"/>
      <c r="V116" s="18"/>
      <c r="W116" s="18"/>
      <c r="X116" s="165"/>
      <c r="Y116" s="165"/>
      <c r="Z116" s="18"/>
      <c r="AA116" s="18"/>
      <c r="AB116" s="18"/>
      <c r="AC116" s="18"/>
      <c r="AD116" s="18"/>
      <c r="AE116" s="18"/>
    </row>
    <row r="117" spans="1:31" s="11" customFormat="1" ht="15" customHeight="1" x14ac:dyDescent="0.3">
      <c r="A117" s="337"/>
      <c r="B117" s="80"/>
      <c r="C117" s="174"/>
      <c r="D117" s="174"/>
      <c r="E117" s="17"/>
      <c r="F117" s="18"/>
      <c r="G117" s="18"/>
      <c r="H117" s="18"/>
      <c r="I117" s="18"/>
      <c r="J117" s="18"/>
      <c r="K117" s="18"/>
      <c r="L117" s="18"/>
      <c r="M117" s="18"/>
      <c r="N117" s="165"/>
      <c r="O117" s="165"/>
      <c r="P117" s="18"/>
      <c r="Q117" s="18"/>
      <c r="R117" s="18"/>
      <c r="S117" s="18"/>
      <c r="T117" s="18"/>
      <c r="U117" s="18"/>
      <c r="V117" s="18"/>
      <c r="W117" s="18"/>
      <c r="X117" s="165"/>
      <c r="Y117" s="165"/>
      <c r="Z117" s="18"/>
      <c r="AA117" s="18"/>
      <c r="AB117" s="18"/>
      <c r="AC117" s="18"/>
      <c r="AD117" s="18"/>
      <c r="AE117" s="18"/>
    </row>
    <row r="118" spans="1:31" s="11" customFormat="1" ht="15" customHeight="1" x14ac:dyDescent="0.3">
      <c r="A118" s="337"/>
      <c r="B118" s="80"/>
      <c r="C118" s="174"/>
      <c r="D118" s="174"/>
      <c r="E118" s="17"/>
      <c r="F118" s="18"/>
      <c r="G118" s="18"/>
      <c r="H118" s="18"/>
      <c r="I118" s="18"/>
      <c r="J118" s="18"/>
      <c r="K118" s="18"/>
      <c r="L118" s="18"/>
      <c r="M118" s="18"/>
      <c r="N118" s="165"/>
      <c r="O118" s="165"/>
      <c r="P118" s="18"/>
      <c r="Q118" s="18"/>
      <c r="R118" s="18"/>
      <c r="S118" s="18"/>
      <c r="T118" s="18"/>
      <c r="U118" s="18"/>
      <c r="V118" s="18"/>
      <c r="W118" s="18"/>
      <c r="X118" s="165"/>
      <c r="Y118" s="165"/>
      <c r="Z118" s="18"/>
      <c r="AA118" s="18"/>
      <c r="AB118" s="18"/>
      <c r="AC118" s="18"/>
      <c r="AD118" s="18"/>
      <c r="AE118" s="18"/>
    </row>
    <row r="119" spans="1:31" s="11" customFormat="1" ht="15" customHeight="1" x14ac:dyDescent="0.3">
      <c r="A119" s="337"/>
      <c r="B119" s="80"/>
      <c r="C119" s="174"/>
      <c r="D119" s="174"/>
      <c r="E119" s="17"/>
      <c r="F119" s="18"/>
      <c r="G119" s="18"/>
      <c r="H119" s="18"/>
      <c r="I119" s="18"/>
      <c r="J119" s="18"/>
      <c r="K119" s="18"/>
      <c r="L119" s="18"/>
      <c r="M119" s="18"/>
      <c r="N119" s="165"/>
      <c r="O119" s="165"/>
      <c r="P119" s="18"/>
      <c r="Q119" s="18"/>
      <c r="R119" s="18"/>
      <c r="S119" s="18"/>
      <c r="T119" s="18"/>
      <c r="U119" s="18"/>
      <c r="V119" s="18"/>
      <c r="W119" s="18"/>
      <c r="X119" s="165"/>
      <c r="Y119" s="165"/>
      <c r="Z119" s="18"/>
      <c r="AA119" s="18"/>
      <c r="AB119" s="18"/>
      <c r="AC119" s="18"/>
      <c r="AD119" s="18"/>
      <c r="AE119" s="18"/>
    </row>
    <row r="120" spans="1:31" s="11" customFormat="1" ht="15" customHeight="1" x14ac:dyDescent="0.3">
      <c r="A120" s="337"/>
      <c r="B120" s="80"/>
      <c r="C120" s="174"/>
      <c r="D120" s="174"/>
      <c r="E120" s="17"/>
      <c r="F120" s="18"/>
      <c r="G120" s="18"/>
      <c r="H120" s="18"/>
      <c r="I120" s="18"/>
      <c r="J120" s="18"/>
      <c r="K120" s="18"/>
      <c r="L120" s="18"/>
      <c r="M120" s="18"/>
      <c r="N120" s="165"/>
      <c r="O120" s="165"/>
      <c r="P120" s="18"/>
      <c r="Q120" s="18"/>
      <c r="R120" s="18"/>
      <c r="S120" s="18"/>
      <c r="T120" s="18"/>
      <c r="U120" s="18"/>
      <c r="V120" s="18"/>
      <c r="W120" s="18"/>
      <c r="X120" s="165"/>
      <c r="Y120" s="165"/>
      <c r="Z120" s="18"/>
      <c r="AA120" s="18"/>
      <c r="AB120" s="18"/>
      <c r="AC120" s="18"/>
      <c r="AD120" s="18"/>
      <c r="AE120" s="18"/>
    </row>
    <row r="121" spans="1:31" s="11" customFormat="1" ht="15" customHeight="1" x14ac:dyDescent="0.3">
      <c r="A121" s="337"/>
      <c r="B121" s="80"/>
      <c r="C121" s="174"/>
      <c r="D121" s="174"/>
      <c r="E121" s="17"/>
      <c r="F121" s="18"/>
      <c r="G121" s="18"/>
      <c r="H121" s="18"/>
      <c r="I121" s="18"/>
      <c r="J121" s="18"/>
      <c r="K121" s="18"/>
      <c r="L121" s="18"/>
      <c r="M121" s="18"/>
      <c r="N121" s="165"/>
      <c r="O121" s="165"/>
      <c r="P121" s="18"/>
      <c r="Q121" s="18"/>
      <c r="R121" s="18"/>
      <c r="S121" s="18"/>
      <c r="T121" s="18"/>
      <c r="U121" s="18"/>
      <c r="V121" s="18"/>
      <c r="W121" s="18"/>
      <c r="X121" s="165"/>
      <c r="Y121" s="165"/>
      <c r="Z121" s="18"/>
      <c r="AA121" s="18"/>
      <c r="AB121" s="18"/>
      <c r="AC121" s="18"/>
      <c r="AD121" s="18"/>
      <c r="AE121" s="18"/>
    </row>
    <row r="122" spans="1:31" s="11" customFormat="1" ht="15" customHeight="1" x14ac:dyDescent="0.3">
      <c r="A122" s="337"/>
      <c r="B122" s="80"/>
      <c r="C122" s="174"/>
      <c r="D122" s="174"/>
      <c r="E122" s="17"/>
      <c r="F122" s="18"/>
      <c r="G122" s="18"/>
      <c r="H122" s="18"/>
      <c r="I122" s="18"/>
      <c r="J122" s="18"/>
      <c r="K122" s="18"/>
      <c r="L122" s="18"/>
      <c r="M122" s="18"/>
      <c r="N122" s="165"/>
      <c r="O122" s="165"/>
      <c r="P122" s="18"/>
      <c r="Q122" s="18"/>
      <c r="R122" s="18"/>
      <c r="S122" s="18"/>
      <c r="T122" s="18"/>
      <c r="U122" s="18"/>
      <c r="V122" s="18"/>
      <c r="W122" s="18"/>
      <c r="X122" s="165"/>
      <c r="Y122" s="165"/>
      <c r="Z122" s="18"/>
      <c r="AA122" s="18"/>
      <c r="AB122" s="18"/>
      <c r="AC122" s="18"/>
      <c r="AD122" s="18"/>
      <c r="AE122" s="18"/>
    </row>
    <row r="123" spans="1:31" s="11" customFormat="1" ht="15" customHeight="1" x14ac:dyDescent="0.3">
      <c r="A123" s="337"/>
      <c r="B123" s="80"/>
      <c r="C123" s="174"/>
      <c r="D123" s="174"/>
      <c r="E123" s="17"/>
      <c r="F123" s="18"/>
      <c r="G123" s="18"/>
      <c r="H123" s="18"/>
      <c r="I123" s="18"/>
      <c r="J123" s="18"/>
      <c r="K123" s="18"/>
      <c r="L123" s="18"/>
      <c r="M123" s="18"/>
      <c r="N123" s="165"/>
      <c r="O123" s="165"/>
      <c r="P123" s="18"/>
      <c r="Q123" s="18"/>
      <c r="R123" s="18"/>
      <c r="S123" s="18"/>
      <c r="T123" s="18"/>
      <c r="U123" s="18"/>
      <c r="V123" s="18"/>
      <c r="W123" s="18"/>
      <c r="X123" s="165"/>
      <c r="Y123" s="165"/>
      <c r="Z123" s="18"/>
      <c r="AA123" s="18"/>
      <c r="AB123" s="18"/>
      <c r="AC123" s="18"/>
      <c r="AD123" s="18"/>
      <c r="AE123" s="18"/>
    </row>
    <row r="124" spans="1:31" s="11" customFormat="1" ht="15" customHeight="1" x14ac:dyDescent="0.3">
      <c r="A124" s="337"/>
      <c r="B124" s="80"/>
      <c r="C124" s="174"/>
      <c r="D124" s="174"/>
      <c r="E124" s="17"/>
      <c r="F124" s="18"/>
      <c r="G124" s="18"/>
      <c r="H124" s="18"/>
      <c r="I124" s="18"/>
      <c r="J124" s="18"/>
      <c r="K124" s="18"/>
      <c r="L124" s="18"/>
      <c r="M124" s="18"/>
      <c r="N124" s="165"/>
      <c r="O124" s="165"/>
      <c r="P124" s="18"/>
      <c r="Q124" s="18"/>
      <c r="R124" s="18"/>
      <c r="S124" s="18"/>
      <c r="T124" s="18"/>
      <c r="U124" s="18"/>
      <c r="V124" s="18"/>
      <c r="W124" s="18"/>
      <c r="X124" s="165"/>
      <c r="Y124" s="165"/>
      <c r="Z124" s="18"/>
      <c r="AA124" s="18"/>
      <c r="AB124" s="18"/>
      <c r="AC124" s="18"/>
      <c r="AD124" s="18"/>
      <c r="AE124" s="18"/>
    </row>
    <row r="125" spans="1:31" s="11" customFormat="1" ht="15" customHeight="1" x14ac:dyDescent="0.3">
      <c r="A125" s="337"/>
      <c r="B125" s="80"/>
      <c r="C125" s="174"/>
      <c r="D125" s="174"/>
      <c r="E125" s="17"/>
      <c r="F125" s="18"/>
      <c r="G125" s="18"/>
      <c r="H125" s="18"/>
      <c r="I125" s="18"/>
      <c r="J125" s="18"/>
      <c r="K125" s="18"/>
      <c r="L125" s="18"/>
      <c r="M125" s="18"/>
      <c r="N125" s="165"/>
      <c r="O125" s="165"/>
      <c r="P125" s="18"/>
      <c r="Q125" s="18"/>
      <c r="R125" s="18"/>
      <c r="S125" s="18"/>
      <c r="T125" s="18"/>
      <c r="U125" s="18"/>
      <c r="V125" s="18"/>
      <c r="W125" s="18"/>
      <c r="X125" s="165"/>
      <c r="Y125" s="165"/>
      <c r="Z125" s="18"/>
      <c r="AA125" s="18"/>
      <c r="AB125" s="18"/>
      <c r="AC125" s="18"/>
      <c r="AD125" s="18"/>
      <c r="AE125" s="18"/>
    </row>
    <row r="126" spans="1:31" s="11" customFormat="1" ht="15" customHeight="1" x14ac:dyDescent="0.3">
      <c r="A126" s="337"/>
      <c r="B126" s="80"/>
      <c r="C126" s="174"/>
      <c r="D126" s="174"/>
      <c r="E126" s="17"/>
      <c r="F126" s="18"/>
      <c r="G126" s="18"/>
      <c r="H126" s="18"/>
      <c r="I126" s="18"/>
      <c r="J126" s="18"/>
      <c r="K126" s="18"/>
      <c r="L126" s="18"/>
      <c r="M126" s="18"/>
      <c r="N126" s="165"/>
      <c r="O126" s="165"/>
      <c r="P126" s="18"/>
      <c r="Q126" s="18"/>
      <c r="R126" s="18"/>
      <c r="S126" s="18"/>
      <c r="T126" s="18"/>
      <c r="U126" s="18"/>
      <c r="V126" s="18"/>
      <c r="W126" s="18"/>
      <c r="X126" s="165"/>
      <c r="Y126" s="165"/>
      <c r="Z126" s="18"/>
      <c r="AA126" s="18"/>
      <c r="AB126" s="18"/>
      <c r="AC126" s="18"/>
      <c r="AD126" s="18"/>
      <c r="AE126" s="18"/>
    </row>
    <row r="127" spans="1:31" s="11" customFormat="1" ht="15" customHeight="1" x14ac:dyDescent="0.3">
      <c r="A127" s="337"/>
      <c r="B127" s="80"/>
      <c r="C127" s="174"/>
      <c r="D127" s="174"/>
      <c r="E127" s="17"/>
      <c r="F127" s="18"/>
      <c r="G127" s="18"/>
      <c r="H127" s="18"/>
      <c r="I127" s="18"/>
      <c r="J127" s="18"/>
      <c r="K127" s="18"/>
      <c r="L127" s="18"/>
      <c r="M127" s="18"/>
      <c r="N127" s="165"/>
      <c r="O127" s="165"/>
      <c r="P127" s="18"/>
      <c r="Q127" s="18"/>
      <c r="R127" s="18"/>
      <c r="S127" s="18"/>
      <c r="T127" s="18"/>
      <c r="U127" s="18"/>
      <c r="V127" s="18"/>
      <c r="W127" s="18"/>
      <c r="X127" s="165"/>
      <c r="Y127" s="165"/>
      <c r="Z127" s="18"/>
      <c r="AA127" s="18"/>
      <c r="AB127" s="18"/>
      <c r="AC127" s="18"/>
      <c r="AD127" s="18"/>
      <c r="AE127" s="18"/>
    </row>
    <row r="128" spans="1:31" s="11" customFormat="1" ht="15" customHeight="1" x14ac:dyDescent="0.3">
      <c r="A128" s="337"/>
      <c r="B128" s="80"/>
      <c r="C128" s="174"/>
      <c r="D128" s="174"/>
      <c r="E128" s="17"/>
      <c r="F128" s="18"/>
      <c r="G128" s="18"/>
      <c r="H128" s="18"/>
      <c r="I128" s="18"/>
      <c r="J128" s="18"/>
      <c r="K128" s="18"/>
      <c r="L128" s="18"/>
      <c r="M128" s="18"/>
      <c r="N128" s="165"/>
      <c r="O128" s="165"/>
      <c r="P128" s="18"/>
      <c r="Q128" s="18"/>
      <c r="R128" s="18"/>
      <c r="S128" s="18"/>
      <c r="T128" s="18"/>
      <c r="U128" s="18"/>
      <c r="V128" s="18"/>
      <c r="W128" s="18"/>
      <c r="X128" s="165"/>
      <c r="Y128" s="165"/>
      <c r="Z128" s="18"/>
      <c r="AA128" s="18"/>
      <c r="AB128" s="18"/>
      <c r="AC128" s="18"/>
      <c r="AD128" s="18"/>
      <c r="AE128" s="18"/>
    </row>
    <row r="129" spans="1:31" s="11" customFormat="1" ht="15" customHeight="1" x14ac:dyDescent="0.3">
      <c r="A129" s="337"/>
      <c r="B129" s="80"/>
      <c r="C129" s="174"/>
      <c r="D129" s="174"/>
      <c r="E129" s="17"/>
      <c r="F129" s="18"/>
      <c r="G129" s="18"/>
      <c r="H129" s="18"/>
      <c r="I129" s="18"/>
      <c r="J129" s="18"/>
      <c r="K129" s="18"/>
      <c r="L129" s="18"/>
      <c r="M129" s="18"/>
      <c r="N129" s="165"/>
      <c r="O129" s="165"/>
      <c r="P129" s="18"/>
      <c r="Q129" s="18"/>
      <c r="R129" s="18"/>
      <c r="S129" s="18"/>
      <c r="T129" s="18"/>
      <c r="U129" s="18"/>
      <c r="V129" s="18"/>
      <c r="W129" s="18"/>
      <c r="X129" s="165"/>
      <c r="Y129" s="165"/>
      <c r="Z129" s="18"/>
      <c r="AA129" s="18"/>
      <c r="AB129" s="18"/>
      <c r="AC129" s="18"/>
      <c r="AD129" s="18"/>
      <c r="AE129" s="18"/>
    </row>
    <row r="130" spans="1:31" s="11" customFormat="1" ht="15" customHeight="1" x14ac:dyDescent="0.3">
      <c r="A130" s="337"/>
      <c r="B130" s="80"/>
      <c r="C130" s="174"/>
      <c r="D130" s="174"/>
      <c r="E130" s="17"/>
      <c r="F130" s="18"/>
      <c r="G130" s="18"/>
      <c r="H130" s="18"/>
      <c r="I130" s="18"/>
      <c r="J130" s="18"/>
      <c r="K130" s="18"/>
      <c r="L130" s="18"/>
      <c r="M130" s="18"/>
      <c r="N130" s="165"/>
      <c r="O130" s="165"/>
      <c r="P130" s="18"/>
      <c r="Q130" s="18"/>
      <c r="R130" s="18"/>
      <c r="S130" s="18"/>
      <c r="T130" s="18"/>
      <c r="U130" s="18"/>
      <c r="V130" s="18"/>
      <c r="W130" s="18"/>
      <c r="X130" s="165"/>
      <c r="Y130" s="165"/>
      <c r="Z130" s="18"/>
      <c r="AA130" s="18"/>
      <c r="AB130" s="18"/>
      <c r="AC130" s="18"/>
      <c r="AD130" s="18"/>
      <c r="AE130" s="18"/>
    </row>
    <row r="131" spans="1:31" s="11" customFormat="1" ht="15" customHeight="1" x14ac:dyDescent="0.3">
      <c r="A131" s="337"/>
      <c r="B131" s="80"/>
      <c r="C131" s="174"/>
      <c r="D131" s="174"/>
      <c r="E131" s="17"/>
      <c r="F131" s="18"/>
      <c r="G131" s="18"/>
      <c r="H131" s="18"/>
      <c r="I131" s="18"/>
      <c r="J131" s="18"/>
      <c r="K131" s="18"/>
      <c r="L131" s="18"/>
      <c r="M131" s="18"/>
      <c r="N131" s="165"/>
      <c r="O131" s="165"/>
      <c r="P131" s="18"/>
      <c r="Q131" s="18"/>
      <c r="R131" s="18"/>
      <c r="S131" s="18"/>
      <c r="T131" s="18"/>
      <c r="U131" s="18"/>
      <c r="V131" s="18"/>
      <c r="W131" s="18"/>
      <c r="X131" s="165"/>
      <c r="Y131" s="165"/>
      <c r="Z131" s="18"/>
      <c r="AA131" s="18"/>
      <c r="AB131" s="18"/>
      <c r="AC131" s="18"/>
      <c r="AD131" s="18"/>
      <c r="AE131" s="18"/>
    </row>
    <row r="132" spans="1:31" s="11" customFormat="1" ht="15" customHeight="1" x14ac:dyDescent="0.3">
      <c r="A132" s="337"/>
      <c r="B132" s="80"/>
      <c r="C132" s="174"/>
      <c r="D132" s="174"/>
      <c r="E132" s="17"/>
      <c r="F132" s="18"/>
      <c r="G132" s="18"/>
      <c r="H132" s="18"/>
      <c r="I132" s="18"/>
      <c r="J132" s="18"/>
      <c r="K132" s="18"/>
      <c r="L132" s="18"/>
      <c r="M132" s="18"/>
      <c r="N132" s="165"/>
      <c r="O132" s="165"/>
      <c r="P132" s="18"/>
      <c r="Q132" s="18"/>
      <c r="R132" s="18"/>
      <c r="S132" s="18"/>
      <c r="T132" s="18"/>
      <c r="U132" s="18"/>
      <c r="V132" s="18"/>
      <c r="W132" s="18"/>
      <c r="X132" s="165"/>
      <c r="Y132" s="165"/>
      <c r="Z132" s="18"/>
      <c r="AA132" s="18"/>
      <c r="AB132" s="18"/>
      <c r="AC132" s="18"/>
      <c r="AD132" s="18"/>
      <c r="AE132" s="18"/>
    </row>
    <row r="133" spans="1:31" s="11" customFormat="1" ht="15" customHeight="1" x14ac:dyDescent="0.3">
      <c r="A133" s="337"/>
      <c r="B133" s="80"/>
      <c r="C133" s="174"/>
      <c r="D133" s="174"/>
      <c r="E133" s="17"/>
      <c r="F133" s="18"/>
      <c r="G133" s="18"/>
      <c r="H133" s="18"/>
      <c r="I133" s="18"/>
      <c r="J133" s="18"/>
      <c r="K133" s="18"/>
      <c r="L133" s="18"/>
      <c r="M133" s="18"/>
      <c r="N133" s="165"/>
      <c r="O133" s="165"/>
      <c r="P133" s="18"/>
      <c r="Q133" s="18"/>
      <c r="R133" s="18"/>
      <c r="S133" s="18"/>
      <c r="T133" s="18"/>
      <c r="U133" s="18"/>
      <c r="V133" s="18"/>
      <c r="W133" s="18"/>
      <c r="X133" s="165"/>
      <c r="Y133" s="165"/>
      <c r="Z133" s="18"/>
      <c r="AA133" s="18"/>
      <c r="AB133" s="18"/>
      <c r="AC133" s="18"/>
      <c r="AD133" s="18"/>
      <c r="AE133" s="18"/>
    </row>
    <row r="134" spans="1:31" s="11" customFormat="1" ht="15" customHeight="1" x14ac:dyDescent="0.3">
      <c r="A134" s="337"/>
      <c r="B134" s="80"/>
      <c r="C134" s="174"/>
      <c r="D134" s="174"/>
      <c r="E134" s="17"/>
      <c r="F134" s="18"/>
      <c r="G134" s="18"/>
      <c r="H134" s="18"/>
      <c r="I134" s="18"/>
      <c r="J134" s="18"/>
      <c r="K134" s="18"/>
      <c r="L134" s="18"/>
      <c r="M134" s="18"/>
      <c r="N134" s="165"/>
      <c r="O134" s="165"/>
      <c r="P134" s="18"/>
      <c r="Q134" s="18"/>
      <c r="R134" s="18"/>
      <c r="S134" s="18"/>
      <c r="T134" s="18"/>
      <c r="U134" s="18"/>
      <c r="V134" s="18"/>
      <c r="W134" s="18"/>
      <c r="X134" s="165"/>
      <c r="Y134" s="165"/>
      <c r="Z134" s="18"/>
      <c r="AA134" s="18"/>
      <c r="AB134" s="18"/>
      <c r="AC134" s="18"/>
      <c r="AD134" s="18"/>
      <c r="AE134" s="18"/>
    </row>
    <row r="135" spans="1:31" s="11" customFormat="1" ht="15" customHeight="1" x14ac:dyDescent="0.3">
      <c r="A135" s="337"/>
      <c r="B135" s="80"/>
      <c r="C135" s="174"/>
      <c r="D135" s="174"/>
      <c r="E135" s="17"/>
      <c r="F135" s="18"/>
      <c r="G135" s="18"/>
      <c r="H135" s="18"/>
      <c r="I135" s="18"/>
      <c r="J135" s="18"/>
      <c r="K135" s="18"/>
      <c r="L135" s="18"/>
      <c r="M135" s="18"/>
      <c r="N135" s="165"/>
      <c r="O135" s="165"/>
      <c r="P135" s="18"/>
      <c r="Q135" s="18"/>
      <c r="R135" s="18"/>
      <c r="S135" s="18"/>
      <c r="T135" s="18"/>
      <c r="U135" s="18"/>
      <c r="V135" s="18"/>
      <c r="W135" s="18"/>
      <c r="X135" s="165"/>
      <c r="Y135" s="165"/>
      <c r="Z135" s="18"/>
      <c r="AA135" s="18"/>
      <c r="AB135" s="18"/>
      <c r="AC135" s="18"/>
      <c r="AD135" s="18"/>
      <c r="AE135" s="18"/>
    </row>
    <row r="136" spans="1:31" s="11" customFormat="1" ht="15" customHeight="1" x14ac:dyDescent="0.3">
      <c r="A136" s="337"/>
      <c r="B136" s="80"/>
      <c r="C136" s="174"/>
      <c r="D136" s="174"/>
      <c r="E136" s="17"/>
      <c r="F136" s="18"/>
      <c r="G136" s="18"/>
      <c r="H136" s="18"/>
      <c r="I136" s="18"/>
      <c r="J136" s="18"/>
      <c r="K136" s="18"/>
      <c r="L136" s="18"/>
      <c r="M136" s="18"/>
      <c r="N136" s="165"/>
      <c r="O136" s="165"/>
      <c r="P136" s="18"/>
      <c r="Q136" s="18"/>
      <c r="R136" s="18"/>
      <c r="S136" s="18"/>
      <c r="T136" s="18"/>
      <c r="U136" s="18"/>
      <c r="V136" s="18"/>
      <c r="W136" s="18"/>
      <c r="X136" s="165"/>
      <c r="Y136" s="165"/>
      <c r="Z136" s="18"/>
      <c r="AA136" s="18"/>
      <c r="AB136" s="18"/>
      <c r="AC136" s="18"/>
      <c r="AD136" s="18"/>
      <c r="AE136" s="18"/>
    </row>
    <row r="137" spans="1:31" s="11" customFormat="1" ht="15" customHeight="1" x14ac:dyDescent="0.3">
      <c r="A137" s="337"/>
      <c r="B137" s="80"/>
      <c r="C137" s="174"/>
      <c r="D137" s="174"/>
      <c r="E137" s="17"/>
      <c r="F137" s="18"/>
      <c r="G137" s="18"/>
      <c r="H137" s="18"/>
      <c r="I137" s="18"/>
      <c r="J137" s="18"/>
      <c r="K137" s="18"/>
      <c r="L137" s="18"/>
      <c r="M137" s="18"/>
      <c r="N137" s="165"/>
      <c r="O137" s="165"/>
      <c r="P137" s="18"/>
      <c r="Q137" s="18"/>
      <c r="R137" s="18"/>
      <c r="S137" s="18"/>
      <c r="T137" s="18"/>
      <c r="U137" s="18"/>
      <c r="V137" s="18"/>
      <c r="W137" s="18"/>
      <c r="X137" s="165"/>
      <c r="Y137" s="165"/>
      <c r="Z137" s="18"/>
      <c r="AA137" s="18"/>
      <c r="AB137" s="18"/>
      <c r="AC137" s="18"/>
      <c r="AD137" s="18"/>
      <c r="AE137" s="18"/>
    </row>
    <row r="138" spans="1:31" s="11" customFormat="1" ht="15" customHeight="1" x14ac:dyDescent="0.3">
      <c r="A138" s="337"/>
      <c r="B138" s="80"/>
      <c r="C138" s="174"/>
      <c r="D138" s="174"/>
      <c r="E138" s="17"/>
      <c r="F138" s="18"/>
      <c r="G138" s="18"/>
      <c r="H138" s="18"/>
      <c r="I138" s="18"/>
      <c r="J138" s="18"/>
      <c r="K138" s="18"/>
      <c r="L138" s="18"/>
      <c r="M138" s="18"/>
      <c r="N138" s="165"/>
      <c r="O138" s="165"/>
      <c r="P138" s="18"/>
      <c r="Q138" s="18"/>
      <c r="R138" s="18"/>
      <c r="S138" s="18"/>
      <c r="T138" s="18"/>
      <c r="U138" s="18"/>
      <c r="V138" s="18"/>
      <c r="W138" s="18"/>
      <c r="X138" s="165"/>
      <c r="Y138" s="165"/>
      <c r="Z138" s="18"/>
      <c r="AA138" s="18"/>
      <c r="AB138" s="18"/>
      <c r="AC138" s="18"/>
      <c r="AD138" s="18"/>
      <c r="AE138" s="18"/>
    </row>
    <row r="139" spans="1:31" s="11" customFormat="1" ht="15" customHeight="1" x14ac:dyDescent="0.3">
      <c r="A139" s="337"/>
      <c r="B139" s="80"/>
      <c r="C139" s="174"/>
      <c r="D139" s="174"/>
      <c r="E139" s="17"/>
      <c r="F139" s="18"/>
      <c r="G139" s="18"/>
      <c r="H139" s="18"/>
      <c r="I139" s="18"/>
      <c r="J139" s="18"/>
      <c r="K139" s="18"/>
      <c r="L139" s="18"/>
      <c r="M139" s="18"/>
      <c r="N139" s="165"/>
      <c r="O139" s="165"/>
      <c r="P139" s="18"/>
      <c r="Q139" s="18"/>
      <c r="R139" s="18"/>
      <c r="S139" s="18"/>
      <c r="T139" s="18"/>
      <c r="U139" s="18"/>
      <c r="V139" s="18"/>
      <c r="W139" s="18"/>
      <c r="X139" s="165"/>
      <c r="Y139" s="165"/>
      <c r="Z139" s="18"/>
      <c r="AA139" s="18"/>
      <c r="AB139" s="18"/>
      <c r="AC139" s="18"/>
      <c r="AD139" s="18"/>
      <c r="AE139" s="18"/>
    </row>
    <row r="140" spans="1:31" s="11" customFormat="1" ht="15" customHeight="1" x14ac:dyDescent="0.3">
      <c r="A140" s="337"/>
      <c r="B140" s="80"/>
      <c r="C140" s="174"/>
      <c r="D140" s="174"/>
      <c r="E140" s="17"/>
      <c r="F140" s="18"/>
      <c r="G140" s="18"/>
      <c r="H140" s="18"/>
      <c r="I140" s="18"/>
      <c r="J140" s="18"/>
      <c r="K140" s="18"/>
      <c r="L140" s="18"/>
      <c r="M140" s="18"/>
      <c r="N140" s="165"/>
      <c r="O140" s="165"/>
      <c r="P140" s="18"/>
      <c r="Q140" s="18"/>
      <c r="R140" s="18"/>
      <c r="S140" s="18"/>
      <c r="T140" s="18"/>
      <c r="U140" s="18"/>
      <c r="V140" s="18"/>
      <c r="W140" s="18"/>
      <c r="X140" s="165"/>
      <c r="Y140" s="165"/>
      <c r="Z140" s="18"/>
      <c r="AA140" s="18"/>
      <c r="AB140" s="18"/>
      <c r="AC140" s="18"/>
      <c r="AD140" s="18"/>
      <c r="AE140" s="18"/>
    </row>
    <row r="141" spans="1:31" s="11" customFormat="1" ht="15" customHeight="1" x14ac:dyDescent="0.3">
      <c r="A141" s="337"/>
      <c r="B141" s="80"/>
      <c r="C141" s="174"/>
      <c r="D141" s="174"/>
      <c r="E141" s="17"/>
      <c r="F141" s="18"/>
      <c r="G141" s="18"/>
      <c r="H141" s="18"/>
      <c r="I141" s="18"/>
      <c r="J141" s="18"/>
      <c r="K141" s="18"/>
      <c r="L141" s="18"/>
      <c r="M141" s="18"/>
      <c r="N141" s="165"/>
      <c r="O141" s="165"/>
      <c r="P141" s="18"/>
      <c r="Q141" s="18"/>
      <c r="R141" s="18"/>
      <c r="S141" s="18"/>
      <c r="T141" s="18"/>
      <c r="U141" s="18"/>
      <c r="V141" s="18"/>
      <c r="W141" s="18"/>
      <c r="X141" s="165"/>
      <c r="Y141" s="165"/>
      <c r="Z141" s="18"/>
      <c r="AA141" s="18"/>
      <c r="AB141" s="18"/>
      <c r="AC141" s="18"/>
      <c r="AD141" s="18"/>
      <c r="AE141" s="18"/>
    </row>
    <row r="142" spans="1:31" s="11" customFormat="1" ht="15" customHeight="1" x14ac:dyDescent="0.3">
      <c r="A142" s="337"/>
      <c r="B142" s="80"/>
      <c r="C142" s="174"/>
      <c r="D142" s="174"/>
      <c r="E142" s="17"/>
      <c r="F142" s="18"/>
      <c r="G142" s="18"/>
      <c r="H142" s="18"/>
      <c r="I142" s="18"/>
      <c r="J142" s="18"/>
      <c r="K142" s="18"/>
      <c r="L142" s="18"/>
      <c r="M142" s="18"/>
      <c r="N142" s="165"/>
      <c r="O142" s="165"/>
      <c r="P142" s="18"/>
      <c r="Q142" s="18"/>
      <c r="R142" s="18"/>
      <c r="S142" s="18"/>
      <c r="T142" s="18"/>
      <c r="U142" s="18"/>
      <c r="V142" s="18"/>
      <c r="W142" s="18"/>
      <c r="X142" s="165"/>
      <c r="Y142" s="165"/>
      <c r="Z142" s="18"/>
      <c r="AA142" s="18"/>
      <c r="AB142" s="18"/>
      <c r="AC142" s="18"/>
      <c r="AD142" s="18"/>
      <c r="AE142" s="18"/>
    </row>
    <row r="143" spans="1:31" s="11" customFormat="1" ht="15" customHeight="1" x14ac:dyDescent="0.3">
      <c r="A143" s="337"/>
      <c r="B143" s="80"/>
      <c r="C143" s="174"/>
      <c r="D143" s="174"/>
      <c r="E143" s="17"/>
      <c r="F143" s="18"/>
      <c r="G143" s="18"/>
      <c r="H143" s="18"/>
      <c r="I143" s="18"/>
      <c r="J143" s="18"/>
      <c r="K143" s="18"/>
      <c r="L143" s="18"/>
      <c r="M143" s="18"/>
      <c r="N143" s="165"/>
      <c r="O143" s="165"/>
      <c r="P143" s="18"/>
      <c r="Q143" s="18"/>
      <c r="R143" s="18"/>
      <c r="S143" s="18"/>
      <c r="T143" s="18"/>
      <c r="U143" s="18"/>
      <c r="V143" s="18"/>
      <c r="W143" s="18"/>
      <c r="X143" s="165"/>
      <c r="Y143" s="165"/>
      <c r="Z143" s="18"/>
      <c r="AA143" s="18"/>
      <c r="AB143" s="18"/>
      <c r="AC143" s="18"/>
      <c r="AD143" s="18"/>
      <c r="AE143" s="18"/>
    </row>
    <row r="144" spans="1:31" s="11" customFormat="1" ht="15" customHeight="1" x14ac:dyDescent="0.3">
      <c r="A144" s="337"/>
      <c r="B144" s="80"/>
      <c r="C144" s="174"/>
      <c r="D144" s="174"/>
      <c r="E144" s="17"/>
      <c r="F144" s="18"/>
      <c r="G144" s="18"/>
      <c r="H144" s="18"/>
      <c r="I144" s="18"/>
      <c r="J144" s="18"/>
      <c r="K144" s="18"/>
      <c r="L144" s="18"/>
      <c r="M144" s="18"/>
      <c r="N144" s="165"/>
      <c r="O144" s="165"/>
      <c r="P144" s="18"/>
      <c r="Q144" s="18"/>
      <c r="R144" s="18"/>
      <c r="S144" s="18"/>
      <c r="T144" s="18"/>
      <c r="U144" s="18"/>
      <c r="V144" s="18"/>
      <c r="W144" s="18"/>
      <c r="X144" s="165"/>
      <c r="Y144" s="165"/>
      <c r="Z144" s="18"/>
      <c r="AA144" s="18"/>
      <c r="AB144" s="18"/>
      <c r="AC144" s="18"/>
      <c r="AD144" s="18"/>
      <c r="AE144" s="18"/>
    </row>
    <row r="145" spans="1:31" s="11" customFormat="1" ht="15" customHeight="1" x14ac:dyDescent="0.3">
      <c r="A145" s="337"/>
      <c r="B145" s="80"/>
      <c r="C145" s="174"/>
      <c r="D145" s="174"/>
      <c r="E145" s="17"/>
      <c r="F145" s="18"/>
      <c r="G145" s="18"/>
      <c r="H145" s="18"/>
      <c r="I145" s="18"/>
      <c r="J145" s="18"/>
      <c r="K145" s="18"/>
      <c r="L145" s="18"/>
      <c r="M145" s="18"/>
      <c r="N145" s="165"/>
      <c r="O145" s="165"/>
      <c r="P145" s="18"/>
      <c r="Q145" s="18"/>
      <c r="R145" s="18"/>
      <c r="S145" s="18"/>
      <c r="T145" s="18"/>
      <c r="U145" s="18"/>
      <c r="V145" s="18"/>
      <c r="W145" s="18"/>
      <c r="X145" s="165"/>
      <c r="Y145" s="165"/>
      <c r="Z145" s="18"/>
      <c r="AA145" s="18"/>
      <c r="AB145" s="18"/>
      <c r="AC145" s="18"/>
      <c r="AD145" s="18"/>
      <c r="AE145" s="18"/>
    </row>
    <row r="146" spans="1:31" s="11" customFormat="1" ht="15" customHeight="1" x14ac:dyDescent="0.3">
      <c r="A146" s="337"/>
      <c r="B146" s="80"/>
      <c r="C146" s="174"/>
      <c r="D146" s="174"/>
      <c r="E146" s="17"/>
      <c r="F146" s="18"/>
      <c r="G146" s="18"/>
      <c r="H146" s="18"/>
      <c r="I146" s="18"/>
      <c r="J146" s="18"/>
      <c r="K146" s="18"/>
      <c r="L146" s="18"/>
      <c r="M146" s="18"/>
      <c r="N146" s="165"/>
      <c r="O146" s="165"/>
      <c r="P146" s="18"/>
      <c r="Q146" s="18"/>
      <c r="R146" s="18"/>
      <c r="S146" s="18"/>
      <c r="T146" s="18"/>
      <c r="U146" s="18"/>
      <c r="V146" s="18"/>
      <c r="W146" s="18"/>
      <c r="X146" s="165"/>
      <c r="Y146" s="165"/>
      <c r="Z146" s="18"/>
      <c r="AA146" s="18"/>
      <c r="AB146" s="18"/>
      <c r="AC146" s="18"/>
      <c r="AD146" s="18"/>
      <c r="AE146" s="18"/>
    </row>
    <row r="147" spans="1:31" s="11" customFormat="1" ht="15" customHeight="1" x14ac:dyDescent="0.3">
      <c r="A147" s="337"/>
      <c r="B147" s="80"/>
      <c r="C147" s="174"/>
      <c r="D147" s="174"/>
      <c r="E147" s="17"/>
      <c r="F147" s="18"/>
      <c r="G147" s="18"/>
      <c r="H147" s="18"/>
      <c r="I147" s="18"/>
      <c r="J147" s="18"/>
      <c r="K147" s="18"/>
      <c r="L147" s="18"/>
      <c r="M147" s="18"/>
      <c r="N147" s="165"/>
      <c r="O147" s="165"/>
      <c r="P147" s="18"/>
      <c r="Q147" s="18"/>
      <c r="R147" s="18"/>
      <c r="S147" s="18"/>
      <c r="T147" s="18"/>
      <c r="U147" s="18"/>
      <c r="V147" s="18"/>
      <c r="W147" s="18"/>
      <c r="X147" s="165"/>
      <c r="Y147" s="165"/>
      <c r="Z147" s="18"/>
      <c r="AA147" s="18"/>
      <c r="AB147" s="18"/>
      <c r="AC147" s="18"/>
      <c r="AD147" s="18"/>
      <c r="AE147" s="18"/>
    </row>
    <row r="148" spans="1:31" s="11" customFormat="1" ht="15" customHeight="1" x14ac:dyDescent="0.3">
      <c r="A148" s="337"/>
      <c r="B148" s="80"/>
      <c r="C148" s="174"/>
      <c r="D148" s="174"/>
      <c r="E148" s="17"/>
      <c r="F148" s="18"/>
      <c r="G148" s="18"/>
      <c r="H148" s="18"/>
      <c r="I148" s="18"/>
      <c r="J148" s="18"/>
      <c r="K148" s="18"/>
      <c r="L148" s="18"/>
      <c r="M148" s="18"/>
      <c r="N148" s="165"/>
      <c r="O148" s="165"/>
      <c r="P148" s="18"/>
      <c r="Q148" s="18"/>
      <c r="R148" s="18"/>
      <c r="S148" s="18"/>
      <c r="T148" s="18"/>
      <c r="U148" s="18"/>
      <c r="V148" s="18"/>
      <c r="W148" s="18"/>
      <c r="X148" s="165"/>
      <c r="Y148" s="165"/>
      <c r="Z148" s="18"/>
      <c r="AA148" s="18"/>
      <c r="AB148" s="18"/>
      <c r="AC148" s="18"/>
      <c r="AD148" s="18"/>
      <c r="AE148" s="18"/>
    </row>
    <row r="149" spans="1:31" s="11" customFormat="1" ht="15" customHeight="1" x14ac:dyDescent="0.3">
      <c r="A149" s="337"/>
      <c r="B149" s="80"/>
      <c r="C149" s="174"/>
      <c r="D149" s="174"/>
      <c r="E149" s="17"/>
      <c r="F149" s="18"/>
      <c r="G149" s="18"/>
      <c r="H149" s="18"/>
      <c r="I149" s="18"/>
      <c r="J149" s="18"/>
      <c r="K149" s="18"/>
      <c r="L149" s="18"/>
      <c r="M149" s="18"/>
      <c r="N149" s="165"/>
      <c r="O149" s="165"/>
      <c r="P149" s="18"/>
      <c r="Q149" s="18"/>
      <c r="R149" s="18"/>
      <c r="S149" s="18"/>
      <c r="T149" s="18"/>
      <c r="U149" s="18"/>
      <c r="V149" s="18"/>
      <c r="W149" s="18"/>
      <c r="X149" s="165"/>
      <c r="Y149" s="165"/>
      <c r="Z149" s="18"/>
      <c r="AA149" s="18"/>
      <c r="AB149" s="18"/>
      <c r="AC149" s="18"/>
      <c r="AD149" s="18"/>
      <c r="AE149" s="18"/>
    </row>
    <row r="150" spans="1:31" s="11" customFormat="1" ht="15" customHeight="1" x14ac:dyDescent="0.3">
      <c r="A150" s="337"/>
      <c r="B150" s="80"/>
      <c r="C150" s="174"/>
      <c r="D150" s="174"/>
      <c r="E150" s="17"/>
      <c r="F150" s="18"/>
      <c r="G150" s="18"/>
      <c r="H150" s="18"/>
      <c r="I150" s="18"/>
      <c r="J150" s="18"/>
      <c r="K150" s="18"/>
      <c r="L150" s="18"/>
      <c r="M150" s="18"/>
      <c r="N150" s="165"/>
      <c r="O150" s="165"/>
      <c r="P150" s="18"/>
      <c r="Q150" s="18"/>
      <c r="R150" s="18"/>
      <c r="S150" s="18"/>
      <c r="T150" s="18"/>
      <c r="U150" s="18"/>
      <c r="V150" s="18"/>
      <c r="W150" s="18"/>
      <c r="X150" s="165"/>
      <c r="Y150" s="165"/>
      <c r="Z150" s="18"/>
      <c r="AA150" s="18"/>
      <c r="AB150" s="18"/>
      <c r="AC150" s="18"/>
      <c r="AD150" s="18"/>
      <c r="AE150" s="18"/>
    </row>
    <row r="151" spans="1:31" s="11" customFormat="1" ht="15" customHeight="1" x14ac:dyDescent="0.3">
      <c r="A151" s="337"/>
      <c r="B151" s="80"/>
      <c r="C151" s="174"/>
      <c r="D151" s="174"/>
      <c r="E151" s="17"/>
      <c r="F151" s="18"/>
      <c r="G151" s="18"/>
      <c r="H151" s="18"/>
      <c r="I151" s="18"/>
      <c r="J151" s="18"/>
      <c r="K151" s="18"/>
      <c r="L151" s="18"/>
      <c r="M151" s="18"/>
      <c r="N151" s="165"/>
      <c r="O151" s="165"/>
      <c r="P151" s="18"/>
      <c r="Q151" s="18"/>
      <c r="R151" s="18"/>
      <c r="S151" s="18"/>
      <c r="T151" s="18"/>
      <c r="U151" s="18"/>
      <c r="V151" s="18"/>
      <c r="W151" s="18"/>
      <c r="X151" s="165"/>
      <c r="Y151" s="165"/>
      <c r="Z151" s="18"/>
      <c r="AA151" s="18"/>
      <c r="AB151" s="18"/>
      <c r="AC151" s="18"/>
      <c r="AD151" s="18"/>
      <c r="AE151" s="18"/>
    </row>
    <row r="152" spans="1:31" s="11" customFormat="1" ht="15" customHeight="1" x14ac:dyDescent="0.3">
      <c r="A152" s="337"/>
      <c r="B152" s="80"/>
      <c r="C152" s="174"/>
      <c r="D152" s="174"/>
      <c r="E152" s="17"/>
      <c r="F152" s="18"/>
      <c r="G152" s="18"/>
      <c r="H152" s="18"/>
      <c r="I152" s="18"/>
      <c r="J152" s="18"/>
      <c r="K152" s="18"/>
      <c r="L152" s="18"/>
      <c r="M152" s="18"/>
      <c r="N152" s="165"/>
      <c r="O152" s="165"/>
      <c r="P152" s="18"/>
      <c r="Q152" s="18"/>
      <c r="R152" s="18"/>
      <c r="S152" s="18"/>
      <c r="T152" s="18"/>
      <c r="U152" s="18"/>
      <c r="V152" s="18"/>
      <c r="W152" s="18"/>
      <c r="X152" s="165"/>
      <c r="Y152" s="165"/>
      <c r="Z152" s="18"/>
      <c r="AA152" s="18"/>
      <c r="AB152" s="18"/>
      <c r="AC152" s="18"/>
      <c r="AD152" s="18"/>
      <c r="AE152" s="18"/>
    </row>
    <row r="153" spans="1:31" s="11" customFormat="1" ht="15" customHeight="1" x14ac:dyDescent="0.3">
      <c r="A153" s="337"/>
      <c r="B153" s="80"/>
      <c r="C153" s="174"/>
      <c r="D153" s="174"/>
      <c r="E153" s="17"/>
      <c r="F153" s="18"/>
      <c r="G153" s="18"/>
      <c r="H153" s="18"/>
      <c r="I153" s="18"/>
      <c r="J153" s="18"/>
      <c r="K153" s="18"/>
      <c r="L153" s="18"/>
      <c r="M153" s="18"/>
      <c r="N153" s="165"/>
      <c r="O153" s="165"/>
      <c r="P153" s="18"/>
      <c r="Q153" s="18"/>
      <c r="R153" s="18"/>
      <c r="S153" s="18"/>
      <c r="T153" s="18"/>
      <c r="U153" s="18"/>
      <c r="V153" s="18"/>
      <c r="W153" s="18"/>
      <c r="X153" s="165"/>
      <c r="Y153" s="165"/>
      <c r="Z153" s="18"/>
      <c r="AA153" s="18"/>
      <c r="AB153" s="18"/>
      <c r="AC153" s="18"/>
      <c r="AD153" s="18"/>
      <c r="AE153" s="18"/>
    </row>
    <row r="154" spans="1:31" s="11" customFormat="1" ht="15" customHeight="1" x14ac:dyDescent="0.3">
      <c r="A154" s="337"/>
      <c r="B154" s="80"/>
      <c r="C154" s="174"/>
      <c r="D154" s="174"/>
      <c r="E154" s="17"/>
      <c r="F154" s="18"/>
      <c r="G154" s="18"/>
      <c r="H154" s="18"/>
      <c r="I154" s="18"/>
      <c r="J154" s="18"/>
      <c r="K154" s="18"/>
      <c r="L154" s="18"/>
      <c r="M154" s="18"/>
      <c r="N154" s="165"/>
      <c r="O154" s="165"/>
      <c r="P154" s="18"/>
      <c r="Q154" s="18"/>
      <c r="R154" s="18"/>
      <c r="S154" s="18"/>
      <c r="T154" s="18"/>
      <c r="U154" s="18"/>
      <c r="V154" s="18"/>
      <c r="W154" s="18"/>
      <c r="X154" s="165"/>
      <c r="Y154" s="165"/>
      <c r="Z154" s="18"/>
      <c r="AA154" s="18"/>
      <c r="AB154" s="18"/>
      <c r="AC154" s="18"/>
      <c r="AD154" s="18"/>
      <c r="AE154" s="18"/>
    </row>
    <row r="155" spans="1:31" s="11" customFormat="1" ht="15" customHeight="1" x14ac:dyDescent="0.3">
      <c r="A155" s="337"/>
      <c r="B155" s="80"/>
      <c r="C155" s="174"/>
      <c r="D155" s="174"/>
      <c r="E155" s="17"/>
      <c r="F155" s="18"/>
      <c r="G155" s="18"/>
      <c r="H155" s="18"/>
      <c r="I155" s="18"/>
      <c r="J155" s="18"/>
      <c r="K155" s="18"/>
      <c r="L155" s="18"/>
      <c r="M155" s="18"/>
      <c r="N155" s="165"/>
      <c r="O155" s="165"/>
      <c r="P155" s="18"/>
      <c r="Q155" s="18"/>
      <c r="R155" s="18"/>
      <c r="S155" s="18"/>
      <c r="T155" s="18"/>
      <c r="U155" s="18"/>
      <c r="V155" s="18"/>
      <c r="W155" s="18"/>
      <c r="X155" s="165"/>
      <c r="Y155" s="165"/>
      <c r="Z155" s="18"/>
      <c r="AA155" s="18"/>
      <c r="AB155" s="18"/>
      <c r="AC155" s="18"/>
      <c r="AD155" s="18"/>
      <c r="AE155" s="18"/>
    </row>
    <row r="156" spans="1:31" s="11" customFormat="1" ht="15" customHeight="1" x14ac:dyDescent="0.3">
      <c r="A156" s="337"/>
      <c r="B156" s="80"/>
      <c r="C156" s="174"/>
      <c r="D156" s="174"/>
      <c r="E156" s="17"/>
      <c r="F156" s="18"/>
      <c r="G156" s="18"/>
      <c r="H156" s="18"/>
      <c r="I156" s="18"/>
      <c r="J156" s="18"/>
      <c r="K156" s="18"/>
      <c r="L156" s="18"/>
      <c r="M156" s="18"/>
      <c r="N156" s="165"/>
      <c r="O156" s="165"/>
      <c r="P156" s="18"/>
      <c r="Q156" s="18"/>
      <c r="R156" s="18"/>
      <c r="S156" s="18"/>
      <c r="T156" s="18"/>
      <c r="U156" s="18"/>
      <c r="V156" s="18"/>
      <c r="W156" s="18"/>
      <c r="X156" s="165"/>
      <c r="Y156" s="165"/>
      <c r="Z156" s="18"/>
      <c r="AA156" s="18"/>
      <c r="AB156" s="18"/>
      <c r="AC156" s="18"/>
      <c r="AD156" s="18"/>
      <c r="AE156" s="18"/>
    </row>
    <row r="157" spans="1:31" s="11" customFormat="1" ht="15" customHeight="1" x14ac:dyDescent="0.3">
      <c r="A157" s="337"/>
      <c r="B157" s="80"/>
      <c r="C157" s="174"/>
      <c r="D157" s="174"/>
      <c r="E157" s="17"/>
      <c r="F157" s="18"/>
      <c r="G157" s="18"/>
      <c r="H157" s="18"/>
      <c r="I157" s="18"/>
      <c r="J157" s="18"/>
      <c r="K157" s="18"/>
      <c r="L157" s="18"/>
      <c r="M157" s="18"/>
      <c r="N157" s="165"/>
      <c r="O157" s="165"/>
      <c r="P157" s="18"/>
      <c r="Q157" s="18"/>
      <c r="R157" s="18"/>
      <c r="S157" s="18"/>
      <c r="T157" s="18"/>
      <c r="U157" s="18"/>
      <c r="V157" s="18"/>
      <c r="W157" s="18"/>
      <c r="X157" s="165"/>
      <c r="Y157" s="165"/>
      <c r="Z157" s="18"/>
      <c r="AA157" s="18"/>
      <c r="AB157" s="18"/>
      <c r="AC157" s="18"/>
      <c r="AD157" s="18"/>
      <c r="AE157" s="18"/>
    </row>
    <row r="158" spans="1:31" s="11" customFormat="1" ht="15" customHeight="1" x14ac:dyDescent="0.3">
      <c r="A158" s="337"/>
      <c r="B158" s="80"/>
      <c r="C158" s="174"/>
      <c r="D158" s="174"/>
      <c r="E158" s="17"/>
      <c r="F158" s="18"/>
      <c r="G158" s="18"/>
      <c r="H158" s="18"/>
      <c r="I158" s="18"/>
      <c r="J158" s="18"/>
      <c r="K158" s="18"/>
      <c r="L158" s="18"/>
      <c r="M158" s="18"/>
      <c r="N158" s="165"/>
      <c r="O158" s="165"/>
      <c r="P158" s="18"/>
      <c r="Q158" s="18"/>
      <c r="R158" s="18"/>
      <c r="S158" s="18"/>
      <c r="T158" s="18"/>
      <c r="U158" s="18"/>
      <c r="V158" s="18"/>
      <c r="W158" s="18"/>
      <c r="X158" s="165"/>
      <c r="Y158" s="165"/>
      <c r="Z158" s="18"/>
      <c r="AA158" s="18"/>
      <c r="AB158" s="18"/>
      <c r="AC158" s="18"/>
      <c r="AD158" s="18"/>
      <c r="AE158" s="18"/>
    </row>
    <row r="159" spans="1:31" s="11" customFormat="1" ht="15" customHeight="1" x14ac:dyDescent="0.3">
      <c r="A159" s="337"/>
      <c r="B159" s="80"/>
      <c r="C159" s="174"/>
      <c r="D159" s="174"/>
      <c r="E159" s="17"/>
      <c r="F159" s="18"/>
      <c r="G159" s="18"/>
      <c r="H159" s="18"/>
      <c r="I159" s="18"/>
      <c r="J159" s="18"/>
      <c r="K159" s="18"/>
      <c r="L159" s="18"/>
      <c r="M159" s="18"/>
      <c r="N159" s="165"/>
      <c r="O159" s="165"/>
      <c r="P159" s="18"/>
      <c r="Q159" s="18"/>
      <c r="R159" s="18"/>
      <c r="S159" s="18"/>
      <c r="T159" s="18"/>
      <c r="U159" s="18"/>
      <c r="V159" s="18"/>
      <c r="W159" s="18"/>
      <c r="X159" s="165"/>
      <c r="Y159" s="165"/>
      <c r="Z159" s="18"/>
      <c r="AA159" s="18"/>
      <c r="AB159" s="18"/>
      <c r="AC159" s="18"/>
      <c r="AD159" s="18"/>
      <c r="AE159" s="18"/>
    </row>
    <row r="160" spans="1:31" s="11" customFormat="1" ht="15" customHeight="1" x14ac:dyDescent="0.3">
      <c r="A160" s="337"/>
      <c r="B160" s="80"/>
      <c r="C160" s="174"/>
      <c r="D160" s="174"/>
      <c r="E160" s="17"/>
      <c r="F160" s="18"/>
      <c r="G160" s="18"/>
      <c r="H160" s="18"/>
      <c r="I160" s="18"/>
      <c r="J160" s="18"/>
      <c r="K160" s="18"/>
      <c r="L160" s="18"/>
      <c r="M160" s="18"/>
      <c r="N160" s="165"/>
      <c r="O160" s="165"/>
      <c r="P160" s="18"/>
      <c r="Q160" s="18"/>
      <c r="R160" s="18"/>
      <c r="S160" s="18"/>
      <c r="T160" s="18"/>
      <c r="U160" s="18"/>
      <c r="V160" s="18"/>
      <c r="W160" s="18"/>
      <c r="X160" s="165"/>
      <c r="Y160" s="165"/>
      <c r="Z160" s="18"/>
      <c r="AA160" s="18"/>
      <c r="AB160" s="18"/>
      <c r="AC160" s="18"/>
      <c r="AD160" s="18"/>
      <c r="AE160" s="18"/>
    </row>
    <row r="161" spans="1:31" s="11" customFormat="1" ht="15" customHeight="1" x14ac:dyDescent="0.3">
      <c r="A161" s="337"/>
      <c r="B161" s="80"/>
      <c r="C161" s="174"/>
      <c r="D161" s="174"/>
      <c r="E161" s="17"/>
      <c r="F161" s="18"/>
      <c r="G161" s="18"/>
      <c r="H161" s="18"/>
      <c r="I161" s="18"/>
      <c r="J161" s="18"/>
      <c r="K161" s="18"/>
      <c r="L161" s="18"/>
      <c r="M161" s="18"/>
      <c r="N161" s="165"/>
      <c r="O161" s="165"/>
      <c r="P161" s="18"/>
      <c r="Q161" s="18"/>
      <c r="R161" s="18"/>
      <c r="S161" s="18"/>
      <c r="T161" s="18"/>
      <c r="U161" s="18"/>
      <c r="V161" s="18"/>
      <c r="W161" s="18"/>
      <c r="X161" s="165"/>
      <c r="Y161" s="165"/>
      <c r="Z161" s="18"/>
      <c r="AA161" s="18"/>
      <c r="AB161" s="18"/>
      <c r="AC161" s="18"/>
      <c r="AD161" s="18"/>
      <c r="AE161" s="18"/>
    </row>
    <row r="162" spans="1:31" s="11" customFormat="1" ht="15" customHeight="1" x14ac:dyDescent="0.3">
      <c r="A162" s="337"/>
      <c r="B162" s="80"/>
      <c r="C162" s="174"/>
      <c r="D162" s="174"/>
      <c r="E162" s="17"/>
      <c r="F162" s="18"/>
      <c r="G162" s="18"/>
      <c r="H162" s="18"/>
      <c r="I162" s="18"/>
      <c r="J162" s="18"/>
      <c r="K162" s="18"/>
      <c r="L162" s="18"/>
      <c r="M162" s="18"/>
      <c r="N162" s="165"/>
      <c r="O162" s="165"/>
      <c r="P162" s="18"/>
      <c r="Q162" s="18"/>
      <c r="R162" s="18"/>
      <c r="S162" s="18"/>
      <c r="T162" s="18"/>
      <c r="U162" s="18"/>
      <c r="V162" s="18"/>
      <c r="W162" s="18"/>
      <c r="X162" s="165"/>
      <c r="Y162" s="165"/>
      <c r="Z162" s="18"/>
      <c r="AA162" s="18"/>
      <c r="AB162" s="18"/>
      <c r="AC162" s="18"/>
      <c r="AD162" s="18"/>
      <c r="AE162" s="18"/>
    </row>
    <row r="163" spans="1:31" s="11" customFormat="1" ht="15" customHeight="1" x14ac:dyDescent="0.3">
      <c r="A163" s="337"/>
      <c r="B163" s="80"/>
      <c r="C163" s="174"/>
      <c r="D163" s="174"/>
      <c r="E163" s="17"/>
      <c r="F163" s="18"/>
      <c r="G163" s="18"/>
      <c r="H163" s="18"/>
      <c r="I163" s="18"/>
      <c r="J163" s="18"/>
      <c r="K163" s="18"/>
      <c r="L163" s="18"/>
      <c r="M163" s="18"/>
      <c r="N163" s="165"/>
      <c r="O163" s="165"/>
      <c r="P163" s="18"/>
      <c r="Q163" s="18"/>
      <c r="R163" s="18"/>
      <c r="S163" s="18"/>
      <c r="T163" s="18"/>
      <c r="U163" s="18"/>
      <c r="V163" s="18"/>
      <c r="W163" s="18"/>
      <c r="X163" s="165"/>
      <c r="Y163" s="165"/>
      <c r="Z163" s="18"/>
      <c r="AA163" s="18"/>
      <c r="AB163" s="18"/>
      <c r="AC163" s="18"/>
      <c r="AD163" s="18"/>
      <c r="AE163" s="18"/>
    </row>
    <row r="164" spans="1:31" s="11" customFormat="1" ht="15" customHeight="1" x14ac:dyDescent="0.3">
      <c r="A164" s="337"/>
      <c r="B164" s="80"/>
      <c r="C164" s="174"/>
      <c r="D164" s="174"/>
      <c r="E164" s="17"/>
      <c r="F164" s="18"/>
      <c r="G164" s="18"/>
      <c r="H164" s="18"/>
      <c r="I164" s="18"/>
      <c r="J164" s="18"/>
      <c r="K164" s="18"/>
      <c r="L164" s="18"/>
      <c r="M164" s="18"/>
      <c r="N164" s="165"/>
      <c r="O164" s="165"/>
      <c r="P164" s="18"/>
      <c r="Q164" s="18"/>
      <c r="R164" s="18"/>
      <c r="S164" s="18"/>
      <c r="T164" s="18"/>
      <c r="U164" s="18"/>
      <c r="V164" s="18"/>
      <c r="W164" s="18"/>
      <c r="X164" s="165"/>
      <c r="Y164" s="165"/>
      <c r="Z164" s="18"/>
      <c r="AA164" s="18"/>
      <c r="AB164" s="18"/>
      <c r="AC164" s="18"/>
      <c r="AD164" s="18"/>
      <c r="AE164" s="18"/>
    </row>
    <row r="165" spans="1:31" s="11" customFormat="1" ht="15" customHeight="1" x14ac:dyDescent="0.3">
      <c r="A165" s="337"/>
      <c r="B165" s="80"/>
      <c r="C165" s="174"/>
      <c r="D165" s="174"/>
      <c r="E165" s="17"/>
      <c r="F165" s="18"/>
      <c r="G165" s="18"/>
      <c r="H165" s="18"/>
      <c r="I165" s="18"/>
      <c r="J165" s="18"/>
      <c r="K165" s="18"/>
      <c r="L165" s="18"/>
      <c r="M165" s="18"/>
      <c r="N165" s="165"/>
      <c r="O165" s="165"/>
      <c r="P165" s="18"/>
      <c r="Q165" s="18"/>
      <c r="R165" s="18"/>
      <c r="S165" s="18"/>
      <c r="T165" s="18"/>
      <c r="U165" s="18"/>
      <c r="V165" s="18"/>
      <c r="W165" s="18"/>
      <c r="X165" s="165"/>
      <c r="Y165" s="165"/>
      <c r="Z165" s="18"/>
      <c r="AA165" s="18"/>
      <c r="AB165" s="18"/>
      <c r="AC165" s="18"/>
      <c r="AD165" s="18"/>
      <c r="AE165" s="18"/>
    </row>
    <row r="166" spans="1:31" s="11" customFormat="1" ht="15" customHeight="1" x14ac:dyDescent="0.3">
      <c r="A166" s="337"/>
      <c r="B166" s="80"/>
      <c r="C166" s="174"/>
      <c r="D166" s="174"/>
      <c r="E166" s="17"/>
      <c r="F166" s="18"/>
      <c r="G166" s="18"/>
      <c r="H166" s="18"/>
      <c r="I166" s="18"/>
      <c r="J166" s="18"/>
      <c r="K166" s="18"/>
      <c r="L166" s="18"/>
      <c r="M166" s="18"/>
      <c r="N166" s="165"/>
      <c r="O166" s="165"/>
      <c r="P166" s="18"/>
      <c r="Q166" s="18"/>
      <c r="R166" s="18"/>
      <c r="S166" s="18"/>
      <c r="T166" s="18"/>
      <c r="U166" s="18"/>
      <c r="V166" s="18"/>
      <c r="W166" s="18"/>
      <c r="X166" s="165"/>
      <c r="Y166" s="165"/>
      <c r="Z166" s="18"/>
      <c r="AA166" s="18"/>
      <c r="AB166" s="18"/>
      <c r="AC166" s="18"/>
      <c r="AD166" s="18"/>
      <c r="AE166" s="18"/>
    </row>
    <row r="167" spans="1:31" s="11" customFormat="1" ht="15" customHeight="1" x14ac:dyDescent="0.3">
      <c r="A167" s="337"/>
      <c r="B167" s="80"/>
      <c r="C167" s="174"/>
      <c r="D167" s="174"/>
      <c r="E167" s="17"/>
      <c r="F167" s="18"/>
      <c r="G167" s="18"/>
      <c r="H167" s="18"/>
      <c r="I167" s="18"/>
      <c r="J167" s="18"/>
      <c r="K167" s="18"/>
      <c r="L167" s="18"/>
      <c r="M167" s="18"/>
      <c r="N167" s="165"/>
      <c r="O167" s="165"/>
      <c r="P167" s="18"/>
      <c r="Q167" s="18"/>
      <c r="R167" s="18"/>
      <c r="S167" s="18"/>
      <c r="T167" s="18"/>
      <c r="U167" s="18"/>
      <c r="V167" s="18"/>
      <c r="W167" s="18"/>
      <c r="X167" s="165"/>
      <c r="Y167" s="165"/>
      <c r="Z167" s="18"/>
      <c r="AA167" s="18"/>
      <c r="AB167" s="18"/>
      <c r="AC167" s="18"/>
      <c r="AD167" s="18"/>
      <c r="AE167" s="18"/>
    </row>
    <row r="168" spans="1:31" s="11" customFormat="1" ht="15" customHeight="1" x14ac:dyDescent="0.3">
      <c r="A168" s="337"/>
      <c r="B168" s="80"/>
      <c r="C168" s="174"/>
      <c r="D168" s="174"/>
      <c r="E168" s="17"/>
      <c r="F168" s="18"/>
      <c r="G168" s="18"/>
      <c r="H168" s="18"/>
      <c r="I168" s="18"/>
      <c r="J168" s="18"/>
      <c r="K168" s="18"/>
      <c r="L168" s="18"/>
      <c r="M168" s="18"/>
      <c r="N168" s="165"/>
      <c r="O168" s="165"/>
      <c r="P168" s="18"/>
      <c r="Q168" s="18"/>
      <c r="R168" s="18"/>
      <c r="S168" s="18"/>
      <c r="T168" s="18"/>
      <c r="U168" s="18"/>
      <c r="V168" s="18"/>
      <c r="W168" s="18"/>
      <c r="X168" s="165"/>
      <c r="Y168" s="165"/>
      <c r="Z168" s="18"/>
      <c r="AA168" s="18"/>
      <c r="AB168" s="18"/>
      <c r="AC168" s="18"/>
      <c r="AD168" s="18"/>
      <c r="AE168" s="18"/>
    </row>
    <row r="169" spans="1:31" s="11" customFormat="1" ht="15" customHeight="1" x14ac:dyDescent="0.3">
      <c r="A169" s="337"/>
      <c r="B169" s="80"/>
      <c r="C169" s="174"/>
      <c r="D169" s="174"/>
      <c r="E169" s="17"/>
      <c r="F169" s="18"/>
      <c r="G169" s="18"/>
      <c r="H169" s="18"/>
      <c r="I169" s="18"/>
      <c r="J169" s="18"/>
      <c r="K169" s="18"/>
      <c r="L169" s="18"/>
      <c r="M169" s="18"/>
      <c r="N169" s="165"/>
      <c r="O169" s="165"/>
      <c r="P169" s="18"/>
      <c r="Q169" s="18"/>
      <c r="R169" s="18"/>
      <c r="S169" s="18"/>
      <c r="T169" s="18"/>
      <c r="U169" s="18"/>
      <c r="V169" s="18"/>
      <c r="W169" s="18"/>
      <c r="X169" s="165"/>
      <c r="Y169" s="165"/>
      <c r="Z169" s="18"/>
      <c r="AA169" s="18"/>
      <c r="AB169" s="18"/>
      <c r="AC169" s="18"/>
      <c r="AD169" s="18"/>
      <c r="AE169" s="18"/>
    </row>
    <row r="170" spans="1:31" s="11" customFormat="1" ht="15" customHeight="1" x14ac:dyDescent="0.3">
      <c r="A170" s="337"/>
      <c r="B170" s="80"/>
      <c r="C170" s="174"/>
      <c r="D170" s="174"/>
      <c r="E170" s="17"/>
      <c r="F170" s="18"/>
      <c r="G170" s="18"/>
      <c r="H170" s="18"/>
      <c r="I170" s="18"/>
      <c r="J170" s="18"/>
      <c r="K170" s="18"/>
      <c r="L170" s="18"/>
      <c r="M170" s="18"/>
      <c r="N170" s="165"/>
      <c r="O170" s="165"/>
      <c r="P170" s="18"/>
      <c r="Q170" s="18"/>
      <c r="R170" s="18"/>
      <c r="S170" s="18"/>
      <c r="T170" s="18"/>
      <c r="U170" s="18"/>
      <c r="V170" s="18"/>
      <c r="W170" s="18"/>
      <c r="X170" s="165"/>
      <c r="Y170" s="165"/>
      <c r="Z170" s="18"/>
      <c r="AA170" s="18"/>
      <c r="AB170" s="18"/>
      <c r="AC170" s="18"/>
      <c r="AD170" s="18"/>
      <c r="AE170" s="18"/>
    </row>
    <row r="171" spans="1:31" s="11" customFormat="1" ht="15" customHeight="1" x14ac:dyDescent="0.3">
      <c r="A171" s="337"/>
      <c r="B171" s="80"/>
      <c r="C171" s="174"/>
      <c r="D171" s="174"/>
      <c r="E171" s="17"/>
      <c r="F171" s="18"/>
      <c r="G171" s="18"/>
      <c r="H171" s="18"/>
      <c r="I171" s="18"/>
      <c r="J171" s="18"/>
      <c r="K171" s="18"/>
      <c r="L171" s="18"/>
      <c r="M171" s="18"/>
      <c r="N171" s="165"/>
      <c r="O171" s="165"/>
      <c r="P171" s="18"/>
      <c r="Q171" s="18"/>
      <c r="R171" s="18"/>
      <c r="S171" s="18"/>
      <c r="T171" s="18"/>
      <c r="U171" s="18"/>
      <c r="V171" s="18"/>
      <c r="W171" s="18"/>
      <c r="X171" s="165"/>
      <c r="Y171" s="165"/>
      <c r="Z171" s="18"/>
      <c r="AA171" s="18"/>
      <c r="AB171" s="18"/>
      <c r="AC171" s="18"/>
      <c r="AD171" s="18"/>
      <c r="AE171" s="18"/>
    </row>
    <row r="172" spans="1:31" s="11" customFormat="1" ht="15" customHeight="1" x14ac:dyDescent="0.3">
      <c r="A172" s="337"/>
      <c r="B172" s="80"/>
      <c r="C172" s="174"/>
      <c r="D172" s="174"/>
      <c r="E172" s="17"/>
      <c r="F172" s="18"/>
      <c r="G172" s="18"/>
      <c r="H172" s="18"/>
      <c r="I172" s="18"/>
      <c r="J172" s="18"/>
      <c r="K172" s="18"/>
      <c r="L172" s="18"/>
      <c r="M172" s="18"/>
      <c r="N172" s="165"/>
      <c r="O172" s="165"/>
      <c r="P172" s="18"/>
      <c r="Q172" s="18"/>
      <c r="R172" s="18"/>
      <c r="S172" s="18"/>
      <c r="T172" s="18"/>
      <c r="U172" s="18"/>
      <c r="V172" s="18"/>
      <c r="W172" s="18"/>
      <c r="X172" s="165"/>
      <c r="Y172" s="165"/>
      <c r="Z172" s="18"/>
      <c r="AA172" s="18"/>
      <c r="AB172" s="18"/>
      <c r="AC172" s="18"/>
      <c r="AD172" s="18"/>
      <c r="AE172" s="18"/>
    </row>
    <row r="173" spans="1:31" s="11" customFormat="1" ht="15" customHeight="1" x14ac:dyDescent="0.3">
      <c r="A173" s="337"/>
      <c r="B173" s="80"/>
      <c r="C173" s="174"/>
      <c r="D173" s="174"/>
      <c r="E173" s="17"/>
      <c r="F173" s="18"/>
      <c r="G173" s="18"/>
      <c r="H173" s="18"/>
      <c r="I173" s="18"/>
      <c r="J173" s="18"/>
      <c r="K173" s="18"/>
      <c r="L173" s="18"/>
      <c r="M173" s="18"/>
      <c r="N173" s="165"/>
      <c r="O173" s="165"/>
      <c r="P173" s="18"/>
      <c r="Q173" s="18"/>
      <c r="R173" s="18"/>
      <c r="S173" s="18"/>
      <c r="T173" s="18"/>
      <c r="U173" s="18"/>
      <c r="V173" s="18"/>
      <c r="W173" s="18"/>
      <c r="X173" s="165"/>
      <c r="Y173" s="165"/>
      <c r="Z173" s="18"/>
      <c r="AA173" s="18"/>
      <c r="AB173" s="18"/>
      <c r="AC173" s="18"/>
      <c r="AD173" s="18"/>
      <c r="AE173" s="18"/>
    </row>
    <row r="174" spans="1:31" s="11" customFormat="1" ht="15" customHeight="1" x14ac:dyDescent="0.3">
      <c r="A174" s="337"/>
      <c r="B174" s="80"/>
      <c r="C174" s="174"/>
      <c r="D174" s="174"/>
      <c r="E174" s="17"/>
      <c r="F174" s="18"/>
      <c r="G174" s="18"/>
      <c r="H174" s="18"/>
      <c r="I174" s="18"/>
      <c r="J174" s="18"/>
      <c r="K174" s="18"/>
      <c r="L174" s="18"/>
      <c r="M174" s="18"/>
      <c r="N174" s="165"/>
      <c r="O174" s="165"/>
      <c r="P174" s="18"/>
      <c r="Q174" s="18"/>
      <c r="R174" s="18"/>
      <c r="S174" s="18"/>
      <c r="T174" s="18"/>
      <c r="U174" s="18"/>
      <c r="V174" s="18"/>
      <c r="W174" s="18"/>
      <c r="X174" s="165"/>
      <c r="Y174" s="165"/>
      <c r="Z174" s="18"/>
      <c r="AA174" s="18"/>
      <c r="AB174" s="18"/>
      <c r="AC174" s="18"/>
      <c r="AD174" s="18"/>
      <c r="AE174" s="18"/>
    </row>
    <row r="175" spans="1:31" s="11" customFormat="1" ht="15" customHeight="1" x14ac:dyDescent="0.3">
      <c r="A175" s="337"/>
      <c r="B175" s="80"/>
      <c r="C175" s="174"/>
      <c r="D175" s="174"/>
      <c r="E175" s="17"/>
      <c r="F175" s="18"/>
      <c r="G175" s="18"/>
      <c r="H175" s="18"/>
      <c r="I175" s="18"/>
      <c r="J175" s="18"/>
      <c r="K175" s="18"/>
      <c r="L175" s="18"/>
      <c r="M175" s="18"/>
      <c r="N175" s="165"/>
      <c r="O175" s="165"/>
      <c r="P175" s="18"/>
      <c r="Q175" s="18"/>
      <c r="R175" s="18"/>
      <c r="S175" s="18"/>
      <c r="T175" s="18"/>
      <c r="U175" s="18"/>
      <c r="V175" s="18"/>
      <c r="W175" s="18"/>
      <c r="X175" s="165"/>
      <c r="Y175" s="165"/>
      <c r="Z175" s="18"/>
      <c r="AA175" s="18"/>
      <c r="AB175" s="18"/>
      <c r="AC175" s="18"/>
      <c r="AD175" s="18"/>
      <c r="AE175" s="18"/>
    </row>
    <row r="176" spans="1:31" s="11" customFormat="1" ht="15" customHeight="1" x14ac:dyDescent="0.3">
      <c r="A176" s="337"/>
      <c r="B176" s="80"/>
      <c r="C176" s="174"/>
      <c r="D176" s="174"/>
      <c r="E176" s="17"/>
      <c r="F176" s="18"/>
      <c r="G176" s="18"/>
      <c r="H176" s="18"/>
      <c r="I176" s="18"/>
      <c r="J176" s="18"/>
      <c r="K176" s="18"/>
      <c r="L176" s="18"/>
      <c r="M176" s="18"/>
      <c r="N176" s="165"/>
      <c r="O176" s="165"/>
      <c r="P176" s="18"/>
      <c r="Q176" s="18"/>
      <c r="R176" s="18"/>
      <c r="S176" s="18"/>
      <c r="T176" s="18"/>
      <c r="U176" s="18"/>
      <c r="V176" s="18"/>
      <c r="W176" s="18"/>
      <c r="X176" s="165"/>
      <c r="Y176" s="165"/>
      <c r="Z176" s="18"/>
      <c r="AA176" s="18"/>
      <c r="AB176" s="18"/>
      <c r="AC176" s="18"/>
      <c r="AD176" s="18"/>
      <c r="AE176" s="18"/>
    </row>
    <row r="177" spans="1:31" s="11" customFormat="1" ht="15" customHeight="1" x14ac:dyDescent="0.3">
      <c r="A177" s="337"/>
      <c r="B177" s="80"/>
      <c r="C177" s="174"/>
      <c r="D177" s="174"/>
      <c r="E177" s="17"/>
      <c r="F177" s="18"/>
      <c r="G177" s="18"/>
      <c r="H177" s="18"/>
      <c r="I177" s="18"/>
      <c r="J177" s="18"/>
      <c r="K177" s="18"/>
      <c r="L177" s="18"/>
      <c r="M177" s="18"/>
      <c r="N177" s="165"/>
      <c r="O177" s="165"/>
      <c r="P177" s="18"/>
      <c r="Q177" s="18"/>
      <c r="R177" s="18"/>
      <c r="S177" s="18"/>
      <c r="T177" s="18"/>
      <c r="U177" s="18"/>
      <c r="V177" s="18"/>
      <c r="W177" s="18"/>
      <c r="X177" s="165"/>
      <c r="Y177" s="165"/>
      <c r="Z177" s="18"/>
      <c r="AA177" s="18"/>
      <c r="AB177" s="18"/>
      <c r="AC177" s="18"/>
      <c r="AD177" s="18"/>
      <c r="AE177" s="18"/>
    </row>
    <row r="178" spans="1:31" s="11" customFormat="1" ht="15" customHeight="1" x14ac:dyDescent="0.3">
      <c r="A178" s="337"/>
      <c r="B178" s="80"/>
      <c r="C178" s="174"/>
      <c r="D178" s="174"/>
      <c r="E178" s="17"/>
      <c r="F178" s="18"/>
      <c r="G178" s="18"/>
      <c r="H178" s="18"/>
      <c r="I178" s="18"/>
      <c r="J178" s="18"/>
      <c r="K178" s="18"/>
      <c r="L178" s="18"/>
      <c r="M178" s="18"/>
      <c r="N178" s="165"/>
      <c r="O178" s="165"/>
      <c r="P178" s="18"/>
      <c r="Q178" s="18"/>
      <c r="R178" s="18"/>
      <c r="S178" s="18"/>
      <c r="T178" s="18"/>
      <c r="U178" s="18"/>
      <c r="V178" s="18"/>
      <c r="W178" s="18"/>
      <c r="X178" s="165"/>
      <c r="Y178" s="165"/>
      <c r="Z178" s="18"/>
      <c r="AA178" s="18"/>
      <c r="AB178" s="18"/>
      <c r="AC178" s="18"/>
      <c r="AD178" s="18"/>
      <c r="AE178" s="18"/>
    </row>
    <row r="179" spans="1:31" s="11" customFormat="1" ht="15" customHeight="1" x14ac:dyDescent="0.3">
      <c r="A179" s="337"/>
      <c r="B179" s="80"/>
      <c r="C179" s="174"/>
      <c r="D179" s="174"/>
      <c r="E179" s="17"/>
      <c r="F179" s="18"/>
      <c r="G179" s="18"/>
      <c r="H179" s="18"/>
      <c r="I179" s="18"/>
      <c r="J179" s="18"/>
      <c r="K179" s="18"/>
      <c r="L179" s="18"/>
      <c r="M179" s="18"/>
      <c r="N179" s="165"/>
      <c r="O179" s="165"/>
      <c r="P179" s="18"/>
      <c r="Q179" s="18"/>
      <c r="R179" s="18"/>
      <c r="S179" s="18"/>
      <c r="T179" s="18"/>
      <c r="U179" s="18"/>
      <c r="V179" s="18"/>
      <c r="W179" s="18"/>
      <c r="X179" s="165"/>
      <c r="Y179" s="165"/>
      <c r="Z179" s="18"/>
      <c r="AA179" s="18"/>
      <c r="AB179" s="18"/>
      <c r="AC179" s="18"/>
      <c r="AD179" s="18"/>
      <c r="AE179" s="18"/>
    </row>
    <row r="180" spans="1:31" s="11" customFormat="1" ht="15" customHeight="1" x14ac:dyDescent="0.3">
      <c r="A180" s="337"/>
      <c r="B180" s="80"/>
      <c r="C180" s="174"/>
      <c r="D180" s="174"/>
      <c r="E180" s="17"/>
      <c r="F180" s="18"/>
      <c r="G180" s="18"/>
      <c r="H180" s="18"/>
      <c r="I180" s="18"/>
      <c r="J180" s="18"/>
      <c r="K180" s="18"/>
      <c r="L180" s="18"/>
      <c r="M180" s="18"/>
      <c r="N180" s="165"/>
      <c r="O180" s="165"/>
      <c r="P180" s="18"/>
      <c r="Q180" s="18"/>
      <c r="R180" s="18"/>
      <c r="S180" s="18"/>
      <c r="T180" s="18"/>
      <c r="U180" s="18"/>
      <c r="V180" s="18"/>
      <c r="W180" s="18"/>
      <c r="X180" s="165"/>
      <c r="Y180" s="165"/>
      <c r="Z180" s="18"/>
      <c r="AA180" s="18"/>
      <c r="AB180" s="18"/>
      <c r="AC180" s="18"/>
      <c r="AD180" s="18"/>
      <c r="AE180" s="18"/>
    </row>
    <row r="181" spans="1:31" s="11" customFormat="1" ht="15" customHeight="1" x14ac:dyDescent="0.3">
      <c r="A181" s="337"/>
      <c r="B181" s="80"/>
      <c r="C181" s="174"/>
      <c r="D181" s="174"/>
      <c r="E181" s="17"/>
      <c r="F181" s="18"/>
      <c r="G181" s="18"/>
      <c r="H181" s="18"/>
      <c r="I181" s="18"/>
      <c r="J181" s="18"/>
      <c r="K181" s="18"/>
      <c r="L181" s="18"/>
      <c r="M181" s="18"/>
      <c r="N181" s="165"/>
      <c r="O181" s="165"/>
      <c r="P181" s="18"/>
      <c r="Q181" s="18"/>
      <c r="R181" s="18"/>
      <c r="S181" s="18"/>
      <c r="T181" s="18"/>
      <c r="U181" s="18"/>
      <c r="V181" s="18"/>
      <c r="W181" s="18"/>
      <c r="X181" s="165"/>
      <c r="Y181" s="165"/>
      <c r="Z181" s="18"/>
      <c r="AA181" s="18"/>
      <c r="AB181" s="18"/>
      <c r="AC181" s="18"/>
      <c r="AD181" s="18"/>
      <c r="AE181" s="18"/>
    </row>
    <row r="182" spans="1:31" s="11" customFormat="1" ht="15" customHeight="1" x14ac:dyDescent="0.3">
      <c r="A182" s="337"/>
      <c r="B182" s="80"/>
      <c r="C182" s="174"/>
      <c r="D182" s="174"/>
      <c r="E182" s="17"/>
      <c r="F182" s="18"/>
      <c r="G182" s="18"/>
      <c r="H182" s="18"/>
      <c r="I182" s="18"/>
      <c r="J182" s="18"/>
      <c r="K182" s="18"/>
      <c r="L182" s="18"/>
      <c r="M182" s="18"/>
      <c r="N182" s="165"/>
      <c r="O182" s="165"/>
      <c r="P182" s="18"/>
      <c r="Q182" s="18"/>
      <c r="R182" s="18"/>
      <c r="S182" s="18"/>
      <c r="T182" s="18"/>
      <c r="U182" s="18"/>
      <c r="V182" s="18"/>
      <c r="W182" s="18"/>
      <c r="X182" s="165"/>
      <c r="Y182" s="165"/>
      <c r="Z182" s="18"/>
      <c r="AA182" s="18"/>
      <c r="AB182" s="18"/>
      <c r="AC182" s="18"/>
      <c r="AD182" s="18"/>
      <c r="AE182" s="18"/>
    </row>
    <row r="183" spans="1:31" s="11" customFormat="1" ht="15" customHeight="1" x14ac:dyDescent="0.3">
      <c r="A183" s="337"/>
      <c r="B183" s="80"/>
      <c r="C183" s="174"/>
      <c r="D183" s="174"/>
      <c r="E183" s="17"/>
      <c r="F183" s="18"/>
      <c r="G183" s="18"/>
      <c r="H183" s="18"/>
      <c r="I183" s="18"/>
      <c r="J183" s="18"/>
      <c r="K183" s="18"/>
      <c r="L183" s="18"/>
      <c r="M183" s="18"/>
      <c r="N183" s="165"/>
      <c r="O183" s="165"/>
      <c r="P183" s="18"/>
      <c r="Q183" s="18"/>
      <c r="R183" s="18"/>
      <c r="S183" s="18"/>
      <c r="T183" s="18"/>
      <c r="U183" s="18"/>
      <c r="V183" s="18"/>
      <c r="W183" s="18"/>
      <c r="X183" s="165"/>
      <c r="Y183" s="165"/>
      <c r="Z183" s="18"/>
      <c r="AA183" s="18"/>
      <c r="AB183" s="18"/>
      <c r="AC183" s="18"/>
      <c r="AD183" s="18"/>
      <c r="AE183" s="18"/>
    </row>
    <row r="184" spans="1:31" s="11" customFormat="1" ht="15" customHeight="1" x14ac:dyDescent="0.3">
      <c r="A184" s="337"/>
      <c r="B184" s="80"/>
      <c r="C184" s="174"/>
      <c r="D184" s="174"/>
      <c r="E184" s="17"/>
      <c r="F184" s="18"/>
      <c r="G184" s="18"/>
      <c r="H184" s="18"/>
      <c r="I184" s="18"/>
      <c r="J184" s="18"/>
      <c r="K184" s="18"/>
      <c r="L184" s="18"/>
      <c r="M184" s="18"/>
      <c r="N184" s="165"/>
      <c r="O184" s="165"/>
      <c r="P184" s="18"/>
      <c r="Q184" s="18"/>
      <c r="R184" s="18"/>
      <c r="S184" s="18"/>
      <c r="T184" s="18"/>
      <c r="U184" s="18"/>
      <c r="V184" s="18"/>
      <c r="W184" s="18"/>
      <c r="X184" s="165"/>
      <c r="Y184" s="165"/>
      <c r="Z184" s="18"/>
      <c r="AA184" s="18"/>
      <c r="AB184" s="18"/>
      <c r="AC184" s="18"/>
      <c r="AD184" s="18"/>
      <c r="AE184" s="18"/>
    </row>
    <row r="185" spans="1:31" s="11" customFormat="1" ht="15" customHeight="1" x14ac:dyDescent="0.3">
      <c r="A185" s="337"/>
      <c r="B185" s="80"/>
      <c r="C185" s="174"/>
      <c r="D185" s="174"/>
      <c r="E185" s="17"/>
      <c r="F185" s="18"/>
      <c r="G185" s="18"/>
      <c r="H185" s="18"/>
      <c r="I185" s="18"/>
      <c r="J185" s="18"/>
      <c r="K185" s="18"/>
      <c r="L185" s="18"/>
      <c r="M185" s="18"/>
      <c r="N185" s="165"/>
      <c r="O185" s="165"/>
      <c r="P185" s="18"/>
      <c r="Q185" s="18"/>
      <c r="R185" s="18"/>
      <c r="S185" s="18"/>
      <c r="T185" s="18"/>
      <c r="U185" s="18"/>
      <c r="V185" s="18"/>
      <c r="W185" s="18"/>
      <c r="X185" s="165"/>
      <c r="Y185" s="165"/>
      <c r="Z185" s="18"/>
      <c r="AA185" s="18"/>
      <c r="AB185" s="18"/>
      <c r="AC185" s="18"/>
      <c r="AD185" s="18"/>
      <c r="AE185" s="18"/>
    </row>
    <row r="186" spans="1:31" s="11" customFormat="1" ht="15" customHeight="1" x14ac:dyDescent="0.3">
      <c r="A186" s="337"/>
      <c r="B186" s="80"/>
      <c r="C186" s="174"/>
      <c r="D186" s="174"/>
      <c r="E186" s="17"/>
      <c r="F186" s="18"/>
      <c r="G186" s="18"/>
      <c r="H186" s="18"/>
      <c r="I186" s="18"/>
      <c r="J186" s="18"/>
      <c r="K186" s="18"/>
      <c r="L186" s="18"/>
      <c r="M186" s="18"/>
      <c r="N186" s="165"/>
      <c r="O186" s="165"/>
      <c r="P186" s="18"/>
      <c r="Q186" s="18"/>
      <c r="R186" s="18"/>
      <c r="S186" s="18"/>
      <c r="T186" s="18"/>
      <c r="U186" s="18"/>
      <c r="V186" s="18"/>
      <c r="W186" s="18"/>
      <c r="X186" s="165"/>
      <c r="Y186" s="165"/>
      <c r="Z186" s="18"/>
      <c r="AA186" s="18"/>
      <c r="AB186" s="18"/>
      <c r="AC186" s="18"/>
      <c r="AD186" s="18"/>
      <c r="AE186" s="18"/>
    </row>
    <row r="187" spans="1:31" s="11" customFormat="1" ht="15" customHeight="1" x14ac:dyDescent="0.3">
      <c r="A187" s="337"/>
      <c r="B187" s="80"/>
      <c r="C187" s="174"/>
      <c r="D187" s="174"/>
      <c r="E187" s="17"/>
      <c r="F187" s="18"/>
      <c r="G187" s="18"/>
      <c r="H187" s="18"/>
      <c r="I187" s="18"/>
      <c r="J187" s="18"/>
      <c r="K187" s="18"/>
      <c r="L187" s="18"/>
      <c r="M187" s="18"/>
      <c r="N187" s="165"/>
      <c r="O187" s="165"/>
      <c r="P187" s="18"/>
      <c r="Q187" s="18"/>
      <c r="R187" s="18"/>
      <c r="S187" s="18"/>
      <c r="T187" s="18"/>
      <c r="U187" s="18"/>
      <c r="V187" s="18"/>
      <c r="W187" s="18"/>
      <c r="X187" s="165"/>
      <c r="Y187" s="165"/>
      <c r="Z187" s="18"/>
      <c r="AA187" s="18"/>
      <c r="AB187" s="18"/>
      <c r="AC187" s="18"/>
      <c r="AD187" s="18"/>
      <c r="AE187" s="18"/>
    </row>
    <row r="188" spans="1:31" s="11" customFormat="1" ht="15" customHeight="1" x14ac:dyDescent="0.3">
      <c r="A188" s="337"/>
      <c r="B188" s="80"/>
      <c r="C188" s="174"/>
      <c r="D188" s="174"/>
      <c r="E188" s="17"/>
      <c r="F188" s="18"/>
      <c r="G188" s="18"/>
      <c r="H188" s="18"/>
      <c r="I188" s="18"/>
      <c r="J188" s="18"/>
      <c r="K188" s="18"/>
      <c r="L188" s="18"/>
      <c r="M188" s="18"/>
      <c r="N188" s="165"/>
      <c r="O188" s="165"/>
      <c r="P188" s="18"/>
      <c r="Q188" s="18"/>
      <c r="R188" s="18"/>
      <c r="S188" s="18"/>
      <c r="T188" s="18"/>
      <c r="U188" s="18"/>
      <c r="V188" s="18"/>
      <c r="W188" s="18"/>
      <c r="X188" s="165"/>
      <c r="Y188" s="165"/>
      <c r="Z188" s="18"/>
      <c r="AA188" s="18"/>
      <c r="AB188" s="18"/>
      <c r="AC188" s="18"/>
      <c r="AD188" s="18"/>
      <c r="AE188" s="18"/>
    </row>
    <row r="189" spans="1:31" s="11" customFormat="1" ht="15" customHeight="1" x14ac:dyDescent="0.3">
      <c r="A189" s="337"/>
      <c r="B189" s="80"/>
      <c r="C189" s="174"/>
      <c r="D189" s="174"/>
      <c r="E189" s="17"/>
      <c r="F189" s="18"/>
      <c r="G189" s="18"/>
      <c r="H189" s="18"/>
      <c r="I189" s="18"/>
      <c r="J189" s="18"/>
      <c r="K189" s="18"/>
      <c r="L189" s="18"/>
      <c r="M189" s="18"/>
      <c r="N189" s="165"/>
      <c r="O189" s="165"/>
      <c r="P189" s="18"/>
      <c r="Q189" s="18"/>
      <c r="R189" s="18"/>
      <c r="S189" s="18"/>
      <c r="T189" s="18"/>
      <c r="U189" s="18"/>
      <c r="V189" s="18"/>
      <c r="W189" s="18"/>
      <c r="X189" s="165"/>
      <c r="Y189" s="165"/>
      <c r="Z189" s="18"/>
      <c r="AA189" s="18"/>
      <c r="AB189" s="18"/>
      <c r="AC189" s="18"/>
      <c r="AD189" s="18"/>
      <c r="AE189" s="18"/>
    </row>
    <row r="190" spans="1:31" s="11" customFormat="1" ht="15" customHeight="1" x14ac:dyDescent="0.3">
      <c r="A190" s="337"/>
      <c r="B190" s="80"/>
      <c r="C190" s="174"/>
      <c r="D190" s="174"/>
      <c r="E190" s="17"/>
      <c r="F190" s="18"/>
      <c r="G190" s="18"/>
      <c r="H190" s="18"/>
      <c r="I190" s="18"/>
      <c r="J190" s="18"/>
      <c r="K190" s="18"/>
      <c r="L190" s="18"/>
      <c r="M190" s="18"/>
      <c r="N190" s="165"/>
      <c r="O190" s="165"/>
      <c r="P190" s="18"/>
      <c r="Q190" s="18"/>
      <c r="R190" s="18"/>
      <c r="S190" s="18"/>
      <c r="T190" s="18"/>
      <c r="U190" s="18"/>
      <c r="V190" s="18"/>
      <c r="W190" s="18"/>
      <c r="X190" s="165"/>
      <c r="Y190" s="165"/>
      <c r="Z190" s="18"/>
      <c r="AA190" s="18"/>
      <c r="AB190" s="18"/>
      <c r="AC190" s="18"/>
      <c r="AD190" s="18"/>
      <c r="AE190" s="18"/>
    </row>
    <row r="191" spans="1:31" s="11" customFormat="1" ht="15" customHeight="1" x14ac:dyDescent="0.3">
      <c r="A191" s="337"/>
      <c r="B191" s="80"/>
      <c r="C191" s="174"/>
      <c r="D191" s="174"/>
      <c r="E191" s="17"/>
      <c r="F191" s="18"/>
      <c r="G191" s="18"/>
      <c r="H191" s="18"/>
      <c r="I191" s="18"/>
      <c r="J191" s="18"/>
      <c r="K191" s="18"/>
      <c r="L191" s="18"/>
      <c r="M191" s="18"/>
      <c r="N191" s="165"/>
      <c r="O191" s="165"/>
      <c r="P191" s="18"/>
      <c r="Q191" s="18"/>
      <c r="R191" s="18"/>
      <c r="S191" s="18"/>
      <c r="T191" s="18"/>
      <c r="U191" s="18"/>
      <c r="V191" s="18"/>
      <c r="W191" s="18"/>
      <c r="X191" s="165"/>
      <c r="Y191" s="165"/>
      <c r="Z191" s="18"/>
      <c r="AA191" s="18"/>
      <c r="AB191" s="18"/>
      <c r="AC191" s="18"/>
      <c r="AD191" s="18"/>
      <c r="AE191" s="18"/>
    </row>
    <row r="192" spans="1:31" s="11" customFormat="1" ht="15" customHeight="1" x14ac:dyDescent="0.3">
      <c r="A192" s="337"/>
      <c r="B192" s="80"/>
      <c r="C192" s="174"/>
      <c r="D192" s="174"/>
      <c r="E192" s="17"/>
      <c r="F192" s="18"/>
      <c r="G192" s="18"/>
      <c r="H192" s="18"/>
      <c r="I192" s="18"/>
      <c r="J192" s="18"/>
      <c r="K192" s="18"/>
      <c r="L192" s="18"/>
      <c r="M192" s="18"/>
      <c r="N192" s="165"/>
      <c r="O192" s="165"/>
      <c r="P192" s="18"/>
      <c r="Q192" s="18"/>
      <c r="R192" s="18"/>
      <c r="S192" s="18"/>
      <c r="T192" s="18"/>
      <c r="U192" s="18"/>
      <c r="V192" s="18"/>
      <c r="W192" s="18"/>
      <c r="X192" s="165"/>
      <c r="Y192" s="165"/>
      <c r="Z192" s="18"/>
      <c r="AA192" s="18"/>
      <c r="AB192" s="18"/>
      <c r="AC192" s="18"/>
      <c r="AD192" s="18"/>
      <c r="AE192" s="18"/>
    </row>
    <row r="193" spans="1:31" s="11" customFormat="1" ht="15" customHeight="1" x14ac:dyDescent="0.3">
      <c r="A193" s="337"/>
      <c r="B193" s="80"/>
      <c r="C193" s="174"/>
      <c r="D193" s="174"/>
      <c r="E193" s="17"/>
      <c r="F193" s="18"/>
      <c r="G193" s="18"/>
      <c r="H193" s="18"/>
      <c r="I193" s="18"/>
      <c r="J193" s="18"/>
      <c r="K193" s="18"/>
      <c r="L193" s="18"/>
      <c r="M193" s="18"/>
      <c r="N193" s="165"/>
      <c r="O193" s="165"/>
      <c r="P193" s="18"/>
      <c r="Q193" s="18"/>
      <c r="R193" s="18"/>
      <c r="S193" s="18"/>
      <c r="T193" s="18"/>
      <c r="U193" s="18"/>
      <c r="V193" s="18"/>
      <c r="W193" s="18"/>
      <c r="X193" s="165"/>
      <c r="Y193" s="165"/>
      <c r="Z193" s="18"/>
      <c r="AA193" s="18"/>
      <c r="AB193" s="18"/>
      <c r="AC193" s="18"/>
      <c r="AD193" s="18"/>
      <c r="AE193" s="18"/>
    </row>
    <row r="194" spans="1:31" s="11" customFormat="1" ht="15" customHeight="1" x14ac:dyDescent="0.3">
      <c r="A194" s="337"/>
      <c r="B194" s="80"/>
      <c r="C194" s="174"/>
      <c r="D194" s="174"/>
      <c r="E194" s="17"/>
      <c r="F194" s="18"/>
      <c r="G194" s="18"/>
      <c r="H194" s="18"/>
      <c r="I194" s="18"/>
      <c r="J194" s="18"/>
      <c r="K194" s="18"/>
      <c r="L194" s="18"/>
      <c r="M194" s="18"/>
      <c r="N194" s="165"/>
      <c r="O194" s="165"/>
      <c r="P194" s="18"/>
      <c r="Q194" s="18"/>
      <c r="R194" s="18"/>
      <c r="S194" s="18"/>
      <c r="T194" s="18"/>
      <c r="U194" s="18"/>
      <c r="V194" s="18"/>
      <c r="W194" s="18"/>
      <c r="X194" s="165"/>
      <c r="Y194" s="165"/>
      <c r="Z194" s="18"/>
      <c r="AA194" s="18"/>
      <c r="AB194" s="18"/>
      <c r="AC194" s="18"/>
      <c r="AD194" s="18"/>
      <c r="AE194" s="18"/>
    </row>
    <row r="195" spans="1:31" s="11" customFormat="1" ht="15" customHeight="1" x14ac:dyDescent="0.3">
      <c r="A195" s="337"/>
      <c r="B195" s="80"/>
      <c r="C195" s="174"/>
      <c r="D195" s="174"/>
      <c r="E195" s="17"/>
      <c r="F195" s="18"/>
      <c r="G195" s="18"/>
      <c r="H195" s="18"/>
      <c r="I195" s="18"/>
      <c r="J195" s="18"/>
      <c r="K195" s="18"/>
      <c r="L195" s="18"/>
      <c r="M195" s="18"/>
      <c r="N195" s="165"/>
      <c r="O195" s="165"/>
      <c r="P195" s="18"/>
      <c r="Q195" s="18"/>
      <c r="R195" s="18"/>
      <c r="S195" s="18"/>
      <c r="T195" s="18"/>
      <c r="U195" s="18"/>
      <c r="V195" s="18"/>
      <c r="W195" s="18"/>
      <c r="X195" s="165"/>
      <c r="Y195" s="165"/>
      <c r="Z195" s="18"/>
      <c r="AA195" s="18"/>
      <c r="AB195" s="18"/>
      <c r="AC195" s="18"/>
      <c r="AD195" s="18"/>
      <c r="AE195" s="18"/>
    </row>
    <row r="196" spans="1:31" s="11" customFormat="1" ht="15" customHeight="1" x14ac:dyDescent="0.3">
      <c r="A196" s="337"/>
      <c r="B196" s="80"/>
      <c r="C196" s="174"/>
      <c r="D196" s="174"/>
      <c r="E196" s="17"/>
      <c r="F196" s="18"/>
      <c r="G196" s="18"/>
      <c r="H196" s="18"/>
      <c r="I196" s="18"/>
      <c r="J196" s="18"/>
      <c r="K196" s="18"/>
      <c r="L196" s="18"/>
      <c r="M196" s="18"/>
      <c r="N196" s="165"/>
      <c r="O196" s="165"/>
      <c r="P196" s="18"/>
      <c r="Q196" s="18"/>
      <c r="R196" s="18"/>
      <c r="S196" s="18"/>
      <c r="T196" s="18"/>
      <c r="U196" s="18"/>
      <c r="V196" s="18"/>
      <c r="W196" s="18"/>
      <c r="X196" s="165"/>
      <c r="Y196" s="165"/>
      <c r="Z196" s="18"/>
      <c r="AA196" s="18"/>
      <c r="AB196" s="18"/>
      <c r="AC196" s="18"/>
      <c r="AD196" s="18"/>
      <c r="AE196" s="18"/>
    </row>
    <row r="197" spans="1:31" s="11" customFormat="1" ht="15" customHeight="1" x14ac:dyDescent="0.3">
      <c r="A197" s="337"/>
      <c r="B197" s="80"/>
      <c r="C197" s="174"/>
      <c r="D197" s="174"/>
      <c r="E197" s="17"/>
      <c r="F197" s="18"/>
      <c r="G197" s="18"/>
      <c r="H197" s="18"/>
      <c r="I197" s="18"/>
      <c r="J197" s="18"/>
      <c r="K197" s="18"/>
      <c r="L197" s="18"/>
      <c r="M197" s="18"/>
      <c r="N197" s="165"/>
      <c r="O197" s="165"/>
      <c r="P197" s="18"/>
      <c r="Q197" s="18"/>
      <c r="R197" s="18"/>
      <c r="S197" s="18"/>
      <c r="T197" s="18"/>
      <c r="U197" s="18"/>
      <c r="V197" s="18"/>
      <c r="W197" s="18"/>
      <c r="X197" s="165"/>
      <c r="Y197" s="165"/>
      <c r="Z197" s="18"/>
      <c r="AA197" s="18"/>
      <c r="AB197" s="18"/>
      <c r="AC197" s="18"/>
      <c r="AD197" s="18"/>
      <c r="AE197" s="18"/>
    </row>
    <row r="198" spans="1:31" s="11" customFormat="1" ht="15" customHeight="1" x14ac:dyDescent="0.3">
      <c r="A198" s="337"/>
      <c r="B198" s="80"/>
      <c r="C198" s="174"/>
      <c r="D198" s="174"/>
      <c r="E198" s="17"/>
      <c r="F198" s="18"/>
      <c r="G198" s="18"/>
      <c r="H198" s="18"/>
      <c r="I198" s="18"/>
      <c r="J198" s="18"/>
      <c r="K198" s="18"/>
      <c r="L198" s="18"/>
      <c r="M198" s="18"/>
      <c r="N198" s="165"/>
      <c r="O198" s="165"/>
      <c r="P198" s="18"/>
      <c r="Q198" s="18"/>
      <c r="R198" s="18"/>
      <c r="S198" s="18"/>
      <c r="T198" s="18"/>
      <c r="U198" s="18"/>
      <c r="V198" s="18"/>
      <c r="W198" s="18"/>
      <c r="X198" s="165"/>
      <c r="Y198" s="165"/>
      <c r="Z198" s="18"/>
      <c r="AA198" s="18"/>
      <c r="AB198" s="18"/>
      <c r="AC198" s="18"/>
      <c r="AD198" s="18"/>
      <c r="AE198" s="18"/>
    </row>
    <row r="199" spans="1:31" s="11" customFormat="1" ht="15" customHeight="1" x14ac:dyDescent="0.3">
      <c r="A199" s="337"/>
      <c r="B199" s="80"/>
      <c r="C199" s="174"/>
      <c r="D199" s="174"/>
      <c r="E199" s="17"/>
      <c r="F199" s="18"/>
      <c r="G199" s="18"/>
      <c r="H199" s="18"/>
      <c r="I199" s="18"/>
      <c r="J199" s="18"/>
      <c r="K199" s="18"/>
      <c r="L199" s="18"/>
      <c r="M199" s="18"/>
      <c r="N199" s="165"/>
      <c r="O199" s="165"/>
      <c r="P199" s="18"/>
      <c r="Q199" s="18"/>
      <c r="R199" s="18"/>
      <c r="S199" s="18"/>
      <c r="T199" s="18"/>
      <c r="U199" s="18"/>
      <c r="V199" s="18"/>
      <c r="W199" s="18"/>
      <c r="X199" s="165"/>
      <c r="Y199" s="165"/>
      <c r="Z199" s="18"/>
      <c r="AA199" s="18"/>
      <c r="AB199" s="18"/>
      <c r="AC199" s="18"/>
      <c r="AD199" s="18"/>
      <c r="AE199" s="18"/>
    </row>
    <row r="200" spans="1:31" s="11" customFormat="1" ht="15" customHeight="1" x14ac:dyDescent="0.3">
      <c r="A200" s="337"/>
      <c r="B200" s="80"/>
      <c r="C200" s="174"/>
      <c r="D200" s="174"/>
      <c r="E200" s="17"/>
      <c r="F200" s="18"/>
      <c r="G200" s="18"/>
      <c r="H200" s="18"/>
      <c r="I200" s="18"/>
      <c r="J200" s="18"/>
      <c r="K200" s="18"/>
      <c r="L200" s="18"/>
      <c r="M200" s="18"/>
      <c r="N200" s="165"/>
      <c r="O200" s="165"/>
      <c r="P200" s="18"/>
      <c r="Q200" s="18"/>
      <c r="R200" s="18"/>
      <c r="S200" s="18"/>
      <c r="T200" s="18"/>
      <c r="U200" s="18"/>
      <c r="V200" s="18"/>
      <c r="W200" s="18"/>
      <c r="X200" s="165"/>
      <c r="Y200" s="165"/>
      <c r="Z200" s="18"/>
      <c r="AA200" s="18"/>
      <c r="AB200" s="18"/>
      <c r="AC200" s="18"/>
      <c r="AD200" s="18"/>
      <c r="AE200" s="18"/>
    </row>
    <row r="201" spans="1:31" s="11" customFormat="1" ht="15" customHeight="1" x14ac:dyDescent="0.3">
      <c r="A201" s="337"/>
      <c r="B201" s="80"/>
      <c r="C201" s="174"/>
      <c r="D201" s="174"/>
      <c r="E201" s="17"/>
      <c r="F201" s="18"/>
      <c r="G201" s="18"/>
      <c r="H201" s="18"/>
      <c r="I201" s="18"/>
      <c r="J201" s="18"/>
      <c r="K201" s="18"/>
      <c r="L201" s="18"/>
      <c r="M201" s="18"/>
      <c r="N201" s="165"/>
      <c r="O201" s="165"/>
      <c r="P201" s="18"/>
      <c r="Q201" s="18"/>
      <c r="R201" s="18"/>
      <c r="S201" s="18"/>
      <c r="T201" s="18"/>
      <c r="U201" s="18"/>
      <c r="V201" s="18"/>
      <c r="W201" s="18"/>
      <c r="X201" s="165"/>
      <c r="Y201" s="165"/>
      <c r="Z201" s="18"/>
      <c r="AA201" s="18"/>
      <c r="AB201" s="18"/>
      <c r="AC201" s="18"/>
      <c r="AD201" s="18"/>
      <c r="AE201" s="18"/>
    </row>
    <row r="202" spans="1:31" s="11" customFormat="1" ht="15" customHeight="1" x14ac:dyDescent="0.3">
      <c r="A202" s="337"/>
      <c r="B202" s="80"/>
      <c r="C202" s="174"/>
      <c r="D202" s="174"/>
      <c r="E202" s="17"/>
      <c r="F202" s="18"/>
      <c r="G202" s="18"/>
      <c r="H202" s="18"/>
      <c r="I202" s="18"/>
      <c r="J202" s="18"/>
      <c r="K202" s="18"/>
      <c r="L202" s="18"/>
      <c r="M202" s="18"/>
      <c r="N202" s="165"/>
      <c r="O202" s="165"/>
      <c r="P202" s="18"/>
      <c r="Q202" s="18"/>
      <c r="R202" s="18"/>
      <c r="S202" s="18"/>
      <c r="T202" s="18"/>
      <c r="U202" s="18"/>
      <c r="V202" s="18"/>
      <c r="W202" s="18"/>
      <c r="X202" s="165"/>
      <c r="Y202" s="165"/>
      <c r="Z202" s="18"/>
      <c r="AA202" s="18"/>
      <c r="AB202" s="18"/>
      <c r="AC202" s="18"/>
      <c r="AD202" s="18"/>
      <c r="AE202" s="18"/>
    </row>
    <row r="203" spans="1:31" s="11" customFormat="1" ht="15" customHeight="1" x14ac:dyDescent="0.3">
      <c r="A203" s="337"/>
      <c r="B203" s="80"/>
      <c r="C203" s="174"/>
      <c r="D203" s="174"/>
      <c r="E203" s="17"/>
      <c r="F203" s="18"/>
      <c r="G203" s="18"/>
      <c r="H203" s="18"/>
      <c r="I203" s="18"/>
      <c r="J203" s="18"/>
      <c r="K203" s="18"/>
      <c r="L203" s="18"/>
      <c r="M203" s="18"/>
      <c r="N203" s="165"/>
      <c r="O203" s="165"/>
      <c r="P203" s="18"/>
      <c r="Q203" s="18"/>
      <c r="R203" s="18"/>
      <c r="S203" s="18"/>
      <c r="T203" s="18"/>
      <c r="U203" s="18"/>
      <c r="V203" s="18"/>
      <c r="W203" s="18"/>
      <c r="X203" s="165"/>
      <c r="Y203" s="165"/>
      <c r="Z203" s="18"/>
      <c r="AA203" s="18"/>
      <c r="AB203" s="18"/>
      <c r="AC203" s="18"/>
      <c r="AD203" s="18"/>
      <c r="AE203" s="18"/>
    </row>
    <row r="204" spans="1:31" s="11" customFormat="1" ht="15" customHeight="1" x14ac:dyDescent="0.3">
      <c r="A204" s="337"/>
      <c r="B204" s="80"/>
      <c r="C204" s="174"/>
      <c r="D204" s="174"/>
      <c r="E204" s="17"/>
      <c r="F204" s="18"/>
      <c r="G204" s="18"/>
      <c r="H204" s="18"/>
      <c r="I204" s="18"/>
      <c r="J204" s="18"/>
      <c r="K204" s="18"/>
      <c r="L204" s="18"/>
      <c r="M204" s="18"/>
      <c r="N204" s="165"/>
      <c r="O204" s="165"/>
      <c r="P204" s="18"/>
      <c r="Q204" s="18"/>
      <c r="R204" s="18"/>
      <c r="S204" s="18"/>
      <c r="T204" s="18"/>
      <c r="U204" s="18"/>
      <c r="V204" s="18"/>
      <c r="W204" s="18"/>
      <c r="X204" s="165"/>
      <c r="Y204" s="165"/>
      <c r="Z204" s="18"/>
      <c r="AA204" s="18"/>
      <c r="AB204" s="18"/>
      <c r="AC204" s="18"/>
      <c r="AD204" s="18"/>
      <c r="AE204" s="18"/>
    </row>
    <row r="205" spans="1:31" s="11" customFormat="1" ht="15" customHeight="1" x14ac:dyDescent="0.3">
      <c r="A205" s="337"/>
      <c r="B205" s="80"/>
      <c r="C205" s="174"/>
      <c r="D205" s="174"/>
      <c r="E205" s="17"/>
      <c r="F205" s="18"/>
      <c r="G205" s="18"/>
      <c r="H205" s="18"/>
      <c r="I205" s="18"/>
      <c r="J205" s="18"/>
      <c r="K205" s="18"/>
      <c r="L205" s="18"/>
      <c r="M205" s="18"/>
      <c r="N205" s="165"/>
      <c r="O205" s="165"/>
      <c r="P205" s="18"/>
      <c r="Q205" s="18"/>
      <c r="R205" s="18"/>
      <c r="S205" s="18"/>
      <c r="T205" s="18"/>
      <c r="U205" s="18"/>
      <c r="V205" s="18"/>
      <c r="W205" s="18"/>
      <c r="X205" s="165"/>
      <c r="Y205" s="165"/>
      <c r="Z205" s="18"/>
      <c r="AA205" s="18"/>
      <c r="AB205" s="18"/>
      <c r="AC205" s="18"/>
      <c r="AD205" s="18"/>
      <c r="AE205" s="18"/>
    </row>
    <row r="206" spans="1:31" s="11" customFormat="1" ht="15" customHeight="1" x14ac:dyDescent="0.3">
      <c r="A206" s="337"/>
      <c r="B206" s="80"/>
      <c r="C206" s="174"/>
      <c r="D206" s="174"/>
      <c r="E206" s="17"/>
      <c r="F206" s="18"/>
      <c r="G206" s="18"/>
      <c r="H206" s="18"/>
      <c r="I206" s="18"/>
      <c r="J206" s="18"/>
      <c r="K206" s="18"/>
      <c r="L206" s="18"/>
      <c r="M206" s="18"/>
      <c r="N206" s="165"/>
      <c r="O206" s="165"/>
      <c r="P206" s="18"/>
      <c r="Q206" s="18"/>
      <c r="R206" s="18"/>
      <c r="S206" s="18"/>
      <c r="T206" s="18"/>
      <c r="U206" s="18"/>
      <c r="V206" s="18"/>
      <c r="W206" s="18"/>
      <c r="X206" s="165"/>
      <c r="Y206" s="165"/>
      <c r="Z206" s="18"/>
      <c r="AA206" s="18"/>
      <c r="AB206" s="18"/>
      <c r="AC206" s="18"/>
      <c r="AD206" s="18"/>
      <c r="AE206" s="18"/>
    </row>
    <row r="207" spans="1:31" s="11" customFormat="1" ht="15" customHeight="1" x14ac:dyDescent="0.3">
      <c r="A207" s="337"/>
      <c r="B207" s="80"/>
      <c r="C207" s="174"/>
      <c r="D207" s="174"/>
      <c r="E207" s="17"/>
      <c r="F207" s="18"/>
      <c r="G207" s="18"/>
      <c r="H207" s="18"/>
      <c r="I207" s="18"/>
      <c r="J207" s="18"/>
      <c r="K207" s="18"/>
      <c r="L207" s="18"/>
      <c r="M207" s="18"/>
      <c r="N207" s="165"/>
      <c r="O207" s="165"/>
      <c r="P207" s="18"/>
      <c r="Q207" s="18"/>
      <c r="R207" s="18"/>
      <c r="S207" s="18"/>
      <c r="T207" s="18"/>
      <c r="U207" s="18"/>
      <c r="V207" s="18"/>
      <c r="W207" s="18"/>
      <c r="X207" s="165"/>
      <c r="Y207" s="165"/>
      <c r="Z207" s="18"/>
      <c r="AA207" s="18"/>
      <c r="AB207" s="18"/>
      <c r="AC207" s="18"/>
      <c r="AD207" s="18"/>
      <c r="AE207" s="18"/>
    </row>
    <row r="208" spans="1:31" s="11" customFormat="1" ht="15" customHeight="1" x14ac:dyDescent="0.3">
      <c r="A208" s="337"/>
      <c r="B208" s="80"/>
      <c r="C208" s="174"/>
      <c r="D208" s="174"/>
      <c r="E208" s="17"/>
      <c r="F208" s="18"/>
      <c r="G208" s="18"/>
      <c r="H208" s="18"/>
      <c r="I208" s="18"/>
      <c r="J208" s="18"/>
      <c r="K208" s="18"/>
      <c r="L208" s="18"/>
      <c r="M208" s="18"/>
      <c r="N208" s="165"/>
      <c r="O208" s="165"/>
      <c r="P208" s="18"/>
      <c r="Q208" s="18"/>
      <c r="R208" s="18"/>
      <c r="S208" s="18"/>
      <c r="T208" s="18"/>
      <c r="U208" s="18"/>
      <c r="V208" s="18"/>
      <c r="W208" s="18"/>
      <c r="X208" s="165"/>
      <c r="Y208" s="165"/>
      <c r="Z208" s="18"/>
      <c r="AA208" s="18"/>
      <c r="AB208" s="18"/>
      <c r="AC208" s="18"/>
      <c r="AD208" s="18"/>
      <c r="AE208" s="18"/>
    </row>
    <row r="209" spans="1:31" s="11" customFormat="1" ht="15" customHeight="1" x14ac:dyDescent="0.3">
      <c r="A209" s="337"/>
      <c r="B209" s="80"/>
      <c r="C209" s="174"/>
      <c r="D209" s="174"/>
      <c r="E209" s="17"/>
      <c r="F209" s="18"/>
      <c r="G209" s="18"/>
      <c r="H209" s="18"/>
      <c r="I209" s="18"/>
      <c r="J209" s="18"/>
      <c r="K209" s="18"/>
      <c r="L209" s="18"/>
      <c r="M209" s="18"/>
      <c r="N209" s="165"/>
      <c r="O209" s="165"/>
      <c r="P209" s="18"/>
      <c r="Q209" s="18"/>
      <c r="R209" s="18"/>
      <c r="S209" s="18"/>
      <c r="T209" s="18"/>
      <c r="U209" s="18"/>
      <c r="V209" s="18"/>
      <c r="W209" s="18"/>
      <c r="X209" s="165"/>
      <c r="Y209" s="165"/>
      <c r="Z209" s="18"/>
      <c r="AA209" s="18"/>
      <c r="AB209" s="18"/>
      <c r="AC209" s="18"/>
      <c r="AD209" s="18"/>
      <c r="AE209" s="18"/>
    </row>
    <row r="210" spans="1:31" s="11" customFormat="1" ht="15" customHeight="1" x14ac:dyDescent="0.3">
      <c r="A210" s="337"/>
      <c r="B210" s="80"/>
      <c r="C210" s="174"/>
      <c r="D210" s="174"/>
      <c r="E210" s="17"/>
      <c r="F210" s="18"/>
      <c r="G210" s="18"/>
      <c r="H210" s="18"/>
      <c r="I210" s="18"/>
      <c r="J210" s="18"/>
      <c r="K210" s="18"/>
      <c r="L210" s="18"/>
      <c r="M210" s="18"/>
      <c r="N210" s="165"/>
      <c r="O210" s="165"/>
      <c r="P210" s="18"/>
      <c r="Q210" s="18"/>
      <c r="R210" s="18"/>
      <c r="S210" s="18"/>
      <c r="T210" s="18"/>
      <c r="U210" s="18"/>
      <c r="V210" s="18"/>
      <c r="W210" s="18"/>
      <c r="X210" s="165"/>
      <c r="Y210" s="165"/>
      <c r="Z210" s="18"/>
      <c r="AA210" s="18"/>
      <c r="AB210" s="18"/>
      <c r="AC210" s="18"/>
      <c r="AD210" s="18"/>
      <c r="AE210" s="18"/>
    </row>
    <row r="211" spans="1:31" s="11" customFormat="1" ht="15" customHeight="1" x14ac:dyDescent="0.3">
      <c r="A211" s="337"/>
      <c r="B211" s="80"/>
      <c r="C211" s="174"/>
      <c r="D211" s="174"/>
      <c r="E211" s="17"/>
      <c r="F211" s="18"/>
      <c r="G211" s="18"/>
      <c r="H211" s="18"/>
      <c r="I211" s="18"/>
      <c r="J211" s="18"/>
      <c r="K211" s="18"/>
      <c r="L211" s="18"/>
      <c r="M211" s="18"/>
      <c r="N211" s="165"/>
      <c r="O211" s="165"/>
      <c r="P211" s="18"/>
      <c r="Q211" s="18"/>
      <c r="R211" s="18"/>
      <c r="S211" s="18"/>
      <c r="T211" s="18"/>
      <c r="U211" s="18"/>
      <c r="V211" s="18"/>
      <c r="W211" s="18"/>
      <c r="X211" s="165"/>
      <c r="Y211" s="165"/>
      <c r="Z211" s="18"/>
      <c r="AA211" s="18"/>
      <c r="AB211" s="18"/>
      <c r="AC211" s="18"/>
      <c r="AD211" s="18"/>
      <c r="AE211" s="18"/>
    </row>
    <row r="212" spans="1:31" s="11" customFormat="1" ht="15" customHeight="1" x14ac:dyDescent="0.3">
      <c r="A212" s="337"/>
      <c r="B212" s="80"/>
      <c r="C212" s="174"/>
      <c r="D212" s="174"/>
      <c r="E212" s="17"/>
      <c r="F212" s="18"/>
      <c r="G212" s="18"/>
      <c r="H212" s="18"/>
      <c r="I212" s="18"/>
      <c r="J212" s="18"/>
      <c r="K212" s="18"/>
      <c r="L212" s="18"/>
      <c r="M212" s="18"/>
      <c r="N212" s="165"/>
      <c r="O212" s="165"/>
      <c r="P212" s="18"/>
      <c r="Q212" s="18"/>
      <c r="R212" s="18"/>
      <c r="S212" s="18"/>
      <c r="T212" s="18"/>
      <c r="U212" s="18"/>
      <c r="V212" s="18"/>
      <c r="W212" s="18"/>
      <c r="X212" s="165"/>
      <c r="Y212" s="165"/>
      <c r="Z212" s="18"/>
      <c r="AA212" s="18"/>
      <c r="AB212" s="18"/>
      <c r="AC212" s="18"/>
      <c r="AD212" s="18"/>
      <c r="AE212" s="18"/>
    </row>
    <row r="213" spans="1:31" s="11" customFormat="1" ht="15" customHeight="1" x14ac:dyDescent="0.3">
      <c r="A213" s="337"/>
      <c r="B213" s="80"/>
      <c r="C213" s="174"/>
      <c r="D213" s="174"/>
      <c r="E213" s="17"/>
      <c r="F213" s="18"/>
      <c r="G213" s="18"/>
      <c r="H213" s="18"/>
      <c r="I213" s="18"/>
      <c r="J213" s="18"/>
      <c r="K213" s="18"/>
      <c r="L213" s="18"/>
      <c r="M213" s="18"/>
      <c r="N213" s="165"/>
      <c r="O213" s="165"/>
      <c r="P213" s="18"/>
      <c r="Q213" s="18"/>
      <c r="R213" s="18"/>
      <c r="S213" s="18"/>
      <c r="T213" s="18"/>
      <c r="U213" s="18"/>
      <c r="V213" s="18"/>
      <c r="W213" s="18"/>
      <c r="X213" s="165"/>
      <c r="Y213" s="165"/>
      <c r="Z213" s="18"/>
      <c r="AA213" s="18"/>
      <c r="AB213" s="18"/>
      <c r="AC213" s="18"/>
      <c r="AD213" s="18"/>
      <c r="AE213" s="18"/>
    </row>
    <row r="214" spans="1:31" s="11" customFormat="1" ht="15" customHeight="1" x14ac:dyDescent="0.3">
      <c r="A214" s="337"/>
      <c r="B214" s="80"/>
      <c r="C214" s="174"/>
      <c r="D214" s="174"/>
      <c r="E214" s="17"/>
      <c r="F214" s="18"/>
      <c r="G214" s="18"/>
      <c r="H214" s="18"/>
      <c r="I214" s="18"/>
      <c r="J214" s="18"/>
      <c r="K214" s="18"/>
      <c r="L214" s="18"/>
      <c r="M214" s="18"/>
      <c r="N214" s="165"/>
      <c r="O214" s="165"/>
      <c r="P214" s="18"/>
      <c r="Q214" s="18"/>
      <c r="R214" s="18"/>
      <c r="S214" s="18"/>
      <c r="T214" s="18"/>
      <c r="U214" s="18"/>
      <c r="V214" s="18"/>
      <c r="W214" s="18"/>
      <c r="X214" s="165"/>
      <c r="Y214" s="165"/>
      <c r="Z214" s="18"/>
      <c r="AA214" s="18"/>
      <c r="AB214" s="18"/>
      <c r="AC214" s="18"/>
      <c r="AD214" s="18"/>
      <c r="AE214" s="18"/>
    </row>
    <row r="215" spans="1:31" s="11" customFormat="1" ht="15" customHeight="1" x14ac:dyDescent="0.3">
      <c r="A215" s="337"/>
      <c r="B215" s="80"/>
      <c r="C215" s="174"/>
      <c r="D215" s="174"/>
      <c r="E215" s="17"/>
      <c r="F215" s="18"/>
      <c r="G215" s="18"/>
      <c r="H215" s="18"/>
      <c r="I215" s="18"/>
      <c r="J215" s="18"/>
      <c r="K215" s="18"/>
      <c r="L215" s="18"/>
      <c r="M215" s="18"/>
      <c r="N215" s="165"/>
      <c r="O215" s="165"/>
      <c r="P215" s="18"/>
      <c r="Q215" s="18"/>
      <c r="R215" s="18"/>
      <c r="S215" s="18"/>
      <c r="T215" s="18"/>
      <c r="U215" s="18"/>
      <c r="V215" s="18"/>
      <c r="W215" s="18"/>
      <c r="X215" s="165"/>
      <c r="Y215" s="165"/>
      <c r="Z215" s="18"/>
      <c r="AA215" s="18"/>
      <c r="AB215" s="18"/>
      <c r="AC215" s="18"/>
      <c r="AD215" s="18"/>
      <c r="AE215" s="18"/>
    </row>
    <row r="216" spans="1:31" s="11" customFormat="1" ht="15" customHeight="1" x14ac:dyDescent="0.3">
      <c r="A216" s="337"/>
      <c r="B216" s="80"/>
      <c r="C216" s="174"/>
      <c r="D216" s="174"/>
      <c r="E216" s="17"/>
      <c r="F216" s="18"/>
      <c r="G216" s="18"/>
      <c r="H216" s="18"/>
      <c r="I216" s="18"/>
      <c r="J216" s="18"/>
      <c r="K216" s="18"/>
      <c r="L216" s="18"/>
      <c r="M216" s="18"/>
      <c r="N216" s="165"/>
      <c r="O216" s="165"/>
      <c r="P216" s="18"/>
      <c r="Q216" s="18"/>
      <c r="R216" s="18"/>
      <c r="S216" s="18"/>
      <c r="T216" s="18"/>
      <c r="U216" s="18"/>
      <c r="V216" s="18"/>
      <c r="W216" s="18"/>
      <c r="X216" s="165"/>
      <c r="Y216" s="165"/>
      <c r="Z216" s="18"/>
      <c r="AA216" s="18"/>
      <c r="AB216" s="18"/>
      <c r="AC216" s="18"/>
      <c r="AD216" s="18"/>
      <c r="AE216" s="18"/>
    </row>
    <row r="217" spans="1:31" s="11" customFormat="1" ht="15" customHeight="1" x14ac:dyDescent="0.3">
      <c r="A217" s="337"/>
      <c r="B217" s="80"/>
      <c r="C217" s="174"/>
      <c r="D217" s="174"/>
      <c r="E217" s="17"/>
      <c r="F217" s="18"/>
      <c r="G217" s="18"/>
      <c r="H217" s="18"/>
      <c r="I217" s="18"/>
      <c r="J217" s="18"/>
      <c r="K217" s="18"/>
      <c r="L217" s="18"/>
      <c r="M217" s="18"/>
      <c r="N217" s="165"/>
      <c r="O217" s="165"/>
      <c r="P217" s="18"/>
      <c r="Q217" s="18"/>
      <c r="R217" s="18"/>
      <c r="S217" s="18"/>
      <c r="T217" s="18"/>
      <c r="U217" s="18"/>
      <c r="V217" s="18"/>
      <c r="W217" s="18"/>
      <c r="X217" s="165"/>
      <c r="Y217" s="165"/>
      <c r="Z217" s="18"/>
      <c r="AA217" s="18"/>
      <c r="AB217" s="18"/>
      <c r="AC217" s="18"/>
      <c r="AD217" s="18"/>
      <c r="AE217" s="18"/>
    </row>
    <row r="218" spans="1:31" s="11" customFormat="1" ht="15" customHeight="1" x14ac:dyDescent="0.3">
      <c r="A218" s="337"/>
      <c r="B218" s="80"/>
      <c r="C218" s="174"/>
      <c r="D218" s="174"/>
      <c r="E218" s="17"/>
      <c r="F218" s="18"/>
      <c r="G218" s="18"/>
      <c r="H218" s="18"/>
      <c r="I218" s="18"/>
      <c r="J218" s="18"/>
      <c r="K218" s="18"/>
      <c r="L218" s="18"/>
      <c r="M218" s="18"/>
      <c r="N218" s="165"/>
      <c r="O218" s="165"/>
      <c r="P218" s="18"/>
      <c r="Q218" s="18"/>
      <c r="R218" s="18"/>
      <c r="S218" s="18"/>
      <c r="T218" s="18"/>
      <c r="U218" s="18"/>
      <c r="V218" s="18"/>
      <c r="W218" s="18"/>
      <c r="X218" s="165"/>
      <c r="Y218" s="165"/>
      <c r="Z218" s="18"/>
      <c r="AA218" s="18"/>
      <c r="AB218" s="18"/>
      <c r="AC218" s="18"/>
      <c r="AD218" s="18"/>
      <c r="AE218" s="18"/>
    </row>
    <row r="219" spans="1:31" s="11" customFormat="1" ht="15" customHeight="1" x14ac:dyDescent="0.3">
      <c r="A219" s="337"/>
      <c r="B219" s="80"/>
      <c r="C219" s="174"/>
      <c r="D219" s="174"/>
      <c r="E219" s="17"/>
      <c r="F219" s="18"/>
      <c r="G219" s="18"/>
      <c r="H219" s="18"/>
      <c r="I219" s="18"/>
      <c r="J219" s="18"/>
      <c r="K219" s="18"/>
      <c r="L219" s="18"/>
      <c r="M219" s="18"/>
      <c r="N219" s="165"/>
      <c r="O219" s="165"/>
      <c r="P219" s="18"/>
      <c r="Q219" s="18"/>
      <c r="R219" s="18"/>
      <c r="S219" s="18"/>
      <c r="T219" s="18"/>
      <c r="U219" s="18"/>
      <c r="V219" s="18"/>
      <c r="W219" s="18"/>
      <c r="X219" s="165"/>
      <c r="Y219" s="165"/>
      <c r="Z219" s="18"/>
      <c r="AA219" s="18"/>
      <c r="AB219" s="18"/>
      <c r="AC219" s="18"/>
      <c r="AD219" s="18"/>
      <c r="AE219" s="18"/>
    </row>
    <row r="220" spans="1:31" s="11" customFormat="1" ht="15" customHeight="1" x14ac:dyDescent="0.3">
      <c r="A220" s="337"/>
      <c r="B220" s="80"/>
      <c r="C220" s="174"/>
      <c r="D220" s="174"/>
      <c r="E220" s="17"/>
      <c r="F220" s="18"/>
      <c r="G220" s="18"/>
      <c r="H220" s="18"/>
      <c r="I220" s="18"/>
      <c r="J220" s="18"/>
      <c r="K220" s="18"/>
      <c r="L220" s="18"/>
      <c r="M220" s="18"/>
      <c r="N220" s="165"/>
      <c r="O220" s="165"/>
      <c r="P220" s="18"/>
      <c r="Q220" s="18"/>
      <c r="R220" s="18"/>
      <c r="S220" s="18"/>
      <c r="T220" s="18"/>
      <c r="U220" s="18"/>
      <c r="V220" s="18"/>
      <c r="W220" s="18"/>
      <c r="X220" s="165"/>
      <c r="Y220" s="165"/>
      <c r="Z220" s="18"/>
      <c r="AA220" s="18"/>
      <c r="AB220" s="18"/>
      <c r="AC220" s="18"/>
      <c r="AD220" s="18"/>
      <c r="AE220" s="18"/>
    </row>
    <row r="221" spans="1:31" s="11" customFormat="1" ht="15" customHeight="1" x14ac:dyDescent="0.3">
      <c r="A221" s="337"/>
      <c r="B221" s="80"/>
      <c r="C221" s="174"/>
      <c r="D221" s="174"/>
      <c r="E221" s="17"/>
      <c r="F221" s="18"/>
      <c r="G221" s="18"/>
      <c r="H221" s="18"/>
      <c r="I221" s="18"/>
      <c r="J221" s="18"/>
      <c r="K221" s="18"/>
      <c r="L221" s="18"/>
      <c r="M221" s="18"/>
      <c r="N221" s="165"/>
      <c r="O221" s="165"/>
      <c r="P221" s="18"/>
      <c r="Q221" s="18"/>
      <c r="R221" s="18"/>
      <c r="S221" s="18"/>
      <c r="T221" s="18"/>
      <c r="U221" s="18"/>
      <c r="V221" s="18"/>
      <c r="W221" s="18"/>
      <c r="X221" s="165"/>
      <c r="Y221" s="165"/>
      <c r="Z221" s="18"/>
      <c r="AA221" s="18"/>
      <c r="AB221" s="18"/>
      <c r="AC221" s="18"/>
      <c r="AD221" s="18"/>
      <c r="AE221" s="18"/>
    </row>
    <row r="222" spans="1:31" s="11" customFormat="1" ht="15" customHeight="1" x14ac:dyDescent="0.3">
      <c r="A222" s="337"/>
      <c r="B222" s="80"/>
      <c r="C222" s="174"/>
      <c r="D222" s="174"/>
      <c r="E222" s="17"/>
      <c r="F222" s="18"/>
      <c r="G222" s="18"/>
      <c r="H222" s="18"/>
      <c r="I222" s="18"/>
      <c r="J222" s="18"/>
      <c r="K222" s="18"/>
      <c r="L222" s="18"/>
      <c r="M222" s="18"/>
      <c r="N222" s="165"/>
      <c r="O222" s="165"/>
      <c r="P222" s="18"/>
      <c r="Q222" s="18"/>
      <c r="R222" s="18"/>
      <c r="S222" s="18"/>
      <c r="T222" s="18"/>
      <c r="U222" s="18"/>
      <c r="V222" s="18"/>
      <c r="W222" s="18"/>
      <c r="X222" s="165"/>
      <c r="Y222" s="165"/>
      <c r="Z222" s="18"/>
      <c r="AA222" s="18"/>
      <c r="AB222" s="18"/>
      <c r="AC222" s="18"/>
      <c r="AD222" s="18"/>
      <c r="AE222" s="18"/>
    </row>
    <row r="223" spans="1:31" s="11" customFormat="1" ht="15" customHeight="1" x14ac:dyDescent="0.3">
      <c r="A223" s="337"/>
      <c r="B223" s="80"/>
      <c r="C223" s="174"/>
      <c r="D223" s="174"/>
      <c r="E223" s="17"/>
      <c r="F223" s="18"/>
      <c r="G223" s="18"/>
      <c r="H223" s="18"/>
      <c r="I223" s="18"/>
      <c r="J223" s="18"/>
      <c r="K223" s="18"/>
      <c r="L223" s="18"/>
      <c r="M223" s="18"/>
      <c r="N223" s="165"/>
      <c r="O223" s="165"/>
      <c r="P223" s="18"/>
      <c r="Q223" s="18"/>
      <c r="R223" s="18"/>
      <c r="S223" s="18"/>
      <c r="T223" s="18"/>
      <c r="U223" s="18"/>
      <c r="V223" s="18"/>
      <c r="W223" s="18"/>
      <c r="X223" s="165"/>
      <c r="Y223" s="165"/>
      <c r="Z223" s="18"/>
      <c r="AA223" s="18"/>
      <c r="AB223" s="18"/>
      <c r="AC223" s="18"/>
      <c r="AD223" s="18"/>
      <c r="AE223" s="18"/>
    </row>
    <row r="224" spans="1:31" s="11" customFormat="1" ht="15" customHeight="1" x14ac:dyDescent="0.3">
      <c r="A224" s="337"/>
      <c r="B224" s="80"/>
      <c r="C224" s="174"/>
      <c r="D224" s="174"/>
      <c r="E224" s="17"/>
      <c r="F224" s="18"/>
      <c r="G224" s="18"/>
      <c r="H224" s="18"/>
      <c r="I224" s="18"/>
      <c r="J224" s="18"/>
      <c r="K224" s="18"/>
      <c r="L224" s="18"/>
      <c r="M224" s="18"/>
      <c r="N224" s="165"/>
      <c r="O224" s="165"/>
      <c r="P224" s="18"/>
      <c r="Q224" s="18"/>
      <c r="R224" s="18"/>
      <c r="S224" s="18"/>
      <c r="T224" s="18"/>
      <c r="U224" s="18"/>
      <c r="V224" s="18"/>
      <c r="W224" s="18"/>
      <c r="X224" s="165"/>
      <c r="Y224" s="165"/>
      <c r="Z224" s="18"/>
      <c r="AA224" s="18"/>
      <c r="AB224" s="18"/>
      <c r="AC224" s="18"/>
      <c r="AD224" s="18"/>
      <c r="AE224" s="18"/>
    </row>
    <row r="225" spans="1:31" s="11" customFormat="1" ht="15" customHeight="1" x14ac:dyDescent="0.3">
      <c r="A225" s="337"/>
      <c r="B225" s="80"/>
      <c r="C225" s="174"/>
      <c r="D225" s="174"/>
      <c r="E225" s="17"/>
      <c r="F225" s="18"/>
      <c r="G225" s="18"/>
      <c r="H225" s="18"/>
      <c r="I225" s="18"/>
      <c r="J225" s="18"/>
      <c r="K225" s="18"/>
      <c r="L225" s="18"/>
      <c r="M225" s="18"/>
      <c r="N225" s="165"/>
      <c r="O225" s="165"/>
      <c r="P225" s="18"/>
      <c r="Q225" s="18"/>
      <c r="R225" s="18"/>
      <c r="S225" s="18"/>
      <c r="T225" s="18"/>
      <c r="U225" s="18"/>
      <c r="V225" s="18"/>
      <c r="W225" s="18"/>
      <c r="X225" s="165"/>
      <c r="Y225" s="165"/>
      <c r="Z225" s="18"/>
      <c r="AA225" s="18"/>
      <c r="AB225" s="18"/>
      <c r="AC225" s="18"/>
      <c r="AD225" s="18"/>
      <c r="AE225" s="18"/>
    </row>
    <row r="226" spans="1:31" s="11" customFormat="1" ht="15" customHeight="1" x14ac:dyDescent="0.3">
      <c r="A226" s="337"/>
      <c r="B226" s="80"/>
      <c r="C226" s="174"/>
      <c r="D226" s="174"/>
      <c r="E226" s="17"/>
      <c r="F226" s="18"/>
      <c r="G226" s="18"/>
      <c r="H226" s="18"/>
      <c r="I226" s="18"/>
      <c r="J226" s="18"/>
      <c r="K226" s="18"/>
      <c r="L226" s="18"/>
      <c r="M226" s="18"/>
      <c r="N226" s="165"/>
      <c r="O226" s="165"/>
      <c r="P226" s="18"/>
      <c r="Q226" s="18"/>
      <c r="R226" s="18"/>
      <c r="S226" s="18"/>
      <c r="T226" s="18"/>
      <c r="U226" s="18"/>
      <c r="V226" s="18"/>
      <c r="W226" s="18"/>
      <c r="X226" s="165"/>
      <c r="Y226" s="165"/>
      <c r="Z226" s="18"/>
      <c r="AA226" s="18"/>
      <c r="AB226" s="18"/>
      <c r="AC226" s="18"/>
      <c r="AD226" s="18"/>
      <c r="AE226" s="18"/>
    </row>
    <row r="227" spans="1:31" s="11" customFormat="1" ht="15" customHeight="1" x14ac:dyDescent="0.3">
      <c r="A227" s="337"/>
      <c r="B227" s="80"/>
      <c r="C227" s="174"/>
      <c r="D227" s="174"/>
      <c r="E227" s="17"/>
      <c r="F227" s="18"/>
      <c r="G227" s="18"/>
      <c r="H227" s="18"/>
      <c r="I227" s="18"/>
      <c r="J227" s="18"/>
      <c r="K227" s="18"/>
      <c r="L227" s="18"/>
      <c r="M227" s="18"/>
      <c r="N227" s="165"/>
      <c r="O227" s="165"/>
      <c r="P227" s="18"/>
      <c r="Q227" s="18"/>
      <c r="R227" s="18"/>
      <c r="S227" s="18"/>
      <c r="T227" s="18"/>
      <c r="U227" s="18"/>
      <c r="V227" s="18"/>
      <c r="W227" s="18"/>
      <c r="X227" s="165"/>
      <c r="Y227" s="165"/>
      <c r="Z227" s="18"/>
      <c r="AA227" s="18"/>
      <c r="AB227" s="18"/>
      <c r="AC227" s="18"/>
      <c r="AD227" s="18"/>
      <c r="AE227" s="18"/>
    </row>
    <row r="228" spans="1:31" s="11" customFormat="1" ht="15" customHeight="1" x14ac:dyDescent="0.3">
      <c r="A228" s="337"/>
      <c r="B228" s="80"/>
      <c r="C228" s="174"/>
      <c r="D228" s="174"/>
      <c r="E228" s="17"/>
      <c r="F228" s="18"/>
      <c r="G228" s="18"/>
      <c r="H228" s="18"/>
      <c r="I228" s="18"/>
      <c r="J228" s="18"/>
      <c r="K228" s="18"/>
      <c r="L228" s="18"/>
      <c r="M228" s="18"/>
      <c r="N228" s="165"/>
      <c r="O228" s="165"/>
      <c r="P228" s="18"/>
      <c r="Q228" s="18"/>
      <c r="R228" s="18"/>
      <c r="S228" s="18"/>
      <c r="T228" s="18"/>
      <c r="U228" s="18"/>
      <c r="V228" s="18"/>
      <c r="W228" s="18"/>
      <c r="X228" s="165"/>
      <c r="Y228" s="165"/>
      <c r="Z228" s="18"/>
      <c r="AA228" s="18"/>
      <c r="AB228" s="18"/>
      <c r="AC228" s="18"/>
      <c r="AD228" s="18"/>
      <c r="AE228" s="18"/>
    </row>
    <row r="229" spans="1:31" s="11" customFormat="1" ht="15" customHeight="1" x14ac:dyDescent="0.3">
      <c r="A229" s="337"/>
      <c r="B229" s="80"/>
      <c r="C229" s="174"/>
      <c r="D229" s="174"/>
      <c r="E229" s="17"/>
      <c r="F229" s="18"/>
      <c r="G229" s="18"/>
      <c r="H229" s="18"/>
      <c r="I229" s="18"/>
      <c r="J229" s="18"/>
      <c r="K229" s="18"/>
      <c r="L229" s="18"/>
      <c r="M229" s="18"/>
      <c r="N229" s="165"/>
      <c r="O229" s="165"/>
      <c r="P229" s="18"/>
      <c r="Q229" s="18"/>
      <c r="R229" s="18"/>
      <c r="S229" s="18"/>
      <c r="T229" s="18"/>
      <c r="U229" s="18"/>
      <c r="V229" s="18"/>
      <c r="W229" s="18"/>
      <c r="X229" s="165"/>
      <c r="Y229" s="165"/>
      <c r="Z229" s="18"/>
      <c r="AA229" s="18"/>
      <c r="AB229" s="18"/>
      <c r="AC229" s="18"/>
      <c r="AD229" s="18"/>
      <c r="AE229" s="18"/>
    </row>
    <row r="230" spans="1:31" s="11" customFormat="1" ht="15" customHeight="1" x14ac:dyDescent="0.3">
      <c r="A230" s="337"/>
      <c r="B230" s="80"/>
      <c r="C230" s="174"/>
      <c r="D230" s="174"/>
      <c r="E230" s="17"/>
      <c r="F230" s="18"/>
      <c r="G230" s="18"/>
      <c r="H230" s="18"/>
      <c r="I230" s="18"/>
      <c r="J230" s="18"/>
      <c r="K230" s="18"/>
      <c r="L230" s="18"/>
      <c r="M230" s="18"/>
      <c r="N230" s="165"/>
      <c r="O230" s="165"/>
      <c r="P230" s="18"/>
      <c r="Q230" s="18"/>
      <c r="R230" s="18"/>
      <c r="S230" s="18"/>
      <c r="T230" s="18"/>
      <c r="U230" s="18"/>
      <c r="V230" s="18"/>
      <c r="W230" s="18"/>
      <c r="X230" s="165"/>
      <c r="Y230" s="165"/>
      <c r="Z230" s="18"/>
      <c r="AA230" s="18"/>
      <c r="AB230" s="18"/>
      <c r="AC230" s="18"/>
      <c r="AD230" s="18"/>
      <c r="AE230" s="18"/>
    </row>
    <row r="231" spans="1:31" s="11" customFormat="1" ht="15" customHeight="1" x14ac:dyDescent="0.3">
      <c r="A231" s="337"/>
      <c r="B231" s="80"/>
      <c r="C231" s="174"/>
      <c r="D231" s="174"/>
      <c r="E231" s="17"/>
      <c r="F231" s="18"/>
      <c r="G231" s="18"/>
      <c r="H231" s="18"/>
      <c r="I231" s="18"/>
      <c r="J231" s="18"/>
      <c r="K231" s="18"/>
      <c r="L231" s="18"/>
      <c r="M231" s="18"/>
      <c r="N231" s="165"/>
      <c r="O231" s="165"/>
      <c r="P231" s="18"/>
      <c r="Q231" s="18"/>
      <c r="R231" s="18"/>
      <c r="S231" s="18"/>
      <c r="T231" s="18"/>
      <c r="U231" s="18"/>
      <c r="V231" s="18"/>
      <c r="W231" s="18"/>
      <c r="X231" s="165"/>
      <c r="Y231" s="165"/>
      <c r="Z231" s="18"/>
      <c r="AA231" s="18"/>
      <c r="AB231" s="18"/>
      <c r="AC231" s="18"/>
      <c r="AD231" s="18"/>
      <c r="AE231" s="18"/>
    </row>
    <row r="232" spans="1:31" s="11" customFormat="1" ht="15" customHeight="1" x14ac:dyDescent="0.3">
      <c r="A232" s="337"/>
      <c r="B232" s="80"/>
      <c r="C232" s="174"/>
      <c r="D232" s="174"/>
      <c r="E232" s="17"/>
      <c r="F232" s="18"/>
      <c r="G232" s="18"/>
      <c r="H232" s="18"/>
      <c r="I232" s="18"/>
      <c r="J232" s="18"/>
      <c r="K232" s="18"/>
      <c r="L232" s="18"/>
      <c r="M232" s="18"/>
      <c r="N232" s="165"/>
      <c r="O232" s="165"/>
      <c r="P232" s="18"/>
      <c r="Q232" s="18"/>
      <c r="R232" s="18"/>
      <c r="S232" s="18"/>
      <c r="T232" s="18"/>
      <c r="U232" s="18"/>
      <c r="V232" s="18"/>
      <c r="W232" s="18"/>
      <c r="X232" s="165"/>
      <c r="Y232" s="165"/>
      <c r="Z232" s="18"/>
      <c r="AA232" s="18"/>
      <c r="AB232" s="18"/>
      <c r="AC232" s="18"/>
      <c r="AD232" s="18"/>
      <c r="AE232" s="18"/>
    </row>
    <row r="233" spans="1:31" s="11" customFormat="1" ht="15" customHeight="1" x14ac:dyDescent="0.3">
      <c r="A233" s="337"/>
      <c r="B233" s="80"/>
      <c r="C233" s="174"/>
      <c r="D233" s="174"/>
      <c r="E233" s="17"/>
      <c r="F233" s="18"/>
      <c r="G233" s="18"/>
      <c r="H233" s="18"/>
      <c r="I233" s="18"/>
      <c r="J233" s="18"/>
      <c r="K233" s="18"/>
      <c r="L233" s="18"/>
      <c r="M233" s="18"/>
      <c r="N233" s="165"/>
      <c r="O233" s="165"/>
      <c r="P233" s="18"/>
      <c r="Q233" s="18"/>
      <c r="R233" s="18"/>
      <c r="S233" s="18"/>
      <c r="T233" s="18"/>
      <c r="U233" s="18"/>
      <c r="V233" s="18"/>
      <c r="W233" s="18"/>
      <c r="X233" s="165"/>
      <c r="Y233" s="165"/>
      <c r="Z233" s="18"/>
      <c r="AA233" s="18"/>
      <c r="AB233" s="18"/>
      <c r="AC233" s="18"/>
      <c r="AD233" s="18"/>
      <c r="AE233" s="18"/>
    </row>
    <row r="234" spans="1:31" s="11" customFormat="1" ht="15" customHeight="1" x14ac:dyDescent="0.3">
      <c r="A234" s="337"/>
      <c r="B234" s="80"/>
      <c r="C234" s="174"/>
      <c r="D234" s="174"/>
      <c r="E234" s="17"/>
      <c r="F234" s="18"/>
      <c r="G234" s="18"/>
      <c r="H234" s="18"/>
      <c r="I234" s="18"/>
      <c r="J234" s="18"/>
      <c r="K234" s="18"/>
      <c r="L234" s="18"/>
      <c r="M234" s="18"/>
      <c r="N234" s="165"/>
      <c r="O234" s="165"/>
      <c r="P234" s="18"/>
      <c r="Q234" s="18"/>
      <c r="R234" s="18"/>
      <c r="S234" s="18"/>
      <c r="T234" s="18"/>
      <c r="U234" s="18"/>
      <c r="V234" s="18"/>
      <c r="W234" s="18"/>
      <c r="X234" s="165"/>
      <c r="Y234" s="165"/>
      <c r="Z234" s="18"/>
      <c r="AA234" s="18"/>
      <c r="AB234" s="18"/>
      <c r="AC234" s="18"/>
      <c r="AD234" s="18"/>
      <c r="AE234" s="18"/>
    </row>
    <row r="235" spans="1:31" s="11" customFormat="1" ht="15" customHeight="1" x14ac:dyDescent="0.3">
      <c r="A235" s="337"/>
      <c r="B235" s="80"/>
      <c r="C235" s="174"/>
      <c r="D235" s="174"/>
      <c r="E235" s="17"/>
      <c r="F235" s="18"/>
      <c r="G235" s="18"/>
      <c r="H235" s="18"/>
      <c r="I235" s="18"/>
      <c r="J235" s="18"/>
      <c r="K235" s="18"/>
      <c r="L235" s="18"/>
      <c r="M235" s="18"/>
      <c r="N235" s="165"/>
      <c r="O235" s="165"/>
      <c r="P235" s="18"/>
      <c r="Q235" s="18"/>
      <c r="R235" s="18"/>
      <c r="S235" s="18"/>
      <c r="T235" s="18"/>
      <c r="U235" s="18"/>
      <c r="V235" s="18"/>
      <c r="W235" s="18"/>
      <c r="X235" s="165"/>
      <c r="Y235" s="165"/>
      <c r="Z235" s="18"/>
      <c r="AA235" s="18"/>
      <c r="AB235" s="18"/>
      <c r="AC235" s="18"/>
      <c r="AD235" s="18"/>
      <c r="AE235" s="18"/>
    </row>
    <row r="236" spans="1:31" s="11" customFormat="1" ht="15" customHeight="1" x14ac:dyDescent="0.3">
      <c r="A236" s="337"/>
      <c r="B236" s="80"/>
      <c r="C236" s="174"/>
      <c r="D236" s="174"/>
      <c r="E236" s="17"/>
      <c r="F236" s="18"/>
      <c r="G236" s="18"/>
      <c r="H236" s="18"/>
      <c r="I236" s="18"/>
      <c r="J236" s="18"/>
      <c r="K236" s="18"/>
      <c r="L236" s="18"/>
      <c r="M236" s="18"/>
      <c r="N236" s="165"/>
      <c r="O236" s="165"/>
      <c r="P236" s="18"/>
      <c r="Q236" s="18"/>
      <c r="R236" s="18"/>
      <c r="S236" s="18"/>
      <c r="T236" s="18"/>
      <c r="U236" s="18"/>
      <c r="V236" s="18"/>
      <c r="W236" s="18"/>
      <c r="X236" s="165"/>
      <c r="Y236" s="165"/>
      <c r="Z236" s="18"/>
      <c r="AA236" s="18"/>
      <c r="AB236" s="18"/>
      <c r="AC236" s="18"/>
      <c r="AD236" s="18"/>
      <c r="AE236" s="18"/>
    </row>
    <row r="237" spans="1:31" s="11" customFormat="1" ht="15" customHeight="1" x14ac:dyDescent="0.3">
      <c r="A237" s="337"/>
      <c r="B237" s="80"/>
      <c r="C237" s="174"/>
      <c r="D237" s="174"/>
      <c r="E237" s="17"/>
      <c r="F237" s="18"/>
      <c r="G237" s="18"/>
      <c r="H237" s="18"/>
      <c r="I237" s="18"/>
      <c r="J237" s="18"/>
      <c r="K237" s="18"/>
      <c r="L237" s="18"/>
      <c r="M237" s="18"/>
      <c r="N237" s="165"/>
      <c r="O237" s="165"/>
      <c r="P237" s="18"/>
      <c r="Q237" s="18"/>
      <c r="R237" s="18"/>
      <c r="S237" s="18"/>
      <c r="T237" s="18"/>
      <c r="U237" s="18"/>
      <c r="V237" s="18"/>
      <c r="W237" s="18"/>
      <c r="X237" s="165"/>
      <c r="Y237" s="165"/>
      <c r="Z237" s="18"/>
      <c r="AA237" s="18"/>
      <c r="AB237" s="18"/>
      <c r="AC237" s="18"/>
      <c r="AD237" s="18"/>
      <c r="AE237" s="18"/>
    </row>
    <row r="238" spans="1:31" s="11" customFormat="1" ht="15" customHeight="1" x14ac:dyDescent="0.3">
      <c r="A238" s="337"/>
      <c r="B238" s="80"/>
      <c r="C238" s="174"/>
      <c r="D238" s="174"/>
      <c r="E238" s="17"/>
      <c r="F238" s="18"/>
      <c r="G238" s="18"/>
      <c r="H238" s="18"/>
      <c r="I238" s="18"/>
      <c r="J238" s="18"/>
      <c r="K238" s="18"/>
      <c r="L238" s="18"/>
      <c r="M238" s="18"/>
      <c r="N238" s="165"/>
      <c r="O238" s="165"/>
      <c r="P238" s="18"/>
      <c r="Q238" s="18"/>
      <c r="R238" s="18"/>
      <c r="S238" s="18"/>
      <c r="T238" s="18"/>
      <c r="U238" s="18"/>
      <c r="V238" s="18"/>
      <c r="W238" s="18"/>
      <c r="X238" s="165"/>
      <c r="Y238" s="165"/>
      <c r="Z238" s="18"/>
      <c r="AA238" s="18"/>
      <c r="AB238" s="18"/>
      <c r="AC238" s="18"/>
      <c r="AD238" s="18"/>
      <c r="AE238" s="18"/>
    </row>
    <row r="239" spans="1:31" s="11" customFormat="1" ht="15" customHeight="1" x14ac:dyDescent="0.3">
      <c r="A239" s="337"/>
      <c r="B239" s="80"/>
      <c r="C239" s="174"/>
      <c r="D239" s="174"/>
      <c r="E239" s="17"/>
      <c r="F239" s="18"/>
      <c r="G239" s="18"/>
      <c r="H239" s="18"/>
      <c r="I239" s="18"/>
      <c r="J239" s="18"/>
      <c r="K239" s="18"/>
      <c r="L239" s="18"/>
      <c r="M239" s="18"/>
      <c r="N239" s="165"/>
      <c r="O239" s="165"/>
      <c r="P239" s="18"/>
      <c r="Q239" s="18"/>
      <c r="R239" s="18"/>
      <c r="S239" s="18"/>
      <c r="T239" s="18"/>
      <c r="U239" s="18"/>
      <c r="V239" s="18"/>
      <c r="W239" s="18"/>
      <c r="X239" s="165"/>
      <c r="Y239" s="165"/>
      <c r="Z239" s="18"/>
      <c r="AA239" s="18"/>
      <c r="AB239" s="18"/>
      <c r="AC239" s="18"/>
      <c r="AD239" s="18"/>
      <c r="AE239" s="18"/>
    </row>
    <row r="240" spans="1:31" s="11" customFormat="1" ht="15" customHeight="1" x14ac:dyDescent="0.3">
      <c r="A240" s="337"/>
      <c r="B240" s="80"/>
      <c r="C240" s="174"/>
      <c r="D240" s="174"/>
      <c r="E240" s="17"/>
      <c r="F240" s="18"/>
      <c r="G240" s="18"/>
      <c r="H240" s="18"/>
      <c r="I240" s="18"/>
      <c r="J240" s="18"/>
      <c r="K240" s="18"/>
      <c r="L240" s="18"/>
      <c r="M240" s="18"/>
      <c r="N240" s="165"/>
      <c r="O240" s="165"/>
      <c r="P240" s="18"/>
      <c r="Q240" s="18"/>
      <c r="R240" s="18"/>
      <c r="S240" s="18"/>
      <c r="T240" s="18"/>
      <c r="U240" s="18"/>
      <c r="V240" s="18"/>
      <c r="W240" s="18"/>
      <c r="X240" s="165"/>
      <c r="Y240" s="165"/>
      <c r="Z240" s="18"/>
      <c r="AA240" s="18"/>
      <c r="AB240" s="18"/>
      <c r="AC240" s="18"/>
      <c r="AD240" s="18"/>
      <c r="AE240" s="18"/>
    </row>
    <row r="241" spans="1:31" s="11" customFormat="1" ht="15" customHeight="1" x14ac:dyDescent="0.3">
      <c r="A241" s="337"/>
      <c r="B241" s="80"/>
      <c r="C241" s="174"/>
      <c r="D241" s="174"/>
      <c r="E241" s="17"/>
      <c r="F241" s="18"/>
      <c r="G241" s="18"/>
      <c r="H241" s="18"/>
      <c r="I241" s="18"/>
      <c r="J241" s="18"/>
      <c r="K241" s="18"/>
      <c r="L241" s="18"/>
      <c r="M241" s="18"/>
      <c r="N241" s="165"/>
      <c r="O241" s="165"/>
      <c r="P241" s="18"/>
      <c r="Q241" s="18"/>
      <c r="R241" s="18"/>
      <c r="S241" s="18"/>
      <c r="T241" s="18"/>
      <c r="U241" s="18"/>
      <c r="V241" s="18"/>
      <c r="W241" s="18"/>
      <c r="X241" s="165"/>
      <c r="Y241" s="165"/>
      <c r="Z241" s="18"/>
      <c r="AA241" s="18"/>
      <c r="AB241" s="18"/>
      <c r="AC241" s="18"/>
      <c r="AD241" s="18"/>
      <c r="AE241" s="18"/>
    </row>
    <row r="242" spans="1:31" s="11" customFormat="1" ht="15" customHeight="1" x14ac:dyDescent="0.3">
      <c r="A242" s="337"/>
      <c r="B242" s="80"/>
      <c r="C242" s="174"/>
      <c r="D242" s="174"/>
      <c r="E242" s="17"/>
      <c r="F242" s="18"/>
      <c r="G242" s="18"/>
      <c r="H242" s="18"/>
      <c r="I242" s="18"/>
      <c r="J242" s="18"/>
      <c r="K242" s="18"/>
      <c r="L242" s="18"/>
      <c r="M242" s="18"/>
      <c r="N242" s="165"/>
      <c r="O242" s="165"/>
      <c r="P242" s="18"/>
      <c r="Q242" s="18"/>
      <c r="R242" s="18"/>
      <c r="S242" s="18"/>
      <c r="T242" s="18"/>
      <c r="U242" s="18"/>
      <c r="V242" s="18"/>
      <c r="W242" s="18"/>
      <c r="X242" s="165"/>
      <c r="Y242" s="165"/>
      <c r="Z242" s="18"/>
      <c r="AA242" s="18"/>
      <c r="AB242" s="18"/>
      <c r="AC242" s="18"/>
      <c r="AD242" s="18"/>
      <c r="AE242" s="18"/>
    </row>
    <row r="243" spans="1:31" s="11" customFormat="1" ht="15" customHeight="1" x14ac:dyDescent="0.3">
      <c r="A243" s="337"/>
      <c r="B243" s="80"/>
      <c r="C243" s="174"/>
      <c r="D243" s="174"/>
      <c r="E243" s="17"/>
      <c r="F243" s="18"/>
      <c r="G243" s="18"/>
      <c r="H243" s="18"/>
      <c r="I243" s="18"/>
      <c r="J243" s="18"/>
      <c r="K243" s="18"/>
      <c r="L243" s="18"/>
      <c r="M243" s="18"/>
      <c r="N243" s="165"/>
      <c r="O243" s="165"/>
      <c r="P243" s="18"/>
      <c r="Q243" s="18"/>
      <c r="R243" s="18"/>
      <c r="S243" s="18"/>
      <c r="T243" s="18"/>
      <c r="U243" s="18"/>
      <c r="V243" s="18"/>
      <c r="W243" s="18"/>
      <c r="X243" s="165"/>
      <c r="Y243" s="165"/>
      <c r="Z243" s="18"/>
      <c r="AA243" s="18"/>
      <c r="AB243" s="18"/>
      <c r="AC243" s="18"/>
      <c r="AD243" s="18"/>
      <c r="AE243" s="18"/>
    </row>
    <row r="244" spans="1:31" s="11" customFormat="1" ht="15" customHeight="1" x14ac:dyDescent="0.3">
      <c r="A244" s="337"/>
      <c r="B244" s="80"/>
      <c r="C244" s="174"/>
      <c r="D244" s="174"/>
      <c r="E244" s="17"/>
      <c r="F244" s="18"/>
      <c r="G244" s="18"/>
      <c r="H244" s="18"/>
      <c r="I244" s="18"/>
      <c r="J244" s="18"/>
      <c r="K244" s="18"/>
      <c r="L244" s="18"/>
      <c r="M244" s="18"/>
      <c r="N244" s="165"/>
      <c r="O244" s="165"/>
      <c r="P244" s="18"/>
      <c r="Q244" s="18"/>
      <c r="R244" s="18"/>
      <c r="S244" s="18"/>
      <c r="T244" s="18"/>
      <c r="U244" s="18"/>
      <c r="V244" s="18"/>
      <c r="W244" s="18"/>
      <c r="X244" s="165"/>
      <c r="Y244" s="165"/>
      <c r="Z244" s="18"/>
      <c r="AA244" s="18"/>
      <c r="AB244" s="18"/>
      <c r="AC244" s="18"/>
      <c r="AD244" s="18"/>
      <c r="AE244" s="18"/>
    </row>
    <row r="245" spans="1:31" s="11" customFormat="1" ht="15" customHeight="1" x14ac:dyDescent="0.3">
      <c r="A245" s="337"/>
      <c r="B245" s="80"/>
      <c r="C245" s="174"/>
      <c r="D245" s="174"/>
      <c r="E245" s="17"/>
      <c r="F245" s="18"/>
      <c r="G245" s="18"/>
      <c r="H245" s="18"/>
      <c r="I245" s="18"/>
      <c r="J245" s="18"/>
      <c r="K245" s="18"/>
      <c r="L245" s="18"/>
      <c r="M245" s="18"/>
      <c r="N245" s="165"/>
      <c r="O245" s="165"/>
      <c r="P245" s="18"/>
      <c r="Q245" s="18"/>
      <c r="R245" s="18"/>
      <c r="S245" s="18"/>
      <c r="T245" s="18"/>
      <c r="U245" s="18"/>
      <c r="V245" s="18"/>
      <c r="W245" s="18"/>
      <c r="X245" s="165"/>
      <c r="Y245" s="165"/>
      <c r="Z245" s="18"/>
      <c r="AA245" s="18"/>
      <c r="AB245" s="18"/>
      <c r="AC245" s="18"/>
      <c r="AD245" s="18"/>
      <c r="AE245" s="18"/>
    </row>
    <row r="246" spans="1:31" s="11" customFormat="1" ht="15" customHeight="1" x14ac:dyDescent="0.3">
      <c r="A246" s="337"/>
      <c r="B246" s="80"/>
      <c r="C246" s="174"/>
      <c r="D246" s="174"/>
      <c r="E246" s="17"/>
      <c r="F246" s="18"/>
      <c r="G246" s="18"/>
      <c r="H246" s="18"/>
      <c r="I246" s="18"/>
      <c r="J246" s="18"/>
      <c r="K246" s="18"/>
      <c r="L246" s="18"/>
      <c r="M246" s="18"/>
      <c r="N246" s="165"/>
      <c r="O246" s="165"/>
      <c r="P246" s="18"/>
      <c r="Q246" s="18"/>
      <c r="R246" s="18"/>
      <c r="S246" s="18"/>
      <c r="T246" s="18"/>
      <c r="U246" s="18"/>
      <c r="V246" s="18"/>
      <c r="W246" s="18"/>
      <c r="X246" s="165"/>
      <c r="Y246" s="165"/>
      <c r="Z246" s="18"/>
      <c r="AA246" s="18"/>
      <c r="AB246" s="18"/>
      <c r="AC246" s="18"/>
      <c r="AD246" s="18"/>
      <c r="AE246" s="18"/>
    </row>
    <row r="247" spans="1:31" s="11" customFormat="1" ht="15" customHeight="1" x14ac:dyDescent="0.3">
      <c r="A247" s="337"/>
      <c r="B247" s="80"/>
      <c r="C247" s="174"/>
      <c r="D247" s="174"/>
      <c r="E247" s="17"/>
      <c r="F247" s="18"/>
      <c r="G247" s="18"/>
      <c r="H247" s="18"/>
      <c r="I247" s="18"/>
      <c r="J247" s="18"/>
      <c r="K247" s="18"/>
      <c r="L247" s="18"/>
      <c r="M247" s="18"/>
      <c r="N247" s="165"/>
      <c r="O247" s="165"/>
      <c r="P247" s="18"/>
      <c r="Q247" s="18"/>
      <c r="R247" s="18"/>
      <c r="S247" s="18"/>
      <c r="T247" s="18"/>
      <c r="U247" s="18"/>
      <c r="V247" s="18"/>
      <c r="W247" s="18"/>
      <c r="X247" s="165"/>
      <c r="Y247" s="165"/>
      <c r="Z247" s="18"/>
      <c r="AA247" s="18"/>
      <c r="AB247" s="18"/>
      <c r="AC247" s="18"/>
      <c r="AD247" s="18"/>
      <c r="AE247" s="18"/>
    </row>
    <row r="248" spans="1:31" s="11" customFormat="1" ht="15" customHeight="1" x14ac:dyDescent="0.3">
      <c r="A248" s="337"/>
      <c r="B248" s="80"/>
      <c r="C248" s="174"/>
      <c r="D248" s="174"/>
      <c r="E248" s="17"/>
      <c r="F248" s="18"/>
      <c r="G248" s="18"/>
      <c r="H248" s="18"/>
      <c r="I248" s="18"/>
      <c r="J248" s="18"/>
      <c r="K248" s="18"/>
      <c r="L248" s="18"/>
      <c r="M248" s="18"/>
      <c r="N248" s="165"/>
      <c r="O248" s="165"/>
      <c r="P248" s="18"/>
      <c r="Q248" s="18"/>
      <c r="R248" s="18"/>
      <c r="S248" s="18"/>
      <c r="T248" s="18"/>
      <c r="U248" s="18"/>
      <c r="V248" s="18"/>
      <c r="W248" s="18"/>
      <c r="X248" s="165"/>
      <c r="Y248" s="165"/>
      <c r="Z248" s="18"/>
      <c r="AA248" s="18"/>
      <c r="AB248" s="18"/>
      <c r="AC248" s="18"/>
      <c r="AD248" s="18"/>
      <c r="AE248" s="18"/>
    </row>
    <row r="249" spans="1:31" s="11" customFormat="1" ht="15" customHeight="1" x14ac:dyDescent="0.3">
      <c r="A249" s="337"/>
      <c r="B249" s="80"/>
      <c r="C249" s="174"/>
      <c r="D249" s="174"/>
      <c r="E249" s="17"/>
      <c r="F249" s="18"/>
      <c r="G249" s="18"/>
      <c r="H249" s="18"/>
      <c r="I249" s="18"/>
      <c r="J249" s="18"/>
      <c r="K249" s="18"/>
      <c r="L249" s="18"/>
      <c r="M249" s="18"/>
      <c r="N249" s="165"/>
      <c r="O249" s="165"/>
      <c r="P249" s="18"/>
      <c r="Q249" s="18"/>
      <c r="R249" s="18"/>
      <c r="S249" s="18"/>
      <c r="T249" s="18"/>
      <c r="U249" s="18"/>
      <c r="V249" s="18"/>
      <c r="W249" s="18"/>
      <c r="X249" s="165"/>
      <c r="Y249" s="165"/>
      <c r="Z249" s="18"/>
      <c r="AA249" s="18"/>
      <c r="AB249" s="18"/>
      <c r="AC249" s="18"/>
      <c r="AD249" s="18"/>
      <c r="AE249" s="18"/>
    </row>
    <row r="250" spans="1:31" s="11" customFormat="1" ht="15" customHeight="1" x14ac:dyDescent="0.3">
      <c r="A250" s="337"/>
      <c r="B250" s="80"/>
      <c r="C250" s="174"/>
      <c r="D250" s="174"/>
      <c r="E250" s="17"/>
      <c r="F250" s="18"/>
      <c r="G250" s="18"/>
      <c r="H250" s="18"/>
      <c r="I250" s="18"/>
      <c r="J250" s="18"/>
      <c r="K250" s="18"/>
      <c r="L250" s="18"/>
      <c r="M250" s="18"/>
      <c r="N250" s="165"/>
      <c r="O250" s="165"/>
      <c r="P250" s="18"/>
      <c r="Q250" s="18"/>
      <c r="R250" s="18"/>
      <c r="S250" s="18"/>
      <c r="T250" s="18"/>
      <c r="U250" s="18"/>
      <c r="V250" s="18"/>
      <c r="W250" s="18"/>
      <c r="X250" s="165"/>
      <c r="Y250" s="165"/>
      <c r="Z250" s="18"/>
      <c r="AA250" s="18"/>
      <c r="AB250" s="18"/>
      <c r="AC250" s="18"/>
      <c r="AD250" s="18"/>
      <c r="AE250" s="18"/>
    </row>
    <row r="251" spans="1:31" s="11" customFormat="1" ht="15" customHeight="1" x14ac:dyDescent="0.3">
      <c r="A251" s="337"/>
      <c r="B251" s="80"/>
      <c r="C251" s="174"/>
      <c r="D251" s="174"/>
      <c r="E251" s="17"/>
      <c r="F251" s="18"/>
      <c r="G251" s="18"/>
      <c r="H251" s="18"/>
      <c r="I251" s="18"/>
      <c r="J251" s="18"/>
      <c r="K251" s="18"/>
      <c r="L251" s="18"/>
      <c r="M251" s="18"/>
      <c r="N251" s="165"/>
      <c r="O251" s="165"/>
      <c r="P251" s="18"/>
      <c r="Q251" s="18"/>
      <c r="R251" s="18"/>
      <c r="S251" s="18"/>
      <c r="T251" s="18"/>
      <c r="U251" s="18"/>
      <c r="V251" s="18"/>
      <c r="W251" s="18"/>
      <c r="X251" s="165"/>
      <c r="Y251" s="165"/>
      <c r="Z251" s="18"/>
      <c r="AA251" s="18"/>
      <c r="AB251" s="18"/>
      <c r="AC251" s="18"/>
      <c r="AD251" s="18"/>
      <c r="AE251" s="18"/>
    </row>
    <row r="252" spans="1:31" s="11" customFormat="1" ht="15" customHeight="1" x14ac:dyDescent="0.3">
      <c r="A252" s="337"/>
      <c r="B252" s="80"/>
      <c r="C252" s="174"/>
      <c r="D252" s="174"/>
      <c r="E252" s="17"/>
      <c r="F252" s="18"/>
      <c r="G252" s="18"/>
      <c r="H252" s="18"/>
      <c r="I252" s="18"/>
      <c r="J252" s="18"/>
      <c r="K252" s="18"/>
      <c r="L252" s="18"/>
      <c r="M252" s="18"/>
      <c r="N252" s="165"/>
      <c r="O252" s="165"/>
      <c r="P252" s="18"/>
      <c r="Q252" s="18"/>
      <c r="R252" s="18"/>
      <c r="S252" s="18"/>
      <c r="T252" s="18"/>
      <c r="U252" s="18"/>
      <c r="V252" s="18"/>
      <c r="W252" s="18"/>
      <c r="X252" s="165"/>
      <c r="Y252" s="165"/>
      <c r="Z252" s="18"/>
      <c r="AA252" s="18"/>
      <c r="AB252" s="18"/>
      <c r="AC252" s="18"/>
      <c r="AD252" s="18"/>
      <c r="AE252" s="18"/>
    </row>
    <row r="253" spans="1:31" s="11" customFormat="1" ht="15" customHeight="1" x14ac:dyDescent="0.3">
      <c r="A253" s="337"/>
      <c r="B253" s="80"/>
      <c r="C253" s="174"/>
      <c r="D253" s="174"/>
      <c r="E253" s="17"/>
      <c r="F253" s="18"/>
      <c r="G253" s="18"/>
      <c r="H253" s="18"/>
      <c r="I253" s="18"/>
      <c r="J253" s="18"/>
      <c r="K253" s="18"/>
      <c r="L253" s="18"/>
      <c r="M253" s="18"/>
      <c r="N253" s="165"/>
      <c r="O253" s="165"/>
      <c r="P253" s="18"/>
      <c r="Q253" s="18"/>
      <c r="R253" s="18"/>
      <c r="S253" s="18"/>
      <c r="T253" s="18"/>
      <c r="U253" s="18"/>
      <c r="V253" s="18"/>
      <c r="W253" s="18"/>
      <c r="X253" s="165"/>
      <c r="Y253" s="165"/>
      <c r="Z253" s="18"/>
      <c r="AA253" s="18"/>
      <c r="AB253" s="18"/>
      <c r="AC253" s="18"/>
      <c r="AD253" s="18"/>
      <c r="AE253" s="18"/>
    </row>
    <row r="254" spans="1:31" s="11" customFormat="1" ht="15" customHeight="1" x14ac:dyDescent="0.3">
      <c r="A254" s="337"/>
      <c r="B254" s="80"/>
      <c r="C254" s="174"/>
      <c r="D254" s="174"/>
      <c r="E254" s="17"/>
      <c r="F254" s="18"/>
      <c r="G254" s="18"/>
      <c r="H254" s="18"/>
      <c r="I254" s="18"/>
      <c r="J254" s="18"/>
      <c r="K254" s="18"/>
      <c r="L254" s="18"/>
      <c r="M254" s="18"/>
      <c r="N254" s="165"/>
      <c r="O254" s="165"/>
      <c r="P254" s="18"/>
      <c r="Q254" s="18"/>
      <c r="R254" s="18"/>
      <c r="S254" s="18"/>
      <c r="T254" s="18"/>
      <c r="U254" s="18"/>
      <c r="V254" s="18"/>
      <c r="W254" s="18"/>
      <c r="X254" s="165"/>
      <c r="Y254" s="165"/>
      <c r="Z254" s="18"/>
      <c r="AA254" s="18"/>
      <c r="AB254" s="18"/>
      <c r="AC254" s="18"/>
      <c r="AD254" s="18"/>
      <c r="AE254" s="18"/>
    </row>
    <row r="255" spans="1:31" s="11" customFormat="1" ht="15" customHeight="1" x14ac:dyDescent="0.3">
      <c r="A255" s="337"/>
      <c r="B255" s="80"/>
      <c r="C255" s="174"/>
      <c r="D255" s="174"/>
      <c r="E255" s="17"/>
      <c r="F255" s="18"/>
      <c r="G255" s="18"/>
      <c r="H255" s="18"/>
      <c r="I255" s="18"/>
      <c r="J255" s="18"/>
      <c r="K255" s="18"/>
      <c r="L255" s="18"/>
      <c r="M255" s="18"/>
      <c r="N255" s="165"/>
      <c r="O255" s="165"/>
      <c r="P255" s="18"/>
      <c r="Q255" s="18"/>
      <c r="R255" s="18"/>
      <c r="S255" s="18"/>
      <c r="T255" s="18"/>
      <c r="U255" s="18"/>
      <c r="V255" s="18"/>
      <c r="W255" s="18"/>
      <c r="X255" s="165"/>
      <c r="Y255" s="165"/>
      <c r="Z255" s="18"/>
      <c r="AA255" s="18"/>
      <c r="AB255" s="18"/>
      <c r="AC255" s="18"/>
      <c r="AD255" s="18"/>
      <c r="AE255" s="18"/>
    </row>
    <row r="256" spans="1:31" s="11" customFormat="1" ht="15" customHeight="1" x14ac:dyDescent="0.3">
      <c r="A256" s="337"/>
      <c r="B256" s="80"/>
      <c r="C256" s="174"/>
      <c r="D256" s="174"/>
      <c r="E256" s="17"/>
      <c r="F256" s="18"/>
      <c r="G256" s="18"/>
      <c r="H256" s="18"/>
      <c r="I256" s="18"/>
      <c r="J256" s="18"/>
      <c r="K256" s="18"/>
      <c r="L256" s="18"/>
      <c r="M256" s="18"/>
      <c r="N256" s="165"/>
      <c r="O256" s="165"/>
      <c r="P256" s="18"/>
      <c r="Q256" s="18"/>
      <c r="R256" s="18"/>
      <c r="S256" s="18"/>
      <c r="T256" s="18"/>
      <c r="U256" s="18"/>
      <c r="V256" s="18"/>
      <c r="W256" s="18"/>
      <c r="X256" s="165"/>
      <c r="Y256" s="165"/>
      <c r="Z256" s="18"/>
      <c r="AA256" s="18"/>
      <c r="AB256" s="18"/>
      <c r="AC256" s="18"/>
      <c r="AD256" s="18"/>
      <c r="AE256" s="18"/>
    </row>
    <row r="257" spans="1:31" s="11" customFormat="1" ht="15" customHeight="1" x14ac:dyDescent="0.3">
      <c r="A257" s="337"/>
      <c r="B257" s="80"/>
      <c r="C257" s="174"/>
      <c r="D257" s="174"/>
      <c r="E257" s="17"/>
      <c r="F257" s="18"/>
      <c r="G257" s="18"/>
      <c r="H257" s="18"/>
      <c r="I257" s="18"/>
      <c r="J257" s="18"/>
      <c r="K257" s="18"/>
      <c r="L257" s="18"/>
      <c r="M257" s="18"/>
      <c r="N257" s="165"/>
      <c r="O257" s="165"/>
      <c r="P257" s="18"/>
      <c r="Q257" s="18"/>
      <c r="R257" s="18"/>
      <c r="S257" s="18"/>
      <c r="T257" s="18"/>
      <c r="U257" s="18"/>
      <c r="V257" s="18"/>
      <c r="W257" s="18"/>
      <c r="X257" s="165"/>
      <c r="Y257" s="165"/>
      <c r="Z257" s="18"/>
      <c r="AA257" s="18"/>
      <c r="AB257" s="18"/>
      <c r="AC257" s="18"/>
      <c r="AD257" s="18"/>
      <c r="AE257" s="18"/>
    </row>
    <row r="258" spans="1:31" s="11" customFormat="1" ht="15" customHeight="1" x14ac:dyDescent="0.3">
      <c r="A258" s="337"/>
      <c r="B258" s="80"/>
      <c r="C258" s="174"/>
      <c r="D258" s="174"/>
      <c r="E258" s="17"/>
      <c r="F258" s="18"/>
      <c r="G258" s="18"/>
      <c r="H258" s="18"/>
      <c r="I258" s="18"/>
      <c r="J258" s="18"/>
      <c r="K258" s="18"/>
      <c r="L258" s="18"/>
      <c r="M258" s="18"/>
      <c r="N258" s="165"/>
      <c r="O258" s="165"/>
      <c r="P258" s="18"/>
      <c r="Q258" s="18"/>
      <c r="R258" s="18"/>
      <c r="S258" s="18"/>
      <c r="T258" s="18"/>
      <c r="U258" s="18"/>
      <c r="V258" s="18"/>
      <c r="W258" s="18"/>
      <c r="X258" s="165"/>
      <c r="Y258" s="165"/>
      <c r="Z258" s="18"/>
      <c r="AA258" s="18"/>
      <c r="AB258" s="18"/>
      <c r="AC258" s="18"/>
      <c r="AD258" s="18"/>
      <c r="AE258" s="18"/>
    </row>
    <row r="259" spans="1:31" s="11" customFormat="1" ht="15" customHeight="1" x14ac:dyDescent="0.3">
      <c r="A259" s="337"/>
      <c r="B259" s="80"/>
      <c r="C259" s="174"/>
      <c r="D259" s="174"/>
      <c r="E259" s="17"/>
      <c r="F259" s="18"/>
      <c r="G259" s="18"/>
      <c r="H259" s="18"/>
      <c r="I259" s="18"/>
      <c r="J259" s="18"/>
      <c r="K259" s="18"/>
      <c r="L259" s="18"/>
      <c r="M259" s="18"/>
      <c r="N259" s="165"/>
      <c r="O259" s="165"/>
      <c r="P259" s="18"/>
      <c r="Q259" s="18"/>
      <c r="R259" s="18"/>
      <c r="S259" s="18"/>
      <c r="T259" s="18"/>
      <c r="U259" s="18"/>
      <c r="V259" s="18"/>
      <c r="W259" s="18"/>
      <c r="X259" s="165"/>
      <c r="Y259" s="165"/>
      <c r="Z259" s="18"/>
      <c r="AA259" s="18"/>
      <c r="AB259" s="18"/>
      <c r="AC259" s="18"/>
      <c r="AD259" s="18"/>
      <c r="AE259" s="18"/>
    </row>
    <row r="260" spans="1:31" s="11" customFormat="1" ht="15" customHeight="1" x14ac:dyDescent="0.3">
      <c r="A260" s="337"/>
      <c r="B260" s="80"/>
      <c r="C260" s="174"/>
      <c r="D260" s="174"/>
      <c r="E260" s="17"/>
      <c r="F260" s="18"/>
      <c r="G260" s="18"/>
      <c r="H260" s="18"/>
      <c r="I260" s="18"/>
      <c r="J260" s="18"/>
      <c r="K260" s="18"/>
      <c r="L260" s="18"/>
      <c r="M260" s="18"/>
      <c r="N260" s="165"/>
      <c r="O260" s="165"/>
      <c r="P260" s="18"/>
      <c r="Q260" s="18"/>
      <c r="R260" s="18"/>
      <c r="S260" s="18"/>
      <c r="T260" s="18"/>
      <c r="U260" s="18"/>
      <c r="V260" s="18"/>
      <c r="W260" s="18"/>
      <c r="X260" s="165"/>
      <c r="Y260" s="165"/>
      <c r="Z260" s="18"/>
      <c r="AA260" s="18"/>
      <c r="AB260" s="18"/>
      <c r="AC260" s="18"/>
      <c r="AD260" s="18"/>
      <c r="AE260" s="18"/>
    </row>
    <row r="261" spans="1:31" s="11" customFormat="1" ht="15" customHeight="1" x14ac:dyDescent="0.3">
      <c r="A261" s="337"/>
      <c r="B261" s="80"/>
      <c r="C261" s="174"/>
      <c r="D261" s="174"/>
      <c r="E261" s="17"/>
      <c r="F261" s="18"/>
      <c r="G261" s="18"/>
      <c r="H261" s="18"/>
      <c r="I261" s="18"/>
      <c r="J261" s="18"/>
      <c r="K261" s="18"/>
      <c r="L261" s="18"/>
      <c r="M261" s="18"/>
      <c r="N261" s="165"/>
      <c r="O261" s="165"/>
      <c r="P261" s="18"/>
      <c r="Q261" s="18"/>
      <c r="R261" s="18"/>
      <c r="S261" s="18"/>
      <c r="T261" s="18"/>
      <c r="U261" s="18"/>
      <c r="V261" s="18"/>
      <c r="W261" s="18"/>
      <c r="X261" s="165"/>
      <c r="Y261" s="165"/>
      <c r="Z261" s="18"/>
      <c r="AA261" s="18"/>
      <c r="AB261" s="18"/>
      <c r="AC261" s="18"/>
      <c r="AD261" s="18"/>
      <c r="AE261" s="18"/>
    </row>
    <row r="262" spans="1:31" s="11" customFormat="1" ht="15" customHeight="1" x14ac:dyDescent="0.3">
      <c r="A262" s="337"/>
      <c r="B262" s="80"/>
      <c r="C262" s="174"/>
      <c r="D262" s="174"/>
      <c r="E262" s="17"/>
      <c r="F262" s="18"/>
      <c r="G262" s="18"/>
      <c r="H262" s="18"/>
      <c r="I262" s="18"/>
      <c r="J262" s="18"/>
      <c r="K262" s="18"/>
      <c r="L262" s="18"/>
      <c r="M262" s="18"/>
      <c r="N262" s="165"/>
      <c r="O262" s="165"/>
      <c r="P262" s="18"/>
      <c r="Q262" s="18"/>
      <c r="R262" s="18"/>
      <c r="S262" s="18"/>
      <c r="T262" s="18"/>
      <c r="U262" s="18"/>
      <c r="V262" s="18"/>
      <c r="W262" s="18"/>
      <c r="X262" s="165"/>
      <c r="Y262" s="165"/>
      <c r="Z262" s="18"/>
      <c r="AA262" s="18"/>
      <c r="AB262" s="18"/>
      <c r="AC262" s="18"/>
      <c r="AD262" s="18"/>
      <c r="AE262" s="18"/>
    </row>
    <row r="263" spans="1:31" s="11" customFormat="1" ht="15" customHeight="1" x14ac:dyDescent="0.3">
      <c r="A263" s="337"/>
      <c r="B263" s="80"/>
      <c r="C263" s="174"/>
      <c r="D263" s="174"/>
      <c r="E263" s="17"/>
      <c r="F263" s="18"/>
      <c r="G263" s="18"/>
      <c r="H263" s="18"/>
      <c r="I263" s="18"/>
      <c r="J263" s="18"/>
      <c r="K263" s="18"/>
      <c r="L263" s="18"/>
      <c r="M263" s="18"/>
      <c r="N263" s="165"/>
      <c r="O263" s="165"/>
      <c r="P263" s="18"/>
      <c r="Q263" s="18"/>
      <c r="R263" s="18"/>
      <c r="S263" s="18"/>
      <c r="T263" s="18"/>
      <c r="U263" s="18"/>
      <c r="V263" s="18"/>
      <c r="W263" s="18"/>
      <c r="X263" s="165"/>
      <c r="Y263" s="165"/>
      <c r="Z263" s="18"/>
      <c r="AA263" s="18"/>
      <c r="AB263" s="18"/>
      <c r="AC263" s="18"/>
      <c r="AD263" s="18"/>
      <c r="AE263" s="18"/>
    </row>
    <row r="264" spans="1:31" s="11" customFormat="1" ht="15" customHeight="1" x14ac:dyDescent="0.3">
      <c r="A264" s="337"/>
      <c r="B264" s="80"/>
      <c r="C264" s="174"/>
      <c r="D264" s="174"/>
      <c r="E264" s="17"/>
      <c r="F264" s="18"/>
      <c r="G264" s="18"/>
      <c r="H264" s="18"/>
      <c r="I264" s="18"/>
      <c r="J264" s="18"/>
      <c r="K264" s="18"/>
      <c r="L264" s="18"/>
      <c r="M264" s="18"/>
      <c r="N264" s="165"/>
      <c r="O264" s="165"/>
      <c r="P264" s="18"/>
      <c r="Q264" s="18"/>
      <c r="R264" s="18"/>
      <c r="S264" s="18"/>
      <c r="T264" s="18"/>
      <c r="U264" s="18"/>
      <c r="V264" s="18"/>
      <c r="W264" s="18"/>
      <c r="X264" s="165"/>
      <c r="Y264" s="165"/>
      <c r="Z264" s="18"/>
      <c r="AA264" s="18"/>
      <c r="AB264" s="18"/>
      <c r="AC264" s="18"/>
      <c r="AD264" s="18"/>
      <c r="AE264" s="18"/>
    </row>
    <row r="265" spans="1:31" s="11" customFormat="1" ht="15" customHeight="1" x14ac:dyDescent="0.3">
      <c r="A265" s="337"/>
      <c r="B265" s="80"/>
      <c r="C265" s="174"/>
      <c r="D265" s="174"/>
      <c r="E265" s="17"/>
      <c r="F265" s="18"/>
      <c r="G265" s="18"/>
      <c r="H265" s="18"/>
      <c r="I265" s="18"/>
      <c r="J265" s="18"/>
      <c r="K265" s="18"/>
      <c r="L265" s="18"/>
      <c r="M265" s="18"/>
      <c r="N265" s="165"/>
      <c r="O265" s="165"/>
      <c r="P265" s="18"/>
      <c r="Q265" s="18"/>
      <c r="R265" s="18"/>
      <c r="S265" s="18"/>
      <c r="T265" s="18"/>
      <c r="U265" s="18"/>
      <c r="V265" s="18"/>
      <c r="W265" s="18"/>
      <c r="X265" s="165"/>
      <c r="Y265" s="165"/>
      <c r="Z265" s="18"/>
      <c r="AA265" s="18"/>
      <c r="AB265" s="18"/>
      <c r="AC265" s="18"/>
      <c r="AD265" s="18"/>
      <c r="AE265" s="18"/>
    </row>
    <row r="266" spans="1:31" s="11" customFormat="1" ht="15" customHeight="1" x14ac:dyDescent="0.3">
      <c r="A266" s="337"/>
      <c r="B266" s="80"/>
      <c r="C266" s="174"/>
      <c r="D266" s="174"/>
      <c r="E266" s="17"/>
      <c r="F266" s="18"/>
      <c r="G266" s="18"/>
      <c r="H266" s="18"/>
      <c r="I266" s="18"/>
      <c r="J266" s="18"/>
      <c r="K266" s="18"/>
      <c r="L266" s="18"/>
      <c r="M266" s="18"/>
      <c r="N266" s="165"/>
      <c r="O266" s="165"/>
      <c r="P266" s="18"/>
      <c r="Q266" s="18"/>
      <c r="R266" s="18"/>
      <c r="S266" s="18"/>
      <c r="T266" s="18"/>
      <c r="U266" s="18"/>
      <c r="V266" s="18"/>
      <c r="W266" s="18"/>
      <c r="X266" s="165"/>
      <c r="Y266" s="165"/>
      <c r="Z266" s="18"/>
      <c r="AA266" s="18"/>
      <c r="AB266" s="18"/>
      <c r="AC266" s="18"/>
      <c r="AD266" s="18"/>
      <c r="AE266" s="18"/>
    </row>
    <row r="267" spans="1:31" s="11" customFormat="1" ht="15" customHeight="1" x14ac:dyDescent="0.3">
      <c r="A267" s="337"/>
      <c r="B267" s="80"/>
      <c r="C267" s="174"/>
      <c r="D267" s="174"/>
      <c r="E267" s="17"/>
      <c r="F267" s="18"/>
      <c r="G267" s="18"/>
      <c r="H267" s="18"/>
      <c r="I267" s="18"/>
      <c r="J267" s="18"/>
      <c r="K267" s="18"/>
      <c r="L267" s="18"/>
      <c r="M267" s="18"/>
      <c r="N267" s="165"/>
      <c r="O267" s="165"/>
      <c r="P267" s="18"/>
      <c r="Q267" s="18"/>
      <c r="R267" s="18"/>
      <c r="S267" s="18"/>
      <c r="T267" s="18"/>
      <c r="U267" s="18"/>
      <c r="V267" s="18"/>
      <c r="W267" s="18"/>
      <c r="X267" s="165"/>
      <c r="Y267" s="165"/>
      <c r="Z267" s="18"/>
      <c r="AA267" s="18"/>
      <c r="AB267" s="18"/>
      <c r="AC267" s="18"/>
      <c r="AD267" s="18"/>
      <c r="AE267" s="18"/>
    </row>
    <row r="268" spans="1:31" s="11" customFormat="1" ht="15" customHeight="1" x14ac:dyDescent="0.3">
      <c r="A268" s="337"/>
      <c r="B268" s="80"/>
      <c r="C268" s="174"/>
      <c r="D268" s="174"/>
      <c r="E268" s="17"/>
      <c r="F268" s="18"/>
      <c r="G268" s="18"/>
      <c r="H268" s="18"/>
      <c r="I268" s="18"/>
      <c r="J268" s="18"/>
      <c r="K268" s="18"/>
      <c r="L268" s="18"/>
      <c r="M268" s="18"/>
      <c r="N268" s="165"/>
      <c r="O268" s="165"/>
      <c r="P268" s="18"/>
      <c r="Q268" s="18"/>
      <c r="R268" s="18"/>
      <c r="S268" s="18"/>
      <c r="T268" s="18"/>
      <c r="U268" s="18"/>
      <c r="V268" s="18"/>
      <c r="W268" s="18"/>
      <c r="X268" s="165"/>
      <c r="Y268" s="165"/>
      <c r="Z268" s="18"/>
      <c r="AA268" s="18"/>
      <c r="AB268" s="18"/>
      <c r="AC268" s="18"/>
      <c r="AD268" s="18"/>
      <c r="AE268" s="18"/>
    </row>
    <row r="269" spans="1:31" s="11" customFormat="1" ht="15" customHeight="1" x14ac:dyDescent="0.3">
      <c r="A269" s="337"/>
      <c r="B269" s="80"/>
      <c r="C269" s="174"/>
      <c r="D269" s="174"/>
      <c r="E269" s="17"/>
      <c r="F269" s="18"/>
      <c r="G269" s="18"/>
      <c r="H269" s="18"/>
      <c r="I269" s="18"/>
      <c r="J269" s="18"/>
      <c r="K269" s="18"/>
      <c r="L269" s="18"/>
      <c r="M269" s="18"/>
      <c r="N269" s="165"/>
      <c r="O269" s="165"/>
      <c r="P269" s="18"/>
      <c r="Q269" s="18"/>
      <c r="R269" s="18"/>
      <c r="S269" s="18"/>
      <c r="T269" s="18"/>
      <c r="U269" s="18"/>
      <c r="V269" s="18"/>
      <c r="W269" s="18"/>
      <c r="X269" s="165"/>
      <c r="Y269" s="165"/>
      <c r="Z269" s="18"/>
      <c r="AA269" s="18"/>
      <c r="AB269" s="18"/>
      <c r="AC269" s="18"/>
      <c r="AD269" s="18"/>
      <c r="AE269" s="18"/>
    </row>
    <row r="270" spans="1:31" s="11" customFormat="1" ht="15" customHeight="1" x14ac:dyDescent="0.3">
      <c r="A270" s="337"/>
      <c r="B270" s="80"/>
      <c r="C270" s="174"/>
      <c r="D270" s="174"/>
      <c r="E270" s="17"/>
      <c r="F270" s="18"/>
      <c r="G270" s="18"/>
      <c r="H270" s="18"/>
      <c r="I270" s="18"/>
      <c r="J270" s="18"/>
      <c r="K270" s="18"/>
      <c r="L270" s="18"/>
      <c r="M270" s="18"/>
      <c r="N270" s="165"/>
      <c r="O270" s="165"/>
      <c r="P270" s="18"/>
      <c r="Q270" s="18"/>
      <c r="R270" s="18"/>
      <c r="S270" s="18"/>
      <c r="T270" s="18"/>
      <c r="U270" s="18"/>
      <c r="V270" s="18"/>
      <c r="W270" s="18"/>
      <c r="X270" s="165"/>
      <c r="Y270" s="165"/>
      <c r="Z270" s="18"/>
      <c r="AA270" s="18"/>
      <c r="AB270" s="18"/>
      <c r="AC270" s="18"/>
      <c r="AD270" s="18"/>
      <c r="AE270" s="18"/>
    </row>
    <row r="271" spans="1:31" s="11" customFormat="1" ht="15" customHeight="1" x14ac:dyDescent="0.3">
      <c r="A271" s="337"/>
      <c r="B271" s="80"/>
      <c r="C271" s="174"/>
      <c r="D271" s="174"/>
      <c r="E271" s="17"/>
      <c r="F271" s="18"/>
      <c r="G271" s="18"/>
      <c r="H271" s="18"/>
      <c r="I271" s="18"/>
      <c r="J271" s="18"/>
      <c r="K271" s="18"/>
      <c r="L271" s="18"/>
      <c r="M271" s="18"/>
      <c r="N271" s="165"/>
      <c r="O271" s="165"/>
      <c r="P271" s="18"/>
      <c r="Q271" s="18"/>
      <c r="R271" s="18"/>
      <c r="S271" s="18"/>
      <c r="T271" s="18"/>
      <c r="U271" s="18"/>
      <c r="V271" s="18"/>
      <c r="W271" s="18"/>
      <c r="X271" s="165"/>
      <c r="Y271" s="165"/>
      <c r="Z271" s="18"/>
      <c r="AA271" s="18"/>
      <c r="AB271" s="18"/>
      <c r="AC271" s="18"/>
      <c r="AD271" s="18"/>
      <c r="AE271" s="18"/>
    </row>
    <row r="272" spans="1:31" s="11" customFormat="1" ht="15" customHeight="1" x14ac:dyDescent="0.3">
      <c r="A272" s="337"/>
      <c r="B272" s="80"/>
      <c r="C272" s="174"/>
      <c r="D272" s="174"/>
      <c r="E272" s="17"/>
      <c r="F272" s="18"/>
      <c r="G272" s="18"/>
      <c r="H272" s="18"/>
      <c r="I272" s="18"/>
      <c r="J272" s="18"/>
      <c r="K272" s="18"/>
      <c r="L272" s="18"/>
      <c r="M272" s="18"/>
      <c r="N272" s="165"/>
      <c r="O272" s="165"/>
      <c r="P272" s="18"/>
      <c r="Q272" s="18"/>
      <c r="R272" s="18"/>
      <c r="S272" s="18"/>
      <c r="T272" s="18"/>
      <c r="U272" s="18"/>
      <c r="V272" s="18"/>
      <c r="W272" s="18"/>
      <c r="X272" s="165"/>
      <c r="Y272" s="165"/>
      <c r="Z272" s="18"/>
      <c r="AA272" s="18"/>
      <c r="AB272" s="18"/>
      <c r="AC272" s="18"/>
      <c r="AD272" s="18"/>
      <c r="AE272" s="18"/>
    </row>
    <row r="273" spans="1:31" s="11" customFormat="1" ht="15" customHeight="1" x14ac:dyDescent="0.3">
      <c r="A273" s="337"/>
      <c r="B273" s="80"/>
      <c r="C273" s="174"/>
      <c r="D273" s="174"/>
      <c r="E273" s="17"/>
      <c r="F273" s="18"/>
      <c r="G273" s="18"/>
      <c r="H273" s="18"/>
      <c r="I273" s="18"/>
      <c r="J273" s="18"/>
      <c r="K273" s="18"/>
      <c r="L273" s="18"/>
      <c r="M273" s="18"/>
      <c r="N273" s="165"/>
      <c r="O273" s="165"/>
      <c r="P273" s="18"/>
      <c r="Q273" s="18"/>
      <c r="R273" s="18"/>
      <c r="S273" s="18"/>
      <c r="T273" s="18"/>
      <c r="U273" s="18"/>
      <c r="V273" s="18"/>
      <c r="W273" s="18"/>
      <c r="X273" s="165"/>
      <c r="Y273" s="165"/>
      <c r="Z273" s="18"/>
      <c r="AA273" s="18"/>
      <c r="AB273" s="18"/>
      <c r="AC273" s="18"/>
      <c r="AD273" s="18"/>
      <c r="AE273" s="18"/>
    </row>
    <row r="274" spans="1:31" s="11" customFormat="1" ht="15" customHeight="1" x14ac:dyDescent="0.3">
      <c r="A274" s="337"/>
      <c r="B274" s="80"/>
      <c r="C274" s="174"/>
      <c r="D274" s="174"/>
      <c r="E274" s="17"/>
      <c r="F274" s="18"/>
      <c r="G274" s="18"/>
      <c r="H274" s="18"/>
      <c r="I274" s="18"/>
      <c r="J274" s="18"/>
      <c r="K274" s="18"/>
      <c r="L274" s="18"/>
      <c r="M274" s="18"/>
      <c r="N274" s="165"/>
      <c r="O274" s="165"/>
      <c r="P274" s="18"/>
      <c r="Q274" s="18"/>
      <c r="R274" s="18"/>
      <c r="S274" s="18"/>
      <c r="T274" s="18"/>
      <c r="U274" s="18"/>
      <c r="V274" s="18"/>
      <c r="W274" s="18"/>
      <c r="X274" s="165"/>
      <c r="Y274" s="165"/>
      <c r="Z274" s="18"/>
      <c r="AA274" s="18"/>
      <c r="AB274" s="18"/>
      <c r="AC274" s="18"/>
      <c r="AD274" s="18"/>
      <c r="AE274" s="18"/>
    </row>
    <row r="275" spans="1:31" s="11" customFormat="1" ht="15" customHeight="1" x14ac:dyDescent="0.3">
      <c r="A275" s="337"/>
      <c r="B275" s="80"/>
      <c r="C275" s="174"/>
      <c r="D275" s="174"/>
      <c r="E275" s="17"/>
      <c r="F275" s="18"/>
      <c r="G275" s="18"/>
      <c r="H275" s="18"/>
      <c r="I275" s="18"/>
      <c r="J275" s="18"/>
      <c r="K275" s="18"/>
      <c r="L275" s="18"/>
      <c r="M275" s="18"/>
      <c r="N275" s="165"/>
      <c r="O275" s="165"/>
      <c r="P275" s="18"/>
      <c r="Q275" s="18"/>
      <c r="R275" s="18"/>
      <c r="S275" s="18"/>
      <c r="T275" s="18"/>
      <c r="U275" s="18"/>
      <c r="V275" s="18"/>
      <c r="W275" s="18"/>
      <c r="X275" s="165"/>
      <c r="Y275" s="165"/>
      <c r="Z275" s="18"/>
      <c r="AA275" s="18"/>
      <c r="AB275" s="18"/>
      <c r="AC275" s="18"/>
      <c r="AD275" s="18"/>
      <c r="AE275" s="18"/>
    </row>
    <row r="276" spans="1:31" s="11" customFormat="1" ht="15" customHeight="1" x14ac:dyDescent="0.3">
      <c r="A276" s="337"/>
      <c r="B276" s="80"/>
      <c r="C276" s="174"/>
      <c r="D276" s="174"/>
      <c r="E276" s="17"/>
      <c r="F276" s="18"/>
      <c r="G276" s="18"/>
      <c r="H276" s="18"/>
      <c r="I276" s="18"/>
      <c r="J276" s="18"/>
      <c r="K276" s="18"/>
      <c r="L276" s="18"/>
      <c r="M276" s="18"/>
      <c r="N276" s="165"/>
      <c r="O276" s="165"/>
      <c r="P276" s="18"/>
      <c r="Q276" s="18"/>
      <c r="R276" s="18"/>
      <c r="S276" s="18"/>
      <c r="T276" s="18"/>
      <c r="U276" s="18"/>
      <c r="V276" s="18"/>
      <c r="W276" s="18"/>
      <c r="X276" s="165"/>
      <c r="Y276" s="165"/>
      <c r="Z276" s="18"/>
      <c r="AA276" s="18"/>
      <c r="AB276" s="18"/>
      <c r="AC276" s="18"/>
      <c r="AD276" s="18"/>
      <c r="AE276" s="18"/>
    </row>
    <row r="277" spans="1:31" s="11" customFormat="1" ht="15" customHeight="1" x14ac:dyDescent="0.3">
      <c r="A277" s="337"/>
      <c r="B277" s="80"/>
      <c r="C277" s="174"/>
      <c r="D277" s="174"/>
      <c r="E277" s="17"/>
      <c r="F277" s="18"/>
      <c r="G277" s="18"/>
      <c r="H277" s="18"/>
      <c r="I277" s="18"/>
      <c r="J277" s="18"/>
      <c r="K277" s="18"/>
      <c r="L277" s="18"/>
      <c r="M277" s="18"/>
      <c r="N277" s="165"/>
      <c r="O277" s="165"/>
      <c r="P277" s="18"/>
      <c r="Q277" s="18"/>
      <c r="R277" s="18"/>
      <c r="S277" s="18"/>
      <c r="T277" s="18"/>
      <c r="U277" s="18"/>
      <c r="V277" s="18"/>
      <c r="W277" s="18"/>
      <c r="X277" s="165"/>
      <c r="Y277" s="165"/>
      <c r="Z277" s="18"/>
      <c r="AA277" s="18"/>
      <c r="AB277" s="18"/>
      <c r="AC277" s="18"/>
      <c r="AD277" s="18"/>
      <c r="AE277" s="18"/>
    </row>
    <row r="278" spans="1:31" s="11" customFormat="1" ht="15" customHeight="1" x14ac:dyDescent="0.3">
      <c r="A278" s="337"/>
      <c r="B278" s="80"/>
      <c r="C278" s="174"/>
      <c r="D278" s="174"/>
      <c r="E278" s="17"/>
      <c r="F278" s="18"/>
      <c r="G278" s="18"/>
      <c r="H278" s="18"/>
      <c r="I278" s="18"/>
      <c r="J278" s="18"/>
      <c r="K278" s="18"/>
      <c r="L278" s="18"/>
      <c r="M278" s="18"/>
      <c r="N278" s="165"/>
      <c r="O278" s="165"/>
      <c r="P278" s="18"/>
      <c r="Q278" s="18"/>
      <c r="R278" s="18"/>
      <c r="S278" s="18"/>
      <c r="T278" s="18"/>
      <c r="U278" s="18"/>
      <c r="V278" s="18"/>
      <c r="W278" s="18"/>
      <c r="X278" s="165"/>
      <c r="Y278" s="165"/>
      <c r="Z278" s="18"/>
      <c r="AA278" s="18"/>
      <c r="AB278" s="18"/>
      <c r="AC278" s="18"/>
      <c r="AD278" s="18"/>
      <c r="AE278" s="18"/>
    </row>
    <row r="279" spans="1:31" s="11" customFormat="1" ht="15" customHeight="1" x14ac:dyDescent="0.3">
      <c r="A279" s="337"/>
      <c r="B279" s="80"/>
      <c r="C279" s="174"/>
      <c r="D279" s="174"/>
      <c r="E279" s="17"/>
      <c r="F279" s="18"/>
      <c r="G279" s="18"/>
      <c r="H279" s="18"/>
      <c r="I279" s="18"/>
      <c r="J279" s="18"/>
      <c r="K279" s="18"/>
      <c r="L279" s="18"/>
      <c r="M279" s="18"/>
      <c r="N279" s="165"/>
      <c r="O279" s="165"/>
      <c r="P279" s="18"/>
      <c r="Q279" s="18"/>
      <c r="R279" s="18"/>
      <c r="S279" s="18"/>
      <c r="T279" s="18"/>
      <c r="U279" s="18"/>
      <c r="V279" s="18"/>
      <c r="W279" s="18"/>
      <c r="X279" s="165"/>
      <c r="Y279" s="165"/>
      <c r="Z279" s="18"/>
      <c r="AA279" s="18"/>
      <c r="AB279" s="18"/>
      <c r="AC279" s="18"/>
      <c r="AD279" s="18"/>
      <c r="AE279" s="18"/>
    </row>
    <row r="280" spans="1:31" s="11" customFormat="1" ht="15" customHeight="1" x14ac:dyDescent="0.3">
      <c r="A280" s="337"/>
      <c r="B280" s="80"/>
      <c r="C280" s="174"/>
      <c r="D280" s="174"/>
      <c r="E280" s="17"/>
      <c r="F280" s="18"/>
      <c r="G280" s="18"/>
      <c r="H280" s="18"/>
      <c r="I280" s="18"/>
      <c r="J280" s="18"/>
      <c r="K280" s="18"/>
      <c r="L280" s="18"/>
      <c r="M280" s="18"/>
      <c r="N280" s="165"/>
      <c r="O280" s="165"/>
      <c r="P280" s="18"/>
      <c r="Q280" s="18"/>
      <c r="R280" s="18"/>
      <c r="S280" s="18"/>
      <c r="T280" s="18"/>
      <c r="U280" s="18"/>
      <c r="V280" s="18"/>
      <c r="W280" s="18"/>
      <c r="X280" s="165"/>
      <c r="Y280" s="165"/>
      <c r="Z280" s="18"/>
      <c r="AA280" s="18"/>
      <c r="AB280" s="18"/>
      <c r="AC280" s="18"/>
      <c r="AD280" s="18"/>
      <c r="AE280" s="18"/>
    </row>
    <row r="281" spans="1:31" s="11" customFormat="1" ht="15" customHeight="1" x14ac:dyDescent="0.3">
      <c r="A281" s="337"/>
      <c r="B281" s="80"/>
      <c r="C281" s="174"/>
      <c r="D281" s="174"/>
      <c r="E281" s="17"/>
      <c r="F281" s="18"/>
      <c r="G281" s="18"/>
      <c r="H281" s="18"/>
      <c r="I281" s="18"/>
      <c r="J281" s="18"/>
      <c r="K281" s="18"/>
      <c r="L281" s="18"/>
      <c r="M281" s="18"/>
      <c r="N281" s="165"/>
      <c r="O281" s="165"/>
      <c r="P281" s="18"/>
      <c r="Q281" s="18"/>
      <c r="R281" s="18"/>
      <c r="S281" s="18"/>
      <c r="T281" s="18"/>
      <c r="U281" s="18"/>
      <c r="V281" s="18"/>
      <c r="W281" s="18"/>
      <c r="X281" s="165"/>
      <c r="Y281" s="165"/>
      <c r="Z281" s="18"/>
      <c r="AA281" s="18"/>
      <c r="AB281" s="18"/>
      <c r="AC281" s="18"/>
      <c r="AD281" s="18"/>
      <c r="AE281" s="18"/>
    </row>
    <row r="282" spans="1:31" s="11" customFormat="1" ht="15" customHeight="1" x14ac:dyDescent="0.3">
      <c r="A282" s="337"/>
      <c r="B282" s="80"/>
      <c r="C282" s="174"/>
      <c r="D282" s="174"/>
      <c r="E282" s="17"/>
      <c r="F282" s="18"/>
      <c r="G282" s="18"/>
      <c r="H282" s="18"/>
      <c r="I282" s="18"/>
      <c r="J282" s="18"/>
      <c r="K282" s="18"/>
      <c r="L282" s="18"/>
      <c r="M282" s="18"/>
      <c r="N282" s="165"/>
      <c r="O282" s="165"/>
      <c r="P282" s="18"/>
      <c r="Q282" s="18"/>
      <c r="R282" s="18"/>
      <c r="S282" s="18"/>
      <c r="T282" s="18"/>
      <c r="U282" s="18"/>
      <c r="V282" s="18"/>
      <c r="W282" s="18"/>
      <c r="X282" s="165"/>
      <c r="Y282" s="165"/>
      <c r="Z282" s="18"/>
      <c r="AA282" s="18"/>
      <c r="AB282" s="18"/>
      <c r="AC282" s="18"/>
      <c r="AD282" s="18"/>
      <c r="AE282" s="18"/>
    </row>
    <row r="283" spans="1:31" s="11" customFormat="1" ht="15" customHeight="1" x14ac:dyDescent="0.3">
      <c r="A283" s="337"/>
      <c r="B283" s="80"/>
      <c r="C283" s="174"/>
      <c r="D283" s="174"/>
      <c r="E283" s="17"/>
      <c r="F283" s="18"/>
      <c r="G283" s="18"/>
      <c r="H283" s="18"/>
      <c r="I283" s="18"/>
      <c r="J283" s="18"/>
      <c r="K283" s="18"/>
      <c r="L283" s="18"/>
      <c r="M283" s="18"/>
      <c r="N283" s="165"/>
      <c r="O283" s="165"/>
      <c r="P283" s="18"/>
      <c r="Q283" s="18"/>
      <c r="R283" s="18"/>
      <c r="S283" s="18"/>
      <c r="T283" s="18"/>
      <c r="U283" s="18"/>
      <c r="V283" s="18"/>
      <c r="W283" s="18"/>
      <c r="X283" s="165"/>
      <c r="Y283" s="165"/>
      <c r="Z283" s="18"/>
      <c r="AA283" s="18"/>
      <c r="AB283" s="18"/>
      <c r="AC283" s="18"/>
      <c r="AD283" s="18"/>
      <c r="AE283" s="18"/>
    </row>
    <row r="284" spans="1:31" s="11" customFormat="1" ht="15" customHeight="1" x14ac:dyDescent="0.3">
      <c r="A284" s="337"/>
      <c r="B284" s="80"/>
      <c r="C284" s="174"/>
      <c r="D284" s="174"/>
      <c r="E284" s="17"/>
      <c r="F284" s="18"/>
      <c r="G284" s="18"/>
      <c r="H284" s="18"/>
      <c r="I284" s="18"/>
      <c r="J284" s="18"/>
      <c r="K284" s="18"/>
      <c r="L284" s="18"/>
      <c r="M284" s="18"/>
      <c r="N284" s="165"/>
      <c r="O284" s="165"/>
      <c r="P284" s="18"/>
      <c r="Q284" s="18"/>
      <c r="R284" s="18"/>
      <c r="S284" s="18"/>
      <c r="T284" s="18"/>
      <c r="U284" s="18"/>
      <c r="V284" s="18"/>
      <c r="W284" s="18"/>
      <c r="X284" s="165"/>
      <c r="Y284" s="165"/>
      <c r="Z284" s="18"/>
      <c r="AA284" s="18"/>
      <c r="AB284" s="18"/>
      <c r="AC284" s="18"/>
      <c r="AD284" s="18"/>
      <c r="AE284" s="18"/>
    </row>
    <row r="285" spans="1:31" s="11" customFormat="1" ht="15" customHeight="1" x14ac:dyDescent="0.3">
      <c r="A285" s="337"/>
      <c r="B285" s="80"/>
      <c r="C285" s="174"/>
      <c r="D285" s="174"/>
      <c r="E285" s="17"/>
      <c r="F285" s="18"/>
      <c r="G285" s="18"/>
      <c r="H285" s="18"/>
      <c r="I285" s="18"/>
      <c r="J285" s="18"/>
      <c r="K285" s="18"/>
      <c r="L285" s="18"/>
      <c r="M285" s="18"/>
      <c r="N285" s="165"/>
      <c r="O285" s="165"/>
      <c r="P285" s="18"/>
      <c r="Q285" s="18"/>
      <c r="R285" s="18"/>
      <c r="S285" s="18"/>
      <c r="T285" s="18"/>
      <c r="U285" s="18"/>
      <c r="V285" s="18"/>
      <c r="W285" s="18"/>
      <c r="X285" s="165"/>
      <c r="Y285" s="165"/>
      <c r="Z285" s="18"/>
      <c r="AA285" s="18"/>
      <c r="AB285" s="18"/>
      <c r="AC285" s="18"/>
      <c r="AD285" s="18"/>
      <c r="AE285" s="18"/>
    </row>
    <row r="286" spans="1:31" s="11" customFormat="1" ht="15" customHeight="1" x14ac:dyDescent="0.3">
      <c r="A286" s="337"/>
      <c r="B286" s="80"/>
      <c r="C286" s="174"/>
      <c r="D286" s="174"/>
      <c r="E286" s="17"/>
      <c r="F286" s="18"/>
      <c r="G286" s="18"/>
      <c r="H286" s="18"/>
      <c r="I286" s="18"/>
      <c r="J286" s="18"/>
      <c r="K286" s="18"/>
      <c r="L286" s="18"/>
      <c r="M286" s="18"/>
      <c r="N286" s="165"/>
      <c r="O286" s="165"/>
      <c r="P286" s="18"/>
      <c r="Q286" s="18"/>
      <c r="R286" s="18"/>
      <c r="S286" s="18"/>
      <c r="T286" s="18"/>
      <c r="U286" s="18"/>
      <c r="V286" s="18"/>
      <c r="W286" s="18"/>
      <c r="X286" s="165"/>
      <c r="Y286" s="165"/>
      <c r="Z286" s="18"/>
      <c r="AA286" s="18"/>
      <c r="AB286" s="18"/>
      <c r="AC286" s="18"/>
      <c r="AD286" s="18"/>
      <c r="AE286" s="18"/>
    </row>
    <row r="287" spans="1:31" s="11" customFormat="1" ht="15" customHeight="1" x14ac:dyDescent="0.3">
      <c r="A287" s="337"/>
      <c r="B287" s="80"/>
      <c r="C287" s="174"/>
      <c r="D287" s="174"/>
      <c r="E287" s="17"/>
      <c r="F287" s="18"/>
      <c r="G287" s="18"/>
      <c r="H287" s="18"/>
      <c r="I287" s="18"/>
      <c r="J287" s="18"/>
      <c r="K287" s="18"/>
      <c r="L287" s="18"/>
      <c r="M287" s="18"/>
      <c r="N287" s="165"/>
      <c r="O287" s="165"/>
      <c r="P287" s="18"/>
      <c r="Q287" s="18"/>
      <c r="R287" s="18"/>
      <c r="S287" s="18"/>
      <c r="T287" s="18"/>
      <c r="U287" s="18"/>
      <c r="V287" s="18"/>
      <c r="W287" s="18"/>
      <c r="X287" s="165"/>
      <c r="Y287" s="165"/>
      <c r="Z287" s="18"/>
      <c r="AA287" s="18"/>
      <c r="AB287" s="18"/>
      <c r="AC287" s="18"/>
      <c r="AD287" s="18"/>
      <c r="AE287" s="18"/>
    </row>
    <row r="288" spans="1:31" s="11" customFormat="1" ht="15" customHeight="1" x14ac:dyDescent="0.3">
      <c r="A288" s="337"/>
      <c r="B288" s="80"/>
      <c r="C288" s="174"/>
      <c r="D288" s="174"/>
      <c r="E288" s="17"/>
      <c r="F288" s="18"/>
      <c r="G288" s="18"/>
      <c r="H288" s="18"/>
      <c r="I288" s="18"/>
      <c r="J288" s="18"/>
      <c r="K288" s="18"/>
      <c r="L288" s="18"/>
      <c r="M288" s="18"/>
      <c r="N288" s="165"/>
      <c r="O288" s="165"/>
      <c r="P288" s="18"/>
      <c r="Q288" s="18"/>
      <c r="R288" s="18"/>
      <c r="S288" s="18"/>
      <c r="T288" s="18"/>
      <c r="U288" s="18"/>
      <c r="V288" s="18"/>
      <c r="W288" s="18"/>
      <c r="X288" s="165"/>
      <c r="Y288" s="165"/>
      <c r="Z288" s="18"/>
      <c r="AA288" s="18"/>
      <c r="AB288" s="18"/>
      <c r="AC288" s="18"/>
      <c r="AD288" s="18"/>
      <c r="AE288" s="18"/>
    </row>
    <row r="289" spans="1:31" s="11" customFormat="1" ht="15" customHeight="1" x14ac:dyDescent="0.3">
      <c r="A289" s="337"/>
      <c r="B289" s="80"/>
      <c r="C289" s="174"/>
      <c r="D289" s="174"/>
      <c r="E289" s="17"/>
      <c r="F289" s="18"/>
      <c r="G289" s="18"/>
      <c r="H289" s="18"/>
      <c r="I289" s="18"/>
      <c r="J289" s="18"/>
      <c r="K289" s="18"/>
      <c r="L289" s="18"/>
      <c r="M289" s="18"/>
      <c r="N289" s="165"/>
      <c r="O289" s="165"/>
      <c r="P289" s="18"/>
      <c r="Q289" s="18"/>
      <c r="R289" s="18"/>
      <c r="S289" s="18"/>
      <c r="T289" s="18"/>
      <c r="U289" s="18"/>
      <c r="V289" s="18"/>
      <c r="W289" s="18"/>
      <c r="X289" s="165"/>
      <c r="Y289" s="165"/>
      <c r="Z289" s="18"/>
      <c r="AA289" s="18"/>
      <c r="AB289" s="18"/>
      <c r="AC289" s="18"/>
      <c r="AD289" s="18"/>
      <c r="AE289" s="18"/>
    </row>
    <row r="290" spans="1:31" s="11" customFormat="1" ht="15" customHeight="1" x14ac:dyDescent="0.3">
      <c r="A290" s="337"/>
      <c r="B290" s="80"/>
      <c r="C290" s="174"/>
      <c r="D290" s="174"/>
      <c r="E290" s="17"/>
      <c r="F290" s="18"/>
      <c r="G290" s="18"/>
      <c r="H290" s="18"/>
      <c r="I290" s="18"/>
      <c r="J290" s="18"/>
      <c r="K290" s="18"/>
      <c r="L290" s="18"/>
      <c r="M290" s="18"/>
      <c r="N290" s="165"/>
      <c r="O290" s="165"/>
      <c r="P290" s="18"/>
      <c r="Q290" s="18"/>
      <c r="R290" s="18"/>
      <c r="S290" s="18"/>
      <c r="T290" s="18"/>
      <c r="U290" s="18"/>
      <c r="V290" s="18"/>
      <c r="W290" s="18"/>
      <c r="X290" s="165"/>
      <c r="Y290" s="165"/>
      <c r="Z290" s="18"/>
      <c r="AA290" s="18"/>
      <c r="AB290" s="18"/>
      <c r="AC290" s="18"/>
      <c r="AD290" s="18"/>
      <c r="AE290" s="18"/>
    </row>
    <row r="291" spans="1:31" s="11" customFormat="1" ht="15" customHeight="1" x14ac:dyDescent="0.3">
      <c r="A291" s="337"/>
      <c r="B291" s="80"/>
      <c r="C291" s="174"/>
      <c r="D291" s="174"/>
      <c r="E291" s="17"/>
      <c r="F291" s="18"/>
      <c r="G291" s="18"/>
      <c r="H291" s="18"/>
      <c r="I291" s="18"/>
      <c r="J291" s="18"/>
      <c r="K291" s="18"/>
      <c r="L291" s="18"/>
      <c r="M291" s="18"/>
      <c r="N291" s="165"/>
      <c r="O291" s="165"/>
      <c r="P291" s="18"/>
      <c r="Q291" s="18"/>
      <c r="R291" s="18"/>
      <c r="S291" s="18"/>
      <c r="T291" s="18"/>
      <c r="U291" s="18"/>
      <c r="V291" s="18"/>
      <c r="W291" s="18"/>
      <c r="X291" s="165"/>
      <c r="Y291" s="165"/>
      <c r="Z291" s="18"/>
      <c r="AA291" s="18"/>
      <c r="AB291" s="18"/>
      <c r="AC291" s="18"/>
      <c r="AD291" s="18"/>
      <c r="AE291" s="18"/>
    </row>
    <row r="292" spans="1:31" s="11" customFormat="1" ht="15" customHeight="1" x14ac:dyDescent="0.3">
      <c r="A292" s="337"/>
      <c r="B292" s="80"/>
      <c r="C292" s="174"/>
      <c r="D292" s="174"/>
      <c r="E292" s="17"/>
      <c r="F292" s="18"/>
      <c r="G292" s="18"/>
      <c r="H292" s="18"/>
      <c r="I292" s="18"/>
      <c r="J292" s="18"/>
      <c r="K292" s="18"/>
      <c r="L292" s="18"/>
      <c r="M292" s="18"/>
      <c r="N292" s="165"/>
      <c r="O292" s="165"/>
      <c r="P292" s="18"/>
      <c r="Q292" s="18"/>
      <c r="R292" s="18"/>
      <c r="S292" s="18"/>
      <c r="T292" s="18"/>
      <c r="U292" s="18"/>
      <c r="V292" s="18"/>
      <c r="W292" s="18"/>
      <c r="X292" s="165"/>
      <c r="Y292" s="165"/>
      <c r="Z292" s="18"/>
      <c r="AA292" s="18"/>
      <c r="AB292" s="18"/>
      <c r="AC292" s="18"/>
      <c r="AD292" s="18"/>
      <c r="AE292" s="18"/>
    </row>
    <row r="293" spans="1:31" s="11" customFormat="1" ht="15" customHeight="1" x14ac:dyDescent="0.3">
      <c r="A293" s="337"/>
      <c r="B293" s="80"/>
      <c r="C293" s="174"/>
      <c r="D293" s="174"/>
      <c r="E293" s="17"/>
      <c r="F293" s="18"/>
      <c r="G293" s="18"/>
      <c r="H293" s="18"/>
      <c r="I293" s="18"/>
      <c r="J293" s="18"/>
      <c r="K293" s="18"/>
      <c r="L293" s="18"/>
      <c r="M293" s="18"/>
      <c r="N293" s="165"/>
      <c r="O293" s="165"/>
      <c r="P293" s="18"/>
      <c r="Q293" s="18"/>
      <c r="R293" s="18"/>
      <c r="S293" s="18"/>
      <c r="T293" s="18"/>
      <c r="U293" s="18"/>
      <c r="V293" s="18"/>
      <c r="W293" s="18"/>
      <c r="X293" s="165"/>
      <c r="Y293" s="165"/>
      <c r="Z293" s="18"/>
      <c r="AA293" s="18"/>
      <c r="AB293" s="18"/>
      <c r="AC293" s="18"/>
      <c r="AD293" s="18"/>
      <c r="AE293" s="18"/>
    </row>
    <row r="294" spans="1:31" s="11" customFormat="1" ht="15" customHeight="1" x14ac:dyDescent="0.3">
      <c r="A294" s="337"/>
      <c r="B294" s="80"/>
      <c r="C294" s="174"/>
      <c r="D294" s="174"/>
      <c r="E294" s="17"/>
      <c r="F294" s="18"/>
      <c r="G294" s="18"/>
      <c r="H294" s="18"/>
      <c r="I294" s="18"/>
      <c r="J294" s="18"/>
      <c r="K294" s="18"/>
      <c r="L294" s="18"/>
      <c r="M294" s="18"/>
      <c r="N294" s="165"/>
      <c r="O294" s="165"/>
      <c r="P294" s="18"/>
      <c r="Q294" s="18"/>
      <c r="R294" s="18"/>
      <c r="S294" s="18"/>
      <c r="T294" s="18"/>
      <c r="U294" s="18"/>
      <c r="V294" s="18"/>
      <c r="W294" s="18"/>
      <c r="X294" s="165"/>
      <c r="Y294" s="165"/>
      <c r="Z294" s="18"/>
      <c r="AA294" s="18"/>
      <c r="AB294" s="18"/>
      <c r="AC294" s="18"/>
      <c r="AD294" s="18"/>
      <c r="AE294" s="18"/>
    </row>
    <row r="295" spans="1:31" s="11" customFormat="1" ht="15" customHeight="1" x14ac:dyDescent="0.3">
      <c r="A295" s="337"/>
      <c r="B295" s="80"/>
      <c r="C295" s="174"/>
      <c r="D295" s="174"/>
      <c r="E295" s="17"/>
      <c r="F295" s="18"/>
      <c r="G295" s="18"/>
      <c r="H295" s="18"/>
      <c r="I295" s="18"/>
      <c r="J295" s="18"/>
      <c r="K295" s="18"/>
      <c r="L295" s="18"/>
      <c r="M295" s="18"/>
      <c r="N295" s="165"/>
      <c r="O295" s="165"/>
      <c r="P295" s="18"/>
      <c r="Q295" s="18"/>
      <c r="R295" s="18"/>
      <c r="S295" s="18"/>
      <c r="T295" s="18"/>
      <c r="U295" s="18"/>
      <c r="V295" s="18"/>
      <c r="W295" s="18"/>
      <c r="X295" s="165"/>
      <c r="Y295" s="165"/>
      <c r="Z295" s="18"/>
      <c r="AA295" s="18"/>
      <c r="AB295" s="18"/>
      <c r="AC295" s="18"/>
      <c r="AD295" s="18"/>
      <c r="AE295" s="18"/>
    </row>
    <row r="296" spans="1:31" s="11" customFormat="1" ht="15" customHeight="1" x14ac:dyDescent="0.3">
      <c r="A296" s="337"/>
      <c r="B296" s="80"/>
      <c r="C296" s="174"/>
      <c r="D296" s="174"/>
      <c r="E296" s="17"/>
      <c r="F296" s="18"/>
      <c r="G296" s="18"/>
      <c r="H296" s="18"/>
      <c r="I296" s="18"/>
      <c r="J296" s="18"/>
      <c r="K296" s="18"/>
      <c r="L296" s="18"/>
      <c r="M296" s="18"/>
      <c r="N296" s="165"/>
      <c r="O296" s="165"/>
      <c r="P296" s="18"/>
      <c r="Q296" s="18"/>
      <c r="R296" s="18"/>
      <c r="S296" s="18"/>
      <c r="T296" s="18"/>
      <c r="U296" s="18"/>
      <c r="V296" s="18"/>
      <c r="W296" s="18"/>
      <c r="X296" s="165"/>
      <c r="Y296" s="165"/>
      <c r="Z296" s="18"/>
      <c r="AA296" s="18"/>
      <c r="AB296" s="18"/>
      <c r="AC296" s="18"/>
      <c r="AD296" s="18"/>
      <c r="AE296" s="18"/>
    </row>
    <row r="297" spans="1:31" s="11" customFormat="1" ht="15" customHeight="1" x14ac:dyDescent="0.3">
      <c r="A297" s="337"/>
      <c r="B297" s="80"/>
      <c r="C297" s="174"/>
      <c r="D297" s="174"/>
      <c r="E297" s="17"/>
      <c r="F297" s="18"/>
      <c r="G297" s="18"/>
      <c r="H297" s="18"/>
      <c r="I297" s="18"/>
      <c r="J297" s="18"/>
      <c r="K297" s="18"/>
      <c r="L297" s="18"/>
      <c r="M297" s="18"/>
      <c r="N297" s="165"/>
      <c r="O297" s="165"/>
      <c r="P297" s="18"/>
      <c r="Q297" s="18"/>
      <c r="R297" s="18"/>
      <c r="S297" s="18"/>
      <c r="T297" s="18"/>
      <c r="U297" s="18"/>
      <c r="V297" s="18"/>
      <c r="W297" s="18"/>
      <c r="X297" s="165"/>
      <c r="Y297" s="165"/>
      <c r="Z297" s="18"/>
      <c r="AA297" s="18"/>
      <c r="AB297" s="18"/>
      <c r="AC297" s="18"/>
      <c r="AD297" s="18"/>
      <c r="AE297" s="18"/>
    </row>
    <row r="298" spans="1:31" s="11" customFormat="1" ht="15" customHeight="1" x14ac:dyDescent="0.3">
      <c r="A298" s="337"/>
      <c r="B298" s="80"/>
      <c r="C298" s="174"/>
      <c r="D298" s="174"/>
      <c r="E298" s="17"/>
      <c r="F298" s="18"/>
      <c r="G298" s="18"/>
      <c r="H298" s="18"/>
      <c r="I298" s="18"/>
      <c r="J298" s="18"/>
      <c r="K298" s="18"/>
      <c r="L298" s="18"/>
      <c r="M298" s="18"/>
      <c r="N298" s="165"/>
      <c r="O298" s="165"/>
      <c r="P298" s="18"/>
      <c r="Q298" s="18"/>
      <c r="R298" s="18"/>
      <c r="S298" s="18"/>
      <c r="T298" s="18"/>
      <c r="U298" s="18"/>
      <c r="V298" s="18"/>
      <c r="W298" s="18"/>
      <c r="X298" s="165"/>
      <c r="Y298" s="165"/>
      <c r="Z298" s="18"/>
      <c r="AA298" s="18"/>
      <c r="AB298" s="18"/>
      <c r="AC298" s="18"/>
      <c r="AD298" s="18"/>
      <c r="AE298" s="18"/>
    </row>
    <row r="299" spans="1:31" s="11" customFormat="1" ht="15" customHeight="1" x14ac:dyDescent="0.3">
      <c r="A299" s="337"/>
      <c r="B299" s="80"/>
      <c r="C299" s="174"/>
      <c r="D299" s="174"/>
      <c r="E299" s="17"/>
      <c r="F299" s="18"/>
      <c r="G299" s="18"/>
      <c r="H299" s="18"/>
      <c r="I299" s="18"/>
      <c r="J299" s="18"/>
      <c r="K299" s="18"/>
      <c r="L299" s="18"/>
      <c r="M299" s="18"/>
      <c r="N299" s="165"/>
      <c r="O299" s="165"/>
      <c r="P299" s="18"/>
      <c r="Q299" s="18"/>
      <c r="R299" s="18"/>
      <c r="S299" s="18"/>
      <c r="T299" s="18"/>
      <c r="U299" s="18"/>
      <c r="V299" s="18"/>
      <c r="W299" s="18"/>
      <c r="X299" s="165"/>
      <c r="Y299" s="165"/>
      <c r="Z299" s="18"/>
      <c r="AA299" s="18"/>
      <c r="AB299" s="18"/>
      <c r="AC299" s="18"/>
      <c r="AD299" s="18"/>
      <c r="AE299" s="18"/>
    </row>
    <row r="300" spans="1:31" s="11" customFormat="1" ht="15" customHeight="1" x14ac:dyDescent="0.3">
      <c r="A300" s="337"/>
      <c r="B300" s="80"/>
      <c r="C300" s="174"/>
      <c r="D300" s="174"/>
      <c r="E300" s="17"/>
      <c r="F300" s="18"/>
      <c r="G300" s="18"/>
      <c r="H300" s="18"/>
      <c r="I300" s="18"/>
      <c r="J300" s="18"/>
      <c r="K300" s="18"/>
      <c r="L300" s="18"/>
      <c r="M300" s="18"/>
      <c r="N300" s="165"/>
      <c r="O300" s="165"/>
      <c r="P300" s="18"/>
      <c r="Q300" s="18"/>
      <c r="R300" s="18"/>
      <c r="S300" s="18"/>
      <c r="T300" s="18"/>
      <c r="U300" s="18"/>
      <c r="V300" s="18"/>
      <c r="W300" s="18"/>
      <c r="X300" s="165"/>
      <c r="Y300" s="165"/>
      <c r="Z300" s="18"/>
      <c r="AA300" s="18"/>
      <c r="AB300" s="18"/>
      <c r="AC300" s="18"/>
      <c r="AD300" s="18"/>
      <c r="AE300" s="18"/>
    </row>
    <row r="301" spans="1:31" s="11" customFormat="1" ht="15" customHeight="1" x14ac:dyDescent="0.3">
      <c r="A301" s="337"/>
      <c r="B301" s="80"/>
      <c r="C301" s="174"/>
      <c r="D301" s="174"/>
      <c r="E301" s="17"/>
      <c r="F301" s="18"/>
      <c r="G301" s="18"/>
      <c r="H301" s="18"/>
      <c r="I301" s="18"/>
      <c r="J301" s="18"/>
      <c r="K301" s="18"/>
      <c r="L301" s="18"/>
      <c r="M301" s="18"/>
      <c r="N301" s="165"/>
      <c r="O301" s="165"/>
      <c r="P301" s="18"/>
      <c r="Q301" s="18"/>
      <c r="R301" s="18"/>
      <c r="S301" s="18"/>
      <c r="T301" s="18"/>
      <c r="U301" s="18"/>
      <c r="V301" s="18"/>
      <c r="W301" s="18"/>
      <c r="X301" s="165"/>
      <c r="Y301" s="165"/>
      <c r="Z301" s="18"/>
      <c r="AA301" s="18"/>
      <c r="AB301" s="18"/>
      <c r="AC301" s="18"/>
      <c r="AD301" s="18"/>
      <c r="AE301" s="18"/>
    </row>
    <row r="302" spans="1:31" s="11" customFormat="1" ht="15" customHeight="1" x14ac:dyDescent="0.3">
      <c r="A302" s="337"/>
      <c r="B302" s="80"/>
      <c r="C302" s="174"/>
      <c r="D302" s="174"/>
      <c r="E302" s="17"/>
      <c r="F302" s="18"/>
      <c r="G302" s="18"/>
      <c r="H302" s="18"/>
      <c r="I302" s="18"/>
      <c r="J302" s="18"/>
      <c r="K302" s="18"/>
      <c r="L302" s="18"/>
      <c r="M302" s="18"/>
      <c r="N302" s="165"/>
      <c r="O302" s="165"/>
      <c r="P302" s="18"/>
      <c r="Q302" s="18"/>
      <c r="R302" s="18"/>
      <c r="S302" s="18"/>
      <c r="T302" s="18"/>
      <c r="U302" s="18"/>
      <c r="V302" s="18"/>
      <c r="W302" s="18"/>
      <c r="X302" s="165"/>
      <c r="Y302" s="165"/>
      <c r="Z302" s="18"/>
      <c r="AA302" s="18"/>
      <c r="AB302" s="18"/>
      <c r="AC302" s="18"/>
      <c r="AD302" s="18"/>
      <c r="AE302" s="18"/>
    </row>
    <row r="303" spans="1:31" s="11" customFormat="1" ht="15" customHeight="1" x14ac:dyDescent="0.3">
      <c r="A303" s="337"/>
      <c r="B303" s="80"/>
      <c r="C303" s="174"/>
      <c r="D303" s="174"/>
      <c r="E303" s="17"/>
      <c r="F303" s="18"/>
      <c r="G303" s="18"/>
      <c r="H303" s="18"/>
      <c r="I303" s="18"/>
      <c r="J303" s="18"/>
      <c r="K303" s="18"/>
      <c r="L303" s="18"/>
      <c r="M303" s="18"/>
      <c r="N303" s="165"/>
      <c r="O303" s="165"/>
      <c r="P303" s="18"/>
      <c r="Q303" s="18"/>
      <c r="R303" s="18"/>
      <c r="S303" s="18"/>
      <c r="T303" s="18"/>
      <c r="U303" s="18"/>
      <c r="V303" s="18"/>
      <c r="W303" s="18"/>
      <c r="X303" s="165"/>
      <c r="Y303" s="165"/>
      <c r="Z303" s="18"/>
      <c r="AA303" s="18"/>
      <c r="AB303" s="18"/>
      <c r="AC303" s="18"/>
      <c r="AD303" s="18"/>
      <c r="AE303" s="18"/>
    </row>
    <row r="304" spans="1:31" s="11" customFormat="1" ht="15" customHeight="1" x14ac:dyDescent="0.3">
      <c r="A304" s="337"/>
      <c r="B304" s="80"/>
      <c r="C304" s="174"/>
      <c r="D304" s="174"/>
      <c r="E304" s="17"/>
      <c r="F304" s="18"/>
      <c r="G304" s="18"/>
      <c r="H304" s="18"/>
      <c r="I304" s="18"/>
      <c r="J304" s="18"/>
      <c r="K304" s="18"/>
      <c r="L304" s="18"/>
      <c r="M304" s="18"/>
      <c r="N304" s="165"/>
      <c r="O304" s="165"/>
      <c r="P304" s="18"/>
      <c r="Q304" s="18"/>
      <c r="R304" s="18"/>
      <c r="S304" s="18"/>
      <c r="T304" s="18"/>
      <c r="U304" s="18"/>
      <c r="V304" s="18"/>
      <c r="W304" s="18"/>
      <c r="X304" s="165"/>
      <c r="Y304" s="165"/>
      <c r="Z304" s="18"/>
      <c r="AA304" s="18"/>
      <c r="AB304" s="18"/>
      <c r="AC304" s="18"/>
      <c r="AD304" s="18"/>
      <c r="AE304" s="18"/>
    </row>
    <row r="305" spans="1:31" s="11" customFormat="1" ht="15" customHeight="1" x14ac:dyDescent="0.3">
      <c r="A305" s="337"/>
      <c r="B305" s="80"/>
      <c r="C305" s="174"/>
      <c r="D305" s="174"/>
      <c r="E305" s="17"/>
      <c r="F305" s="18"/>
      <c r="G305" s="18"/>
      <c r="H305" s="18"/>
      <c r="I305" s="18"/>
      <c r="J305" s="18"/>
      <c r="K305" s="18"/>
      <c r="L305" s="18"/>
      <c r="M305" s="18"/>
      <c r="N305" s="165"/>
      <c r="O305" s="165"/>
      <c r="P305" s="18"/>
      <c r="Q305" s="18"/>
      <c r="R305" s="18"/>
      <c r="S305" s="18"/>
      <c r="T305" s="18"/>
      <c r="U305" s="18"/>
      <c r="V305" s="18"/>
      <c r="W305" s="18"/>
      <c r="X305" s="165"/>
      <c r="Y305" s="165"/>
      <c r="Z305" s="18"/>
      <c r="AA305" s="18"/>
      <c r="AB305" s="18"/>
      <c r="AC305" s="18"/>
      <c r="AD305" s="18"/>
      <c r="AE305" s="18"/>
    </row>
    <row r="306" spans="1:31" s="11" customFormat="1" ht="15" customHeight="1" x14ac:dyDescent="0.3">
      <c r="A306" s="337"/>
      <c r="B306" s="80"/>
      <c r="C306" s="174"/>
      <c r="D306" s="174"/>
      <c r="E306" s="17"/>
      <c r="F306" s="18"/>
      <c r="G306" s="18"/>
      <c r="H306" s="18"/>
      <c r="I306" s="18"/>
      <c r="J306" s="18"/>
      <c r="K306" s="18"/>
      <c r="L306" s="18"/>
      <c r="M306" s="18"/>
      <c r="N306" s="165"/>
      <c r="O306" s="165"/>
      <c r="P306" s="18"/>
      <c r="Q306" s="18"/>
      <c r="R306" s="18"/>
      <c r="S306" s="18"/>
      <c r="T306" s="18"/>
      <c r="U306" s="18"/>
      <c r="V306" s="18"/>
      <c r="W306" s="18"/>
      <c r="X306" s="165"/>
      <c r="Y306" s="165"/>
      <c r="Z306" s="18"/>
      <c r="AA306" s="18"/>
      <c r="AB306" s="18"/>
      <c r="AC306" s="18"/>
      <c r="AD306" s="18"/>
      <c r="AE306" s="18"/>
    </row>
    <row r="307" spans="1:31" s="11" customFormat="1" ht="15" customHeight="1" x14ac:dyDescent="0.3">
      <c r="A307" s="337"/>
      <c r="B307" s="80"/>
      <c r="C307" s="174"/>
      <c r="D307" s="174"/>
      <c r="E307" s="17"/>
      <c r="F307" s="18"/>
      <c r="G307" s="18"/>
      <c r="H307" s="18"/>
      <c r="I307" s="18"/>
      <c r="J307" s="18"/>
      <c r="K307" s="18"/>
      <c r="L307" s="18"/>
      <c r="M307" s="18"/>
      <c r="N307" s="165"/>
      <c r="O307" s="165"/>
      <c r="P307" s="18"/>
      <c r="Q307" s="18"/>
      <c r="R307" s="18"/>
      <c r="S307" s="18"/>
      <c r="T307" s="18"/>
      <c r="U307" s="18"/>
      <c r="V307" s="18"/>
      <c r="W307" s="18"/>
      <c r="X307" s="165"/>
      <c r="Y307" s="165"/>
      <c r="Z307" s="18"/>
      <c r="AA307" s="18"/>
      <c r="AB307" s="18"/>
      <c r="AC307" s="18"/>
      <c r="AD307" s="18"/>
      <c r="AE307" s="18"/>
    </row>
    <row r="308" spans="1:31" s="11" customFormat="1" ht="15" customHeight="1" x14ac:dyDescent="0.3">
      <c r="A308" s="337"/>
      <c r="B308" s="80"/>
      <c r="C308" s="174"/>
      <c r="D308" s="174"/>
      <c r="E308" s="17"/>
      <c r="F308" s="18"/>
      <c r="G308" s="18"/>
      <c r="H308" s="18"/>
      <c r="I308" s="18"/>
      <c r="J308" s="18"/>
      <c r="K308" s="18"/>
      <c r="L308" s="18"/>
      <c r="M308" s="18"/>
      <c r="N308" s="165"/>
      <c r="O308" s="165"/>
      <c r="P308" s="18"/>
      <c r="Q308" s="18"/>
      <c r="R308" s="18"/>
      <c r="S308" s="18"/>
      <c r="T308" s="18"/>
      <c r="U308" s="18"/>
      <c r="V308" s="18"/>
      <c r="W308" s="18"/>
      <c r="X308" s="165"/>
      <c r="Y308" s="165"/>
      <c r="Z308" s="18"/>
      <c r="AA308" s="18"/>
      <c r="AB308" s="18"/>
      <c r="AC308" s="18"/>
      <c r="AD308" s="18"/>
      <c r="AE308" s="18"/>
    </row>
    <row r="309" spans="1:31" s="11" customFormat="1" ht="15" customHeight="1" x14ac:dyDescent="0.3">
      <c r="A309" s="337"/>
      <c r="B309" s="80"/>
      <c r="C309" s="174"/>
      <c r="D309" s="174"/>
      <c r="E309" s="17"/>
      <c r="F309" s="18"/>
      <c r="G309" s="18"/>
      <c r="H309" s="18"/>
      <c r="I309" s="18"/>
      <c r="J309" s="18"/>
      <c r="K309" s="18"/>
      <c r="L309" s="18"/>
      <c r="M309" s="18"/>
      <c r="N309" s="165"/>
      <c r="O309" s="165"/>
      <c r="P309" s="18"/>
      <c r="Q309" s="18"/>
      <c r="R309" s="18"/>
      <c r="S309" s="18"/>
      <c r="T309" s="18"/>
      <c r="U309" s="18"/>
      <c r="V309" s="18"/>
      <c r="W309" s="18"/>
      <c r="X309" s="165"/>
      <c r="Y309" s="165"/>
      <c r="Z309" s="18"/>
      <c r="AA309" s="18"/>
      <c r="AB309" s="18"/>
      <c r="AC309" s="18"/>
      <c r="AD309" s="18"/>
      <c r="AE309" s="18"/>
    </row>
    <row r="310" spans="1:31" s="11" customFormat="1" ht="15" customHeight="1" x14ac:dyDescent="0.3">
      <c r="A310" s="337"/>
      <c r="B310" s="80"/>
      <c r="C310" s="174"/>
      <c r="D310" s="174"/>
      <c r="E310" s="17"/>
      <c r="F310" s="18"/>
      <c r="G310" s="18"/>
      <c r="H310" s="18"/>
      <c r="I310" s="18"/>
      <c r="J310" s="18"/>
      <c r="K310" s="18"/>
      <c r="L310" s="18"/>
      <c r="M310" s="18"/>
      <c r="N310" s="165"/>
      <c r="O310" s="165"/>
      <c r="P310" s="18"/>
      <c r="Q310" s="18"/>
      <c r="R310" s="18"/>
      <c r="S310" s="18"/>
      <c r="T310" s="18"/>
      <c r="U310" s="18"/>
      <c r="V310" s="18"/>
      <c r="W310" s="18"/>
      <c r="X310" s="165"/>
      <c r="Y310" s="165"/>
      <c r="Z310" s="18"/>
      <c r="AA310" s="18"/>
      <c r="AB310" s="18"/>
      <c r="AC310" s="18"/>
      <c r="AD310" s="18"/>
      <c r="AE310" s="18"/>
    </row>
    <row r="311" spans="1:31" s="11" customFormat="1" ht="15" customHeight="1" x14ac:dyDescent="0.3">
      <c r="A311" s="337"/>
      <c r="B311" s="80"/>
      <c r="C311" s="174"/>
      <c r="D311" s="174"/>
      <c r="E311" s="17"/>
      <c r="F311" s="18"/>
      <c r="G311" s="18"/>
      <c r="H311" s="18"/>
      <c r="I311" s="18"/>
      <c r="J311" s="18"/>
      <c r="K311" s="18"/>
      <c r="L311" s="18"/>
      <c r="M311" s="18"/>
      <c r="N311" s="165"/>
      <c r="O311" s="165"/>
      <c r="P311" s="18"/>
      <c r="Q311" s="18"/>
      <c r="R311" s="18"/>
      <c r="S311" s="18"/>
      <c r="T311" s="18"/>
      <c r="U311" s="18"/>
      <c r="V311" s="18"/>
      <c r="W311" s="18"/>
      <c r="X311" s="165"/>
      <c r="Y311" s="165"/>
      <c r="Z311" s="18"/>
      <c r="AA311" s="18"/>
      <c r="AB311" s="18"/>
      <c r="AC311" s="18"/>
      <c r="AD311" s="18"/>
      <c r="AE311" s="18"/>
    </row>
    <row r="312" spans="1:31" s="11" customFormat="1" ht="15" customHeight="1" x14ac:dyDescent="0.3">
      <c r="A312" s="337"/>
      <c r="B312" s="80"/>
      <c r="C312" s="174"/>
      <c r="D312" s="174"/>
      <c r="E312" s="17"/>
      <c r="F312" s="18"/>
      <c r="G312" s="18"/>
      <c r="H312" s="18"/>
      <c r="I312" s="18"/>
      <c r="J312" s="18"/>
      <c r="K312" s="18"/>
      <c r="L312" s="18"/>
      <c r="M312" s="18"/>
      <c r="N312" s="165"/>
      <c r="O312" s="165"/>
      <c r="P312" s="18"/>
      <c r="Q312" s="18"/>
      <c r="R312" s="18"/>
      <c r="S312" s="18"/>
      <c r="T312" s="18"/>
      <c r="U312" s="18"/>
      <c r="V312" s="18"/>
      <c r="W312" s="18"/>
      <c r="X312" s="165"/>
      <c r="Y312" s="165"/>
      <c r="Z312" s="18"/>
      <c r="AA312" s="18"/>
      <c r="AB312" s="18"/>
      <c r="AC312" s="18"/>
      <c r="AD312" s="18"/>
      <c r="AE312" s="18"/>
    </row>
    <row r="313" spans="1:31" s="11" customFormat="1" ht="15" customHeight="1" x14ac:dyDescent="0.3">
      <c r="A313" s="337"/>
      <c r="B313" s="80"/>
      <c r="C313" s="174"/>
      <c r="D313" s="174"/>
      <c r="E313" s="17"/>
      <c r="F313" s="18"/>
      <c r="G313" s="18"/>
      <c r="H313" s="18"/>
      <c r="I313" s="18"/>
      <c r="J313" s="18"/>
      <c r="K313" s="18"/>
      <c r="L313" s="18"/>
      <c r="M313" s="18"/>
      <c r="N313" s="165"/>
      <c r="O313" s="165"/>
      <c r="P313" s="18"/>
      <c r="Q313" s="18"/>
      <c r="R313" s="18"/>
      <c r="S313" s="18"/>
      <c r="T313" s="18"/>
      <c r="U313" s="18"/>
      <c r="V313" s="18"/>
      <c r="W313" s="18"/>
      <c r="X313" s="165"/>
      <c r="Y313" s="165"/>
      <c r="Z313" s="18"/>
      <c r="AA313" s="18"/>
      <c r="AB313" s="18"/>
      <c r="AC313" s="18"/>
      <c r="AD313" s="18"/>
      <c r="AE313" s="18"/>
    </row>
    <row r="314" spans="1:31" s="11" customFormat="1" ht="15" customHeight="1" x14ac:dyDescent="0.3">
      <c r="A314" s="337"/>
      <c r="B314" s="80"/>
      <c r="C314" s="174"/>
      <c r="D314" s="174"/>
      <c r="E314" s="17"/>
      <c r="F314" s="18"/>
      <c r="G314" s="18"/>
      <c r="H314" s="18"/>
      <c r="I314" s="18"/>
      <c r="J314" s="18"/>
      <c r="K314" s="18"/>
      <c r="L314" s="18"/>
      <c r="M314" s="18"/>
      <c r="N314" s="165"/>
      <c r="O314" s="165"/>
      <c r="P314" s="18"/>
      <c r="Q314" s="18"/>
      <c r="R314" s="18"/>
      <c r="S314" s="18"/>
      <c r="T314" s="18"/>
      <c r="U314" s="18"/>
      <c r="V314" s="18"/>
      <c r="W314" s="18"/>
      <c r="X314" s="165"/>
      <c r="Y314" s="165"/>
      <c r="Z314" s="18"/>
      <c r="AA314" s="18"/>
      <c r="AB314" s="18"/>
      <c r="AC314" s="18"/>
      <c r="AD314" s="18"/>
      <c r="AE314" s="18"/>
    </row>
    <row r="315" spans="1:31" s="11" customFormat="1" ht="15" customHeight="1" x14ac:dyDescent="0.3">
      <c r="A315" s="337"/>
      <c r="B315" s="80"/>
      <c r="C315" s="174"/>
      <c r="D315" s="174"/>
      <c r="E315" s="17"/>
      <c r="F315" s="18"/>
      <c r="G315" s="18"/>
      <c r="H315" s="18"/>
      <c r="I315" s="18"/>
      <c r="J315" s="18"/>
      <c r="K315" s="18"/>
      <c r="L315" s="18"/>
      <c r="M315" s="18"/>
      <c r="N315" s="165"/>
      <c r="O315" s="165"/>
      <c r="P315" s="18"/>
      <c r="Q315" s="18"/>
      <c r="R315" s="18"/>
      <c r="S315" s="18"/>
      <c r="T315" s="18"/>
      <c r="U315" s="18"/>
      <c r="V315" s="18"/>
      <c r="W315" s="18"/>
      <c r="X315" s="165"/>
      <c r="Y315" s="165"/>
      <c r="Z315" s="18"/>
      <c r="AA315" s="18"/>
      <c r="AB315" s="18"/>
      <c r="AC315" s="18"/>
      <c r="AD315" s="18"/>
      <c r="AE315" s="18"/>
    </row>
    <row r="316" spans="1:31" s="11" customFormat="1" ht="15" customHeight="1" x14ac:dyDescent="0.3">
      <c r="A316" s="337"/>
      <c r="B316" s="80"/>
      <c r="C316" s="174"/>
      <c r="D316" s="174"/>
      <c r="E316" s="17"/>
      <c r="F316" s="18"/>
      <c r="G316" s="18"/>
      <c r="H316" s="18"/>
      <c r="I316" s="18"/>
      <c r="J316" s="18"/>
      <c r="K316" s="18"/>
      <c r="L316" s="18"/>
      <c r="M316" s="18"/>
      <c r="N316" s="165"/>
      <c r="O316" s="165"/>
      <c r="P316" s="18"/>
      <c r="Q316" s="18"/>
      <c r="R316" s="18"/>
      <c r="S316" s="18"/>
      <c r="T316" s="18"/>
      <c r="U316" s="18"/>
      <c r="V316" s="18"/>
      <c r="W316" s="18"/>
      <c r="X316" s="165"/>
      <c r="Y316" s="165"/>
      <c r="Z316" s="18"/>
      <c r="AA316" s="18"/>
      <c r="AB316" s="18"/>
      <c r="AC316" s="18"/>
      <c r="AD316" s="18"/>
      <c r="AE316" s="18"/>
    </row>
    <row r="317" spans="1:31" s="11" customFormat="1" ht="15" customHeight="1" x14ac:dyDescent="0.3">
      <c r="A317" s="337"/>
      <c r="B317" s="80"/>
      <c r="C317" s="174"/>
      <c r="D317" s="174"/>
      <c r="E317" s="17"/>
      <c r="F317" s="18"/>
      <c r="G317" s="18"/>
      <c r="H317" s="18"/>
      <c r="I317" s="18"/>
      <c r="J317" s="18"/>
      <c r="K317" s="18"/>
      <c r="L317" s="18"/>
      <c r="M317" s="18"/>
      <c r="N317" s="165"/>
      <c r="O317" s="165"/>
      <c r="P317" s="18"/>
      <c r="Q317" s="18"/>
      <c r="R317" s="18"/>
      <c r="S317" s="18"/>
      <c r="T317" s="18"/>
      <c r="U317" s="18"/>
      <c r="V317" s="18"/>
      <c r="W317" s="18"/>
      <c r="X317" s="165"/>
      <c r="Y317" s="165"/>
      <c r="Z317" s="18"/>
      <c r="AA317" s="18"/>
      <c r="AB317" s="18"/>
      <c r="AC317" s="18"/>
      <c r="AD317" s="18"/>
      <c r="AE317" s="18"/>
    </row>
    <row r="318" spans="1:31" s="11" customFormat="1" ht="15" customHeight="1" x14ac:dyDescent="0.3">
      <c r="A318" s="337"/>
      <c r="B318" s="80"/>
      <c r="C318" s="174"/>
      <c r="D318" s="174"/>
      <c r="E318" s="17"/>
      <c r="F318" s="18"/>
      <c r="G318" s="18"/>
      <c r="H318" s="18"/>
      <c r="I318" s="18"/>
      <c r="J318" s="18"/>
      <c r="K318" s="18"/>
      <c r="L318" s="18"/>
      <c r="M318" s="18"/>
      <c r="N318" s="165"/>
      <c r="O318" s="165"/>
      <c r="P318" s="18"/>
      <c r="Q318" s="18"/>
      <c r="R318" s="18"/>
      <c r="S318" s="18"/>
      <c r="T318" s="18"/>
      <c r="U318" s="18"/>
      <c r="V318" s="18"/>
      <c r="W318" s="18"/>
      <c r="X318" s="165"/>
      <c r="Y318" s="165"/>
      <c r="Z318" s="18"/>
      <c r="AA318" s="18"/>
      <c r="AB318" s="18"/>
      <c r="AC318" s="18"/>
      <c r="AD318" s="18"/>
      <c r="AE318" s="18"/>
    </row>
    <row r="319" spans="1:31" s="11" customFormat="1" ht="15" customHeight="1" x14ac:dyDescent="0.3">
      <c r="A319" s="337"/>
      <c r="B319" s="80"/>
      <c r="C319" s="174"/>
      <c r="D319" s="174"/>
      <c r="E319" s="17"/>
      <c r="F319" s="18"/>
      <c r="G319" s="18"/>
      <c r="H319" s="18"/>
      <c r="I319" s="18"/>
      <c r="J319" s="18"/>
      <c r="K319" s="18"/>
      <c r="L319" s="18"/>
      <c r="M319" s="18"/>
      <c r="N319" s="165"/>
      <c r="O319" s="165"/>
      <c r="P319" s="18"/>
      <c r="Q319" s="18"/>
      <c r="R319" s="18"/>
      <c r="S319" s="18"/>
      <c r="T319" s="18"/>
      <c r="U319" s="18"/>
      <c r="V319" s="18"/>
      <c r="W319" s="18"/>
      <c r="X319" s="165"/>
      <c r="Y319" s="165"/>
      <c r="Z319" s="18"/>
      <c r="AA319" s="18"/>
      <c r="AB319" s="18"/>
      <c r="AC319" s="18"/>
      <c r="AD319" s="18"/>
      <c r="AE319" s="18"/>
    </row>
    <row r="320" spans="1:31" s="11" customFormat="1" ht="15" customHeight="1" x14ac:dyDescent="0.3">
      <c r="A320" s="337"/>
      <c r="B320" s="80"/>
      <c r="C320" s="174"/>
      <c r="D320" s="174"/>
      <c r="E320" s="17"/>
      <c r="F320" s="18"/>
      <c r="G320" s="18"/>
      <c r="H320" s="18"/>
      <c r="I320" s="18"/>
      <c r="J320" s="18"/>
      <c r="K320" s="18"/>
      <c r="L320" s="18"/>
      <c r="M320" s="18"/>
      <c r="N320" s="165"/>
      <c r="O320" s="165"/>
      <c r="P320" s="18"/>
      <c r="Q320" s="18"/>
      <c r="R320" s="18"/>
      <c r="S320" s="18"/>
      <c r="T320" s="18"/>
      <c r="U320" s="18"/>
      <c r="V320" s="18"/>
      <c r="W320" s="18"/>
      <c r="X320" s="165"/>
      <c r="Y320" s="165"/>
      <c r="Z320" s="18"/>
      <c r="AA320" s="18"/>
      <c r="AB320" s="18"/>
      <c r="AC320" s="18"/>
      <c r="AD320" s="18"/>
      <c r="AE320" s="18"/>
    </row>
    <row r="321" spans="1:31" s="11" customFormat="1" ht="15" customHeight="1" x14ac:dyDescent="0.3">
      <c r="A321" s="337"/>
      <c r="B321" s="80"/>
      <c r="C321" s="174"/>
      <c r="D321" s="174"/>
      <c r="E321" s="17"/>
      <c r="F321" s="18"/>
      <c r="G321" s="18"/>
      <c r="H321" s="18"/>
      <c r="I321" s="18"/>
      <c r="J321" s="18"/>
      <c r="K321" s="18"/>
      <c r="L321" s="18"/>
      <c r="M321" s="18"/>
      <c r="N321" s="165"/>
      <c r="O321" s="165"/>
      <c r="P321" s="18"/>
      <c r="Q321" s="18"/>
      <c r="R321" s="18"/>
      <c r="S321" s="18"/>
      <c r="T321" s="18"/>
      <c r="U321" s="18"/>
      <c r="V321" s="18"/>
      <c r="W321" s="18"/>
      <c r="X321" s="165"/>
      <c r="Y321" s="165"/>
      <c r="Z321" s="18"/>
      <c r="AA321" s="18"/>
      <c r="AB321" s="18"/>
      <c r="AC321" s="18"/>
      <c r="AD321" s="18"/>
      <c r="AE321" s="18"/>
    </row>
    <row r="322" spans="1:31" s="11" customFormat="1" ht="15" customHeight="1" x14ac:dyDescent="0.3">
      <c r="A322" s="337"/>
      <c r="B322" s="80"/>
      <c r="C322" s="174"/>
      <c r="D322" s="174"/>
      <c r="E322" s="17"/>
      <c r="F322" s="18"/>
      <c r="G322" s="18"/>
      <c r="H322" s="18"/>
      <c r="I322" s="18"/>
      <c r="J322" s="18"/>
      <c r="K322" s="18"/>
      <c r="L322" s="18"/>
      <c r="M322" s="18"/>
      <c r="N322" s="165"/>
      <c r="O322" s="165"/>
      <c r="P322" s="18"/>
      <c r="Q322" s="18"/>
      <c r="R322" s="18"/>
      <c r="S322" s="18"/>
      <c r="T322" s="18"/>
      <c r="U322" s="18"/>
      <c r="V322" s="18"/>
      <c r="W322" s="18"/>
      <c r="X322" s="165"/>
      <c r="Y322" s="165"/>
      <c r="Z322" s="18"/>
      <c r="AA322" s="18"/>
      <c r="AB322" s="18"/>
      <c r="AC322" s="18"/>
      <c r="AD322" s="18"/>
      <c r="AE322" s="18"/>
    </row>
    <row r="323" spans="1:31" s="11" customFormat="1" ht="15" customHeight="1" x14ac:dyDescent="0.3">
      <c r="A323" s="337"/>
      <c r="B323" s="80"/>
      <c r="C323" s="174"/>
      <c r="D323" s="174"/>
      <c r="E323" s="17"/>
      <c r="F323" s="18"/>
      <c r="G323" s="18"/>
      <c r="H323" s="18"/>
      <c r="I323" s="18"/>
      <c r="J323" s="18"/>
      <c r="K323" s="18"/>
      <c r="L323" s="18"/>
      <c r="M323" s="18"/>
      <c r="N323" s="165"/>
      <c r="O323" s="165"/>
      <c r="P323" s="18"/>
      <c r="Q323" s="18"/>
      <c r="R323" s="18"/>
      <c r="S323" s="18"/>
      <c r="T323" s="18"/>
      <c r="U323" s="18"/>
      <c r="V323" s="18"/>
      <c r="W323" s="18"/>
      <c r="X323" s="165"/>
      <c r="Y323" s="165"/>
      <c r="Z323" s="18"/>
      <c r="AA323" s="18"/>
      <c r="AB323" s="18"/>
      <c r="AC323" s="18"/>
      <c r="AD323" s="18"/>
      <c r="AE323" s="18"/>
    </row>
    <row r="324" spans="1:31" s="11" customFormat="1" ht="15" customHeight="1" x14ac:dyDescent="0.3">
      <c r="A324" s="337"/>
      <c r="B324" s="80"/>
      <c r="C324" s="174"/>
      <c r="D324" s="174"/>
      <c r="E324" s="17"/>
      <c r="F324" s="18"/>
      <c r="G324" s="18"/>
      <c r="H324" s="18"/>
      <c r="I324" s="18"/>
      <c r="J324" s="18"/>
      <c r="K324" s="18"/>
      <c r="L324" s="18"/>
      <c r="M324" s="18"/>
      <c r="N324" s="165"/>
      <c r="O324" s="165"/>
      <c r="P324" s="18"/>
      <c r="Q324" s="18"/>
      <c r="R324" s="18"/>
      <c r="S324" s="18"/>
      <c r="T324" s="18"/>
      <c r="U324" s="18"/>
      <c r="V324" s="18"/>
      <c r="W324" s="18"/>
      <c r="X324" s="165"/>
      <c r="Y324" s="165"/>
      <c r="Z324" s="18"/>
      <c r="AA324" s="18"/>
      <c r="AB324" s="18"/>
      <c r="AC324" s="18"/>
      <c r="AD324" s="18"/>
      <c r="AE324" s="18"/>
    </row>
    <row r="325" spans="1:31" s="11" customFormat="1" ht="15" customHeight="1" x14ac:dyDescent="0.3">
      <c r="A325" s="337"/>
      <c r="B325" s="80"/>
      <c r="C325" s="174"/>
      <c r="D325" s="174"/>
      <c r="E325" s="17"/>
      <c r="F325" s="18"/>
      <c r="G325" s="18"/>
      <c r="H325" s="18"/>
      <c r="I325" s="18"/>
      <c r="J325" s="18"/>
      <c r="K325" s="18"/>
      <c r="L325" s="18"/>
      <c r="M325" s="18"/>
      <c r="N325" s="165"/>
      <c r="O325" s="165"/>
      <c r="P325" s="18"/>
      <c r="Q325" s="18"/>
      <c r="R325" s="18"/>
      <c r="S325" s="18"/>
      <c r="T325" s="18"/>
      <c r="U325" s="18"/>
      <c r="V325" s="18"/>
      <c r="W325" s="18"/>
      <c r="X325" s="165"/>
      <c r="Y325" s="165"/>
      <c r="Z325" s="18"/>
      <c r="AA325" s="18"/>
      <c r="AB325" s="18"/>
      <c r="AC325" s="18"/>
      <c r="AD325" s="18"/>
      <c r="AE325" s="18"/>
    </row>
    <row r="326" spans="1:31" s="11" customFormat="1" ht="15" customHeight="1" x14ac:dyDescent="0.3">
      <c r="A326" s="337"/>
      <c r="B326" s="80"/>
      <c r="C326" s="174"/>
      <c r="D326" s="174"/>
      <c r="E326" s="17"/>
      <c r="F326" s="18"/>
      <c r="G326" s="18"/>
      <c r="H326" s="18"/>
      <c r="I326" s="18"/>
      <c r="J326" s="18"/>
      <c r="K326" s="18"/>
      <c r="L326" s="18"/>
      <c r="M326" s="18"/>
      <c r="N326" s="165"/>
      <c r="O326" s="165"/>
      <c r="P326" s="18"/>
      <c r="Q326" s="18"/>
      <c r="R326" s="18"/>
      <c r="S326" s="18"/>
      <c r="T326" s="18"/>
      <c r="U326" s="18"/>
      <c r="V326" s="18"/>
      <c r="W326" s="18"/>
      <c r="X326" s="165"/>
      <c r="Y326" s="165"/>
      <c r="Z326" s="18"/>
      <c r="AA326" s="18"/>
      <c r="AB326" s="18"/>
      <c r="AC326" s="18"/>
      <c r="AD326" s="18"/>
      <c r="AE326" s="18"/>
    </row>
    <row r="327" spans="1:31" s="11" customFormat="1" ht="15" customHeight="1" x14ac:dyDescent="0.3">
      <c r="A327" s="337"/>
      <c r="B327" s="80"/>
      <c r="C327" s="174"/>
      <c r="D327" s="174"/>
      <c r="E327" s="17"/>
      <c r="F327" s="18"/>
      <c r="G327" s="18"/>
      <c r="H327" s="18"/>
      <c r="I327" s="18"/>
      <c r="J327" s="18"/>
      <c r="K327" s="18"/>
      <c r="L327" s="18"/>
      <c r="M327" s="18"/>
      <c r="N327" s="165"/>
      <c r="O327" s="165"/>
      <c r="P327" s="18"/>
      <c r="Q327" s="18"/>
      <c r="R327" s="18"/>
      <c r="S327" s="18"/>
      <c r="T327" s="18"/>
      <c r="U327" s="18"/>
      <c r="V327" s="18"/>
      <c r="W327" s="18"/>
      <c r="X327" s="165"/>
      <c r="Y327" s="165"/>
      <c r="Z327" s="18"/>
      <c r="AA327" s="18"/>
      <c r="AB327" s="18"/>
      <c r="AC327" s="18"/>
      <c r="AD327" s="18"/>
      <c r="AE327" s="18"/>
    </row>
    <row r="328" spans="1:31" s="11" customFormat="1" ht="15" customHeight="1" x14ac:dyDescent="0.3">
      <c r="A328" s="337"/>
      <c r="B328" s="80"/>
      <c r="C328" s="174"/>
      <c r="D328" s="174"/>
      <c r="E328" s="17"/>
      <c r="F328" s="18"/>
      <c r="G328" s="18"/>
      <c r="H328" s="18"/>
      <c r="I328" s="18"/>
      <c r="J328" s="18"/>
      <c r="K328" s="18"/>
      <c r="L328" s="18"/>
      <c r="M328" s="18"/>
      <c r="N328" s="165"/>
      <c r="O328" s="165"/>
      <c r="P328" s="18"/>
      <c r="Q328" s="18"/>
      <c r="R328" s="18"/>
      <c r="S328" s="18"/>
      <c r="T328" s="18"/>
      <c r="U328" s="18"/>
      <c r="V328" s="18"/>
      <c r="W328" s="18"/>
      <c r="X328" s="165"/>
      <c r="Y328" s="165"/>
      <c r="Z328" s="18"/>
      <c r="AA328" s="18"/>
      <c r="AB328" s="18"/>
      <c r="AC328" s="18"/>
      <c r="AD328" s="18"/>
      <c r="AE328" s="18"/>
    </row>
    <row r="329" spans="1:31" s="11" customFormat="1" ht="15" customHeight="1" x14ac:dyDescent="0.3">
      <c r="A329" s="337"/>
      <c r="B329" s="80"/>
      <c r="C329" s="174"/>
      <c r="D329" s="174"/>
      <c r="E329" s="17"/>
      <c r="F329" s="18"/>
      <c r="G329" s="18"/>
      <c r="H329" s="18"/>
      <c r="I329" s="18"/>
      <c r="J329" s="18"/>
      <c r="K329" s="18"/>
      <c r="L329" s="18"/>
      <c r="M329" s="18"/>
      <c r="N329" s="165"/>
      <c r="O329" s="165"/>
      <c r="P329" s="18"/>
      <c r="Q329" s="18"/>
      <c r="R329" s="18"/>
      <c r="S329" s="18"/>
      <c r="T329" s="18"/>
      <c r="U329" s="18"/>
      <c r="V329" s="18"/>
      <c r="W329" s="18"/>
      <c r="X329" s="165"/>
      <c r="Y329" s="165"/>
      <c r="Z329" s="18"/>
      <c r="AA329" s="18"/>
      <c r="AB329" s="18"/>
      <c r="AC329" s="18"/>
      <c r="AD329" s="18"/>
      <c r="AE329" s="18"/>
    </row>
    <row r="330" spans="1:31" s="11" customFormat="1" ht="15" customHeight="1" x14ac:dyDescent="0.3">
      <c r="A330" s="337"/>
      <c r="B330" s="80"/>
      <c r="C330" s="174"/>
      <c r="D330" s="174"/>
      <c r="E330" s="17"/>
      <c r="F330" s="18"/>
      <c r="G330" s="18"/>
      <c r="H330" s="18"/>
      <c r="I330" s="18"/>
      <c r="J330" s="18"/>
      <c r="K330" s="18"/>
      <c r="L330" s="18"/>
      <c r="M330" s="18"/>
      <c r="N330" s="165"/>
      <c r="O330" s="165"/>
      <c r="P330" s="18"/>
      <c r="Q330" s="18"/>
      <c r="R330" s="18"/>
      <c r="S330" s="18"/>
      <c r="T330" s="18"/>
      <c r="U330" s="18"/>
      <c r="V330" s="18"/>
      <c r="W330" s="18"/>
      <c r="X330" s="165"/>
      <c r="Y330" s="165"/>
      <c r="Z330" s="18"/>
      <c r="AA330" s="18"/>
      <c r="AB330" s="18"/>
      <c r="AC330" s="18"/>
      <c r="AD330" s="18"/>
      <c r="AE330" s="18"/>
    </row>
    <row r="331" spans="1:31" s="11" customFormat="1" ht="15" customHeight="1" x14ac:dyDescent="0.3">
      <c r="A331" s="337"/>
      <c r="B331" s="80"/>
      <c r="C331" s="174"/>
      <c r="D331" s="174"/>
      <c r="E331" s="17"/>
      <c r="F331" s="18"/>
      <c r="G331" s="18"/>
      <c r="H331" s="18"/>
      <c r="I331" s="18"/>
      <c r="J331" s="18"/>
      <c r="K331" s="18"/>
      <c r="L331" s="18"/>
      <c r="M331" s="18"/>
      <c r="N331" s="165"/>
      <c r="O331" s="165"/>
      <c r="P331" s="18"/>
      <c r="Q331" s="18"/>
      <c r="R331" s="18"/>
      <c r="S331" s="18"/>
      <c r="T331" s="18"/>
      <c r="U331" s="18"/>
      <c r="V331" s="18"/>
      <c r="W331" s="18"/>
      <c r="X331" s="165"/>
      <c r="Y331" s="165"/>
      <c r="Z331" s="18"/>
      <c r="AA331" s="18"/>
      <c r="AB331" s="18"/>
      <c r="AC331" s="18"/>
      <c r="AD331" s="18"/>
      <c r="AE331" s="18"/>
    </row>
    <row r="332" spans="1:31" s="11" customFormat="1" ht="15" customHeight="1" x14ac:dyDescent="0.3">
      <c r="A332" s="337"/>
      <c r="B332" s="80"/>
      <c r="C332" s="174"/>
      <c r="D332" s="174"/>
      <c r="E332" s="17"/>
      <c r="F332" s="18"/>
      <c r="G332" s="18"/>
      <c r="H332" s="18"/>
      <c r="I332" s="18"/>
      <c r="J332" s="18"/>
      <c r="K332" s="18"/>
      <c r="L332" s="18"/>
      <c r="M332" s="18"/>
      <c r="N332" s="165"/>
      <c r="O332" s="165"/>
      <c r="P332" s="18"/>
      <c r="Q332" s="18"/>
      <c r="R332" s="18"/>
      <c r="S332" s="18"/>
      <c r="T332" s="18"/>
      <c r="U332" s="18"/>
      <c r="V332" s="18"/>
      <c r="W332" s="18"/>
      <c r="X332" s="165"/>
      <c r="Y332" s="165"/>
      <c r="Z332" s="18"/>
      <c r="AA332" s="18"/>
      <c r="AB332" s="18"/>
      <c r="AC332" s="18"/>
      <c r="AD332" s="18"/>
      <c r="AE332" s="18"/>
    </row>
    <row r="333" spans="1:31" s="11" customFormat="1" ht="15" customHeight="1" x14ac:dyDescent="0.3">
      <c r="A333" s="337"/>
      <c r="B333" s="80"/>
      <c r="C333" s="174"/>
      <c r="D333" s="174"/>
      <c r="E333" s="17"/>
      <c r="F333" s="18"/>
      <c r="G333" s="18"/>
      <c r="H333" s="18"/>
      <c r="I333" s="18"/>
      <c r="J333" s="18"/>
      <c r="K333" s="18"/>
      <c r="L333" s="18"/>
      <c r="M333" s="18"/>
      <c r="N333" s="165"/>
      <c r="O333" s="165"/>
      <c r="P333" s="18"/>
      <c r="Q333" s="18"/>
      <c r="R333" s="18"/>
      <c r="S333" s="18"/>
      <c r="T333" s="18"/>
      <c r="U333" s="18"/>
      <c r="V333" s="18"/>
      <c r="W333" s="18"/>
      <c r="X333" s="165"/>
      <c r="Y333" s="165"/>
      <c r="Z333" s="18"/>
      <c r="AA333" s="18"/>
      <c r="AB333" s="18"/>
      <c r="AC333" s="18"/>
      <c r="AD333" s="18"/>
      <c r="AE333" s="18"/>
    </row>
    <row r="334" spans="1:31" s="11" customFormat="1" ht="15" customHeight="1" x14ac:dyDescent="0.3">
      <c r="A334" s="337"/>
      <c r="B334" s="80"/>
      <c r="C334" s="174"/>
      <c r="D334" s="174"/>
      <c r="E334" s="17"/>
      <c r="F334" s="18"/>
      <c r="G334" s="18"/>
      <c r="H334" s="18"/>
      <c r="I334" s="18"/>
      <c r="J334" s="18"/>
      <c r="K334" s="18"/>
      <c r="L334" s="18"/>
      <c r="M334" s="18"/>
      <c r="N334" s="165"/>
      <c r="O334" s="165"/>
      <c r="P334" s="18"/>
      <c r="Q334" s="18"/>
      <c r="R334" s="18"/>
      <c r="S334" s="18"/>
      <c r="T334" s="18"/>
      <c r="U334" s="18"/>
      <c r="V334" s="18"/>
      <c r="W334" s="18"/>
      <c r="X334" s="165"/>
      <c r="Y334" s="165"/>
      <c r="Z334" s="18"/>
      <c r="AA334" s="18"/>
      <c r="AB334" s="18"/>
      <c r="AC334" s="18"/>
      <c r="AD334" s="18"/>
      <c r="AE334" s="18"/>
    </row>
    <row r="335" spans="1:31" s="11" customFormat="1" ht="15" customHeight="1" x14ac:dyDescent="0.3">
      <c r="A335" s="337"/>
      <c r="B335" s="80"/>
      <c r="C335" s="174"/>
      <c r="D335" s="174"/>
      <c r="E335" s="17"/>
      <c r="F335" s="18"/>
      <c r="G335" s="18"/>
      <c r="H335" s="18"/>
      <c r="I335" s="18"/>
      <c r="J335" s="18"/>
      <c r="K335" s="18"/>
      <c r="L335" s="18"/>
      <c r="M335" s="18"/>
      <c r="N335" s="165"/>
      <c r="O335" s="165"/>
      <c r="P335" s="18"/>
      <c r="Q335" s="18"/>
      <c r="R335" s="18"/>
      <c r="S335" s="18"/>
      <c r="T335" s="18"/>
      <c r="U335" s="18"/>
      <c r="V335" s="18"/>
      <c r="W335" s="18"/>
      <c r="X335" s="165"/>
      <c r="Y335" s="165"/>
      <c r="Z335" s="18"/>
      <c r="AA335" s="18"/>
      <c r="AB335" s="18"/>
      <c r="AC335" s="18"/>
      <c r="AD335" s="18"/>
      <c r="AE335" s="18"/>
    </row>
    <row r="336" spans="1:31" s="11" customFormat="1" ht="15" customHeight="1" x14ac:dyDescent="0.3">
      <c r="A336" s="337"/>
      <c r="B336" s="80"/>
      <c r="C336" s="174"/>
      <c r="D336" s="174"/>
      <c r="E336" s="17"/>
      <c r="F336" s="18"/>
      <c r="G336" s="18"/>
      <c r="H336" s="18"/>
      <c r="I336" s="18"/>
      <c r="J336" s="18"/>
      <c r="K336" s="18"/>
      <c r="L336" s="18"/>
      <c r="M336" s="18"/>
      <c r="N336" s="165"/>
      <c r="O336" s="165"/>
      <c r="P336" s="18"/>
      <c r="Q336" s="18"/>
      <c r="R336" s="18"/>
      <c r="S336" s="18"/>
      <c r="T336" s="18"/>
      <c r="U336" s="18"/>
      <c r="V336" s="18"/>
      <c r="W336" s="18"/>
      <c r="X336" s="165"/>
      <c r="Y336" s="165"/>
      <c r="Z336" s="18"/>
      <c r="AA336" s="18"/>
      <c r="AB336" s="18"/>
      <c r="AC336" s="18"/>
      <c r="AD336" s="18"/>
      <c r="AE336" s="18"/>
    </row>
    <row r="337" spans="1:31" s="11" customFormat="1" ht="15" customHeight="1" x14ac:dyDescent="0.3">
      <c r="A337" s="337"/>
      <c r="B337" s="80"/>
      <c r="C337" s="174"/>
      <c r="D337" s="174"/>
      <c r="E337" s="17"/>
      <c r="F337" s="18"/>
      <c r="G337" s="18"/>
      <c r="H337" s="18"/>
      <c r="I337" s="18"/>
      <c r="J337" s="18"/>
      <c r="K337" s="18"/>
      <c r="L337" s="18"/>
      <c r="M337" s="18"/>
      <c r="N337" s="165"/>
      <c r="O337" s="165"/>
      <c r="P337" s="18"/>
      <c r="Q337" s="18"/>
      <c r="R337" s="18"/>
      <c r="S337" s="18"/>
      <c r="T337" s="18"/>
      <c r="U337" s="18"/>
      <c r="V337" s="18"/>
      <c r="W337" s="18"/>
      <c r="X337" s="165"/>
      <c r="Y337" s="165"/>
      <c r="Z337" s="18"/>
      <c r="AA337" s="18"/>
      <c r="AB337" s="18"/>
      <c r="AC337" s="18"/>
      <c r="AD337" s="18"/>
      <c r="AE337" s="18"/>
    </row>
    <row r="338" spans="1:31" s="11" customFormat="1" ht="15" customHeight="1" x14ac:dyDescent="0.3">
      <c r="A338" s="337"/>
      <c r="B338" s="80"/>
      <c r="C338" s="174"/>
      <c r="D338" s="174"/>
      <c r="E338" s="17"/>
      <c r="F338" s="18"/>
      <c r="G338" s="18"/>
      <c r="H338" s="18"/>
      <c r="I338" s="18"/>
      <c r="J338" s="18"/>
      <c r="K338" s="18"/>
      <c r="L338" s="18"/>
      <c r="M338" s="18"/>
      <c r="N338" s="165"/>
      <c r="O338" s="165"/>
      <c r="P338" s="18"/>
      <c r="Q338" s="18"/>
      <c r="R338" s="18"/>
      <c r="S338" s="18"/>
      <c r="T338" s="18"/>
      <c r="U338" s="18"/>
      <c r="V338" s="18"/>
      <c r="W338" s="18"/>
      <c r="X338" s="165"/>
      <c r="Y338" s="165"/>
      <c r="Z338" s="18"/>
      <c r="AA338" s="18"/>
      <c r="AB338" s="18"/>
      <c r="AC338" s="18"/>
      <c r="AD338" s="18"/>
      <c r="AE338" s="18"/>
    </row>
    <row r="339" spans="1:31" s="11" customFormat="1" ht="15" customHeight="1" x14ac:dyDescent="0.3">
      <c r="A339" s="337"/>
      <c r="B339" s="80"/>
      <c r="C339" s="174"/>
      <c r="D339" s="174"/>
      <c r="E339" s="17"/>
      <c r="F339" s="18"/>
      <c r="G339" s="18"/>
      <c r="H339" s="18"/>
      <c r="I339" s="18"/>
      <c r="J339" s="18"/>
      <c r="K339" s="18"/>
      <c r="L339" s="18"/>
      <c r="M339" s="18"/>
      <c r="N339" s="165"/>
      <c r="O339" s="165"/>
      <c r="P339" s="18"/>
      <c r="Q339" s="18"/>
      <c r="R339" s="18"/>
      <c r="S339" s="18"/>
      <c r="T339" s="18"/>
      <c r="U339" s="18"/>
      <c r="V339" s="18"/>
      <c r="W339" s="18"/>
      <c r="X339" s="165"/>
      <c r="Y339" s="165"/>
      <c r="Z339" s="18"/>
      <c r="AA339" s="18"/>
      <c r="AB339" s="18"/>
      <c r="AC339" s="18"/>
      <c r="AD339" s="18"/>
      <c r="AE339" s="18"/>
    </row>
    <row r="340" spans="1:31" s="11" customFormat="1" ht="15" customHeight="1" x14ac:dyDescent="0.3">
      <c r="A340" s="337"/>
      <c r="B340" s="80"/>
      <c r="C340" s="174"/>
      <c r="D340" s="174"/>
      <c r="E340" s="17"/>
      <c r="F340" s="18"/>
      <c r="G340" s="18"/>
      <c r="H340" s="18"/>
      <c r="I340" s="18"/>
      <c r="J340" s="18"/>
      <c r="K340" s="18"/>
      <c r="L340" s="18"/>
      <c r="M340" s="18"/>
      <c r="N340" s="165"/>
      <c r="O340" s="165"/>
      <c r="P340" s="18"/>
      <c r="Q340" s="18"/>
      <c r="R340" s="18"/>
      <c r="S340" s="18"/>
      <c r="T340" s="18"/>
      <c r="U340" s="18"/>
      <c r="V340" s="18"/>
      <c r="W340" s="18"/>
      <c r="X340" s="165"/>
      <c r="Y340" s="165"/>
      <c r="Z340" s="18"/>
      <c r="AA340" s="18"/>
      <c r="AB340" s="18"/>
      <c r="AC340" s="18"/>
      <c r="AD340" s="18"/>
      <c r="AE340" s="18"/>
    </row>
    <row r="341" spans="1:31" s="11" customFormat="1" ht="15" customHeight="1" x14ac:dyDescent="0.3">
      <c r="A341" s="337"/>
      <c r="B341" s="80"/>
      <c r="C341" s="174"/>
      <c r="D341" s="174"/>
      <c r="E341" s="17"/>
      <c r="F341" s="18"/>
      <c r="G341" s="18"/>
      <c r="H341" s="18"/>
      <c r="I341" s="18"/>
      <c r="J341" s="18"/>
      <c r="K341" s="18"/>
      <c r="L341" s="18"/>
      <c r="M341" s="18"/>
      <c r="N341" s="165"/>
      <c r="O341" s="165"/>
      <c r="P341" s="18"/>
      <c r="Q341" s="18"/>
      <c r="R341" s="18"/>
      <c r="S341" s="18"/>
      <c r="T341" s="18"/>
      <c r="U341" s="18"/>
      <c r="V341" s="18"/>
      <c r="W341" s="18"/>
      <c r="X341" s="165"/>
      <c r="Y341" s="165"/>
      <c r="Z341" s="18"/>
      <c r="AA341" s="18"/>
      <c r="AB341" s="18"/>
      <c r="AC341" s="18"/>
      <c r="AD341" s="18"/>
      <c r="AE341" s="18"/>
    </row>
    <row r="342" spans="1:31" s="11" customFormat="1" ht="15" customHeight="1" x14ac:dyDescent="0.3">
      <c r="A342" s="337"/>
      <c r="B342" s="80"/>
      <c r="C342" s="174"/>
      <c r="D342" s="174"/>
      <c r="E342" s="17"/>
      <c r="F342" s="18"/>
      <c r="G342" s="18"/>
      <c r="H342" s="18"/>
      <c r="I342" s="18"/>
      <c r="J342" s="18"/>
      <c r="K342" s="18"/>
      <c r="L342" s="18"/>
      <c r="M342" s="18"/>
      <c r="N342" s="165"/>
      <c r="O342" s="165"/>
      <c r="P342" s="18"/>
      <c r="Q342" s="18"/>
      <c r="R342" s="18"/>
      <c r="S342" s="18"/>
      <c r="T342" s="18"/>
      <c r="U342" s="18"/>
      <c r="V342" s="18"/>
      <c r="W342" s="18"/>
      <c r="X342" s="165"/>
      <c r="Y342" s="165"/>
      <c r="Z342" s="18"/>
      <c r="AA342" s="18"/>
      <c r="AB342" s="18"/>
      <c r="AC342" s="18"/>
      <c r="AD342" s="18"/>
      <c r="AE342" s="18"/>
    </row>
    <row r="343" spans="1:31" s="11" customFormat="1" ht="15" customHeight="1" x14ac:dyDescent="0.3">
      <c r="A343" s="337"/>
      <c r="B343" s="80"/>
      <c r="C343" s="174"/>
      <c r="D343" s="174"/>
      <c r="E343" s="17"/>
      <c r="F343" s="18"/>
      <c r="G343" s="18"/>
      <c r="H343" s="18"/>
      <c r="I343" s="18"/>
      <c r="J343" s="18"/>
      <c r="K343" s="18"/>
      <c r="L343" s="18"/>
      <c r="M343" s="18"/>
      <c r="N343" s="165"/>
      <c r="O343" s="165"/>
      <c r="P343" s="18"/>
      <c r="Q343" s="18"/>
      <c r="R343" s="18"/>
      <c r="S343" s="18"/>
      <c r="T343" s="18"/>
      <c r="U343" s="18"/>
      <c r="V343" s="18"/>
      <c r="W343" s="18"/>
      <c r="X343" s="165"/>
      <c r="Y343" s="165"/>
      <c r="Z343" s="18"/>
      <c r="AA343" s="18"/>
      <c r="AB343" s="18"/>
      <c r="AC343" s="18"/>
      <c r="AD343" s="18"/>
      <c r="AE343" s="18"/>
    </row>
    <row r="344" spans="1:31" s="11" customFormat="1" ht="15" customHeight="1" x14ac:dyDescent="0.3">
      <c r="A344" s="337"/>
      <c r="B344" s="80"/>
      <c r="C344" s="174"/>
      <c r="D344" s="174"/>
      <c r="E344" s="17"/>
      <c r="F344" s="18"/>
      <c r="G344" s="18"/>
      <c r="H344" s="18"/>
      <c r="I344" s="18"/>
      <c r="J344" s="18"/>
      <c r="K344" s="18"/>
      <c r="L344" s="18"/>
      <c r="M344" s="18"/>
      <c r="N344" s="165"/>
      <c r="O344" s="165"/>
      <c r="P344" s="18"/>
      <c r="Q344" s="18"/>
      <c r="R344" s="18"/>
      <c r="S344" s="18"/>
      <c r="T344" s="18"/>
      <c r="U344" s="18"/>
      <c r="V344" s="18"/>
      <c r="W344" s="18"/>
      <c r="X344" s="165"/>
      <c r="Y344" s="165"/>
      <c r="Z344" s="18"/>
      <c r="AA344" s="18"/>
      <c r="AB344" s="18"/>
      <c r="AC344" s="18"/>
      <c r="AD344" s="18"/>
      <c r="AE344" s="18"/>
    </row>
    <row r="345" spans="1:31" s="11" customFormat="1" ht="15" customHeight="1" x14ac:dyDescent="0.3">
      <c r="A345" s="337"/>
      <c r="B345" s="80"/>
      <c r="C345" s="174"/>
      <c r="D345" s="174"/>
      <c r="E345" s="17"/>
      <c r="F345" s="18"/>
      <c r="G345" s="18"/>
      <c r="H345" s="18"/>
      <c r="I345" s="18"/>
      <c r="J345" s="18"/>
      <c r="K345" s="18"/>
      <c r="L345" s="18"/>
      <c r="M345" s="18"/>
      <c r="N345" s="165"/>
      <c r="O345" s="165"/>
      <c r="P345" s="18"/>
      <c r="Q345" s="18"/>
      <c r="R345" s="18"/>
      <c r="S345" s="18"/>
      <c r="T345" s="18"/>
      <c r="U345" s="18"/>
      <c r="V345" s="18"/>
      <c r="W345" s="18"/>
      <c r="X345" s="165"/>
      <c r="Y345" s="165"/>
      <c r="Z345" s="18"/>
      <c r="AA345" s="18"/>
      <c r="AB345" s="18"/>
      <c r="AC345" s="18"/>
      <c r="AD345" s="18"/>
      <c r="AE345" s="18"/>
    </row>
    <row r="346" spans="1:31" s="11" customFormat="1" ht="15" customHeight="1" x14ac:dyDescent="0.3">
      <c r="A346" s="337"/>
      <c r="B346" s="80"/>
      <c r="C346" s="174"/>
      <c r="D346" s="174"/>
      <c r="E346" s="17"/>
      <c r="F346" s="18"/>
      <c r="G346" s="18"/>
      <c r="H346" s="18"/>
      <c r="I346" s="18"/>
      <c r="J346" s="18"/>
      <c r="K346" s="18"/>
      <c r="L346" s="18"/>
      <c r="M346" s="18"/>
      <c r="N346" s="165"/>
      <c r="O346" s="165"/>
      <c r="P346" s="18"/>
      <c r="Q346" s="18"/>
      <c r="R346" s="18"/>
      <c r="S346" s="18"/>
      <c r="T346" s="18"/>
      <c r="U346" s="18"/>
      <c r="V346" s="18"/>
      <c r="W346" s="18"/>
      <c r="X346" s="165"/>
      <c r="Y346" s="165"/>
      <c r="Z346" s="18"/>
      <c r="AA346" s="18"/>
      <c r="AB346" s="18"/>
      <c r="AC346" s="18"/>
      <c r="AD346" s="18"/>
      <c r="AE346" s="18"/>
    </row>
    <row r="347" spans="1:31" s="11" customFormat="1" ht="15" customHeight="1" x14ac:dyDescent="0.3">
      <c r="A347" s="337"/>
      <c r="B347" s="80"/>
      <c r="C347" s="174"/>
      <c r="D347" s="174"/>
      <c r="E347" s="17"/>
      <c r="F347" s="18"/>
      <c r="G347" s="18"/>
      <c r="H347" s="18"/>
      <c r="I347" s="18"/>
      <c r="J347" s="18"/>
      <c r="K347" s="18"/>
      <c r="L347" s="18"/>
      <c r="M347" s="18"/>
      <c r="N347" s="165"/>
      <c r="O347" s="165"/>
      <c r="P347" s="18"/>
      <c r="Q347" s="18"/>
      <c r="R347" s="18"/>
      <c r="S347" s="18"/>
      <c r="T347" s="18"/>
      <c r="U347" s="18"/>
      <c r="V347" s="18"/>
      <c r="W347" s="18"/>
      <c r="X347" s="165"/>
      <c r="Y347" s="165"/>
      <c r="Z347" s="18"/>
      <c r="AA347" s="18"/>
      <c r="AB347" s="18"/>
      <c r="AC347" s="18"/>
      <c r="AD347" s="18"/>
      <c r="AE347" s="18"/>
    </row>
    <row r="348" spans="1:31" s="11" customFormat="1" ht="15" customHeight="1" x14ac:dyDescent="0.3">
      <c r="A348" s="337"/>
      <c r="B348" s="80"/>
      <c r="C348" s="174"/>
      <c r="D348" s="174"/>
      <c r="E348" s="17"/>
      <c r="F348" s="18"/>
      <c r="G348" s="18"/>
      <c r="H348" s="18"/>
      <c r="I348" s="18"/>
      <c r="J348" s="18"/>
      <c r="K348" s="18"/>
      <c r="L348" s="18"/>
      <c r="M348" s="18"/>
      <c r="N348" s="165"/>
      <c r="O348" s="165"/>
      <c r="P348" s="18"/>
      <c r="Q348" s="18"/>
      <c r="R348" s="18"/>
      <c r="S348" s="18"/>
      <c r="T348" s="18"/>
      <c r="U348" s="18"/>
      <c r="V348" s="18"/>
      <c r="W348" s="18"/>
      <c r="X348" s="165"/>
      <c r="Y348" s="165"/>
      <c r="Z348" s="18"/>
      <c r="AA348" s="18"/>
      <c r="AB348" s="18"/>
      <c r="AC348" s="18"/>
      <c r="AD348" s="18"/>
      <c r="AE348" s="18"/>
    </row>
    <row r="349" spans="1:31" s="11" customFormat="1" ht="15" customHeight="1" x14ac:dyDescent="0.3">
      <c r="A349" s="337"/>
      <c r="B349" s="80"/>
      <c r="C349" s="174"/>
      <c r="D349" s="174"/>
      <c r="E349" s="17"/>
      <c r="F349" s="18"/>
      <c r="G349" s="18"/>
      <c r="H349" s="18"/>
      <c r="I349" s="18"/>
      <c r="J349" s="18"/>
      <c r="K349" s="18"/>
      <c r="L349" s="18"/>
      <c r="M349" s="18"/>
      <c r="N349" s="165"/>
      <c r="O349" s="165"/>
      <c r="P349" s="18"/>
      <c r="Q349" s="18"/>
      <c r="R349" s="18"/>
      <c r="S349" s="18"/>
      <c r="T349" s="18"/>
      <c r="U349" s="18"/>
      <c r="V349" s="18"/>
      <c r="W349" s="18"/>
      <c r="X349" s="165"/>
      <c r="Y349" s="165"/>
      <c r="Z349" s="18"/>
      <c r="AA349" s="18"/>
      <c r="AB349" s="18"/>
      <c r="AC349" s="18"/>
      <c r="AD349" s="18"/>
      <c r="AE349" s="18"/>
    </row>
    <row r="350" spans="1:31" s="11" customFormat="1" ht="15" customHeight="1" x14ac:dyDescent="0.3">
      <c r="A350" s="337"/>
      <c r="B350" s="80"/>
      <c r="C350" s="174"/>
      <c r="D350" s="174"/>
      <c r="E350" s="17"/>
      <c r="F350" s="18"/>
      <c r="G350" s="18"/>
      <c r="H350" s="18"/>
      <c r="I350" s="18"/>
      <c r="J350" s="18"/>
      <c r="K350" s="18"/>
      <c r="L350" s="18"/>
      <c r="M350" s="18"/>
      <c r="N350" s="165"/>
      <c r="O350" s="165"/>
      <c r="P350" s="18"/>
      <c r="Q350" s="18"/>
      <c r="R350" s="18"/>
      <c r="S350" s="18"/>
      <c r="T350" s="18"/>
      <c r="U350" s="18"/>
      <c r="V350" s="18"/>
      <c r="W350" s="18"/>
      <c r="X350" s="165"/>
      <c r="Y350" s="165"/>
      <c r="Z350" s="18"/>
      <c r="AA350" s="18"/>
      <c r="AB350" s="18"/>
      <c r="AC350" s="18"/>
      <c r="AD350" s="18"/>
      <c r="AE350" s="18"/>
    </row>
    <row r="351" spans="1:31" s="11" customFormat="1" ht="15" customHeight="1" x14ac:dyDescent="0.3">
      <c r="A351" s="337"/>
      <c r="B351" s="80"/>
      <c r="C351" s="174"/>
      <c r="D351" s="174"/>
      <c r="E351" s="17"/>
      <c r="F351" s="18"/>
      <c r="G351" s="18"/>
      <c r="H351" s="18"/>
      <c r="I351" s="18"/>
      <c r="J351" s="18"/>
      <c r="K351" s="18"/>
      <c r="L351" s="18"/>
      <c r="M351" s="18"/>
      <c r="N351" s="165"/>
      <c r="O351" s="165"/>
      <c r="P351" s="18"/>
      <c r="Q351" s="18"/>
      <c r="R351" s="18"/>
      <c r="S351" s="18"/>
      <c r="T351" s="18"/>
      <c r="U351" s="18"/>
      <c r="V351" s="18"/>
      <c r="W351" s="18"/>
      <c r="X351" s="165"/>
      <c r="Y351" s="165"/>
      <c r="Z351" s="18"/>
      <c r="AA351" s="18"/>
      <c r="AB351" s="18"/>
      <c r="AC351" s="18"/>
      <c r="AD351" s="18"/>
      <c r="AE351" s="18"/>
    </row>
    <row r="352" spans="1:31" s="11" customFormat="1" ht="15" customHeight="1" x14ac:dyDescent="0.3">
      <c r="A352" s="337"/>
      <c r="B352" s="80"/>
      <c r="C352" s="174"/>
      <c r="D352" s="174"/>
      <c r="E352" s="17"/>
      <c r="F352" s="18"/>
      <c r="G352" s="18"/>
      <c r="H352" s="18"/>
      <c r="I352" s="18"/>
      <c r="J352" s="18"/>
      <c r="K352" s="18"/>
      <c r="L352" s="18"/>
      <c r="M352" s="18"/>
      <c r="N352" s="165"/>
      <c r="O352" s="165"/>
      <c r="P352" s="18"/>
      <c r="Q352" s="18"/>
      <c r="R352" s="18"/>
      <c r="S352" s="18"/>
      <c r="T352" s="18"/>
      <c r="U352" s="18"/>
      <c r="V352" s="18"/>
      <c r="W352" s="18"/>
      <c r="X352" s="165"/>
      <c r="Y352" s="165"/>
      <c r="Z352" s="18"/>
      <c r="AA352" s="18"/>
      <c r="AB352" s="18"/>
      <c r="AC352" s="18"/>
      <c r="AD352" s="18"/>
      <c r="AE352" s="18"/>
    </row>
    <row r="353" spans="1:31" s="11" customFormat="1" ht="15" customHeight="1" x14ac:dyDescent="0.3">
      <c r="A353" s="337"/>
      <c r="B353" s="80"/>
      <c r="C353" s="174"/>
      <c r="D353" s="174"/>
      <c r="E353" s="17"/>
      <c r="F353" s="18"/>
      <c r="G353" s="18"/>
      <c r="H353" s="18"/>
      <c r="I353" s="18"/>
      <c r="J353" s="18"/>
      <c r="K353" s="18"/>
      <c r="L353" s="18"/>
      <c r="M353" s="18"/>
      <c r="N353" s="165"/>
      <c r="O353" s="165"/>
      <c r="P353" s="18"/>
      <c r="Q353" s="18"/>
      <c r="R353" s="18"/>
      <c r="S353" s="18"/>
      <c r="T353" s="18"/>
      <c r="U353" s="18"/>
      <c r="V353" s="18"/>
      <c r="W353" s="18"/>
      <c r="X353" s="165"/>
      <c r="Y353" s="165"/>
      <c r="Z353" s="18"/>
      <c r="AA353" s="18"/>
      <c r="AB353" s="18"/>
      <c r="AC353" s="18"/>
      <c r="AD353" s="18"/>
      <c r="AE353" s="18"/>
    </row>
    <row r="354" spans="1:31" s="11" customFormat="1" ht="15" customHeight="1" x14ac:dyDescent="0.3">
      <c r="A354" s="337"/>
      <c r="B354" s="80"/>
      <c r="C354" s="174"/>
      <c r="D354" s="174"/>
      <c r="E354" s="17"/>
      <c r="F354" s="18"/>
      <c r="G354" s="18"/>
      <c r="H354" s="18"/>
      <c r="I354" s="18"/>
      <c r="J354" s="18"/>
      <c r="K354" s="18"/>
      <c r="L354" s="18"/>
      <c r="M354" s="18"/>
      <c r="N354" s="165"/>
      <c r="O354" s="165"/>
      <c r="P354" s="18"/>
      <c r="Q354" s="18"/>
      <c r="R354" s="18"/>
      <c r="S354" s="18"/>
      <c r="T354" s="18"/>
      <c r="U354" s="18"/>
      <c r="V354" s="18"/>
      <c r="W354" s="18"/>
      <c r="X354" s="165"/>
      <c r="Y354" s="165"/>
      <c r="Z354" s="18"/>
      <c r="AA354" s="18"/>
      <c r="AB354" s="18"/>
      <c r="AC354" s="18"/>
      <c r="AD354" s="18"/>
      <c r="AE354" s="18"/>
    </row>
    <row r="355" spans="1:31" s="11" customFormat="1" ht="15" customHeight="1" x14ac:dyDescent="0.3">
      <c r="A355" s="337"/>
      <c r="B355" s="80"/>
      <c r="C355" s="174"/>
      <c r="D355" s="174"/>
      <c r="E355" s="17"/>
      <c r="F355" s="18"/>
      <c r="G355" s="18"/>
      <c r="H355" s="18"/>
      <c r="I355" s="18"/>
      <c r="J355" s="18"/>
      <c r="K355" s="18"/>
      <c r="L355" s="18"/>
      <c r="M355" s="18"/>
      <c r="N355" s="165"/>
      <c r="O355" s="165"/>
      <c r="P355" s="18"/>
      <c r="Q355" s="18"/>
      <c r="R355" s="18"/>
      <c r="S355" s="18"/>
      <c r="T355" s="18"/>
      <c r="U355" s="18"/>
      <c r="V355" s="18"/>
      <c r="W355" s="18"/>
      <c r="X355" s="165"/>
      <c r="Y355" s="165"/>
      <c r="Z355" s="18"/>
      <c r="AA355" s="18"/>
      <c r="AB355" s="18"/>
      <c r="AC355" s="18"/>
      <c r="AD355" s="18"/>
      <c r="AE355" s="18"/>
    </row>
    <row r="356" spans="1:31" s="11" customFormat="1" ht="15" customHeight="1" x14ac:dyDescent="0.3">
      <c r="A356" s="337"/>
      <c r="B356" s="80"/>
      <c r="C356" s="174"/>
      <c r="D356" s="174"/>
      <c r="E356" s="17"/>
      <c r="F356" s="18"/>
      <c r="G356" s="18"/>
      <c r="H356" s="18"/>
      <c r="I356" s="18"/>
      <c r="J356" s="18"/>
      <c r="K356" s="18"/>
      <c r="L356" s="18"/>
      <c r="M356" s="18"/>
      <c r="N356" s="165"/>
      <c r="O356" s="165"/>
      <c r="P356" s="18"/>
      <c r="Q356" s="18"/>
      <c r="R356" s="18"/>
      <c r="S356" s="18"/>
      <c r="T356" s="18"/>
      <c r="U356" s="18"/>
      <c r="V356" s="18"/>
      <c r="W356" s="18"/>
      <c r="X356" s="165"/>
      <c r="Y356" s="165"/>
      <c r="Z356" s="18"/>
      <c r="AA356" s="18"/>
      <c r="AB356" s="18"/>
      <c r="AC356" s="18"/>
      <c r="AD356" s="18"/>
      <c r="AE356" s="18"/>
    </row>
    <row r="357" spans="1:31" s="11" customFormat="1" ht="15" customHeight="1" x14ac:dyDescent="0.3">
      <c r="A357" s="337"/>
      <c r="B357" s="80"/>
      <c r="C357" s="174"/>
      <c r="D357" s="174"/>
      <c r="E357" s="17"/>
      <c r="F357" s="18"/>
      <c r="G357" s="18"/>
      <c r="H357" s="18"/>
      <c r="I357" s="18"/>
      <c r="J357" s="18"/>
      <c r="K357" s="18"/>
      <c r="L357" s="18"/>
      <c r="M357" s="18"/>
      <c r="N357" s="165"/>
      <c r="O357" s="165"/>
      <c r="P357" s="18"/>
      <c r="Q357" s="18"/>
      <c r="R357" s="18"/>
      <c r="S357" s="18"/>
      <c r="T357" s="18"/>
      <c r="U357" s="18"/>
      <c r="V357" s="18"/>
      <c r="W357" s="18"/>
      <c r="X357" s="165"/>
      <c r="Y357" s="165"/>
      <c r="Z357" s="18"/>
      <c r="AA357" s="18"/>
      <c r="AB357" s="18"/>
      <c r="AC357" s="18"/>
      <c r="AD357" s="18"/>
      <c r="AE357" s="18"/>
    </row>
    <row r="358" spans="1:31" s="11" customFormat="1" ht="15" customHeight="1" x14ac:dyDescent="0.3">
      <c r="A358" s="337"/>
      <c r="B358" s="80"/>
      <c r="C358" s="174"/>
      <c r="D358" s="174"/>
      <c r="E358" s="17"/>
      <c r="F358" s="18"/>
      <c r="G358" s="18"/>
      <c r="H358" s="18"/>
      <c r="I358" s="18"/>
      <c r="J358" s="18"/>
      <c r="K358" s="18"/>
      <c r="L358" s="18"/>
      <c r="M358" s="18"/>
      <c r="N358" s="165"/>
      <c r="O358" s="165"/>
      <c r="P358" s="18"/>
      <c r="Q358" s="18"/>
      <c r="R358" s="18"/>
      <c r="S358" s="18"/>
      <c r="T358" s="18"/>
      <c r="U358" s="18"/>
      <c r="V358" s="18"/>
      <c r="W358" s="18"/>
      <c r="X358" s="165"/>
      <c r="Y358" s="165"/>
      <c r="Z358" s="18"/>
      <c r="AA358" s="18"/>
      <c r="AB358" s="18"/>
      <c r="AC358" s="18"/>
      <c r="AD358" s="18"/>
      <c r="AE358" s="18"/>
    </row>
    <row r="359" spans="1:31" s="11" customFormat="1" ht="15" customHeight="1" x14ac:dyDescent="0.3">
      <c r="A359" s="337"/>
      <c r="B359" s="80"/>
      <c r="C359" s="174"/>
      <c r="D359" s="174"/>
      <c r="E359" s="17"/>
      <c r="F359" s="18"/>
      <c r="G359" s="18"/>
      <c r="H359" s="18"/>
      <c r="I359" s="18"/>
      <c r="J359" s="18"/>
      <c r="K359" s="18"/>
      <c r="L359" s="18"/>
      <c r="M359" s="18"/>
      <c r="N359" s="165"/>
      <c r="O359" s="165"/>
      <c r="P359" s="18"/>
      <c r="Q359" s="18"/>
      <c r="R359" s="18"/>
      <c r="S359" s="18"/>
      <c r="T359" s="18"/>
      <c r="U359" s="18"/>
      <c r="V359" s="18"/>
      <c r="W359" s="18"/>
      <c r="X359" s="165"/>
      <c r="Y359" s="165"/>
      <c r="Z359" s="18"/>
      <c r="AA359" s="18"/>
      <c r="AB359" s="18"/>
      <c r="AC359" s="18"/>
      <c r="AD359" s="18"/>
      <c r="AE359" s="18"/>
    </row>
    <row r="360" spans="1:31" s="11" customFormat="1" ht="15" customHeight="1" x14ac:dyDescent="0.3">
      <c r="A360" s="337"/>
      <c r="B360" s="80"/>
      <c r="C360" s="174"/>
      <c r="D360" s="174"/>
      <c r="E360" s="17"/>
      <c r="F360" s="18"/>
      <c r="G360" s="18"/>
      <c r="H360" s="18"/>
      <c r="I360" s="18"/>
      <c r="J360" s="18"/>
      <c r="K360" s="18"/>
      <c r="L360" s="18"/>
      <c r="M360" s="18"/>
      <c r="N360" s="165"/>
      <c r="O360" s="165"/>
      <c r="P360" s="18"/>
      <c r="Q360" s="18"/>
      <c r="R360" s="18"/>
      <c r="S360" s="18"/>
      <c r="T360" s="18"/>
      <c r="U360" s="18"/>
      <c r="V360" s="18"/>
      <c r="W360" s="18"/>
      <c r="X360" s="165"/>
      <c r="Y360" s="165"/>
      <c r="Z360" s="18"/>
      <c r="AA360" s="18"/>
      <c r="AB360" s="18"/>
      <c r="AC360" s="18"/>
      <c r="AD360" s="18"/>
      <c r="AE360" s="18"/>
    </row>
    <row r="361" spans="1:31" s="11" customFormat="1" ht="15" customHeight="1" x14ac:dyDescent="0.3">
      <c r="A361" s="337"/>
      <c r="B361" s="80"/>
      <c r="C361" s="174"/>
      <c r="D361" s="174"/>
      <c r="E361" s="17"/>
      <c r="F361" s="18"/>
      <c r="G361" s="18"/>
      <c r="H361" s="18"/>
      <c r="I361" s="18"/>
      <c r="J361" s="18"/>
      <c r="K361" s="18"/>
      <c r="L361" s="18"/>
      <c r="M361" s="18"/>
      <c r="N361" s="165"/>
      <c r="O361" s="165"/>
      <c r="P361" s="18"/>
      <c r="Q361" s="18"/>
      <c r="R361" s="18"/>
      <c r="S361" s="18"/>
      <c r="T361" s="18"/>
      <c r="U361" s="18"/>
      <c r="V361" s="18"/>
      <c r="W361" s="18"/>
      <c r="X361" s="165"/>
      <c r="Y361" s="165"/>
      <c r="Z361" s="18"/>
      <c r="AA361" s="18"/>
      <c r="AB361" s="18"/>
      <c r="AC361" s="18"/>
      <c r="AD361" s="18"/>
      <c r="AE361" s="18"/>
    </row>
    <row r="362" spans="1:31" s="11" customFormat="1" ht="15" customHeight="1" x14ac:dyDescent="0.3">
      <c r="A362" s="337"/>
      <c r="B362" s="80"/>
      <c r="C362" s="174"/>
      <c r="D362" s="174"/>
      <c r="E362" s="17"/>
      <c r="F362" s="18"/>
      <c r="G362" s="18"/>
      <c r="H362" s="18"/>
      <c r="I362" s="18"/>
      <c r="J362" s="18"/>
      <c r="K362" s="18"/>
      <c r="L362" s="18"/>
      <c r="M362" s="18"/>
      <c r="N362" s="165"/>
      <c r="O362" s="165"/>
      <c r="P362" s="18"/>
      <c r="Q362" s="18"/>
      <c r="R362" s="18"/>
      <c r="S362" s="18"/>
      <c r="T362" s="18"/>
      <c r="U362" s="18"/>
      <c r="V362" s="18"/>
      <c r="W362" s="18"/>
      <c r="X362" s="165"/>
      <c r="Y362" s="165"/>
      <c r="Z362" s="18"/>
      <c r="AA362" s="18"/>
      <c r="AB362" s="18"/>
      <c r="AC362" s="18"/>
      <c r="AD362" s="18"/>
      <c r="AE362" s="18"/>
    </row>
    <row r="363" spans="1:31" s="11" customFormat="1" ht="15" customHeight="1" x14ac:dyDescent="0.3">
      <c r="A363" s="337"/>
      <c r="B363" s="80"/>
      <c r="C363" s="174"/>
      <c r="D363" s="174"/>
      <c r="E363" s="17"/>
      <c r="F363" s="18"/>
      <c r="G363" s="18"/>
      <c r="H363" s="18"/>
      <c r="I363" s="18"/>
      <c r="J363" s="18"/>
      <c r="K363" s="18"/>
      <c r="L363" s="18"/>
      <c r="M363" s="18"/>
      <c r="N363" s="165"/>
      <c r="O363" s="165"/>
      <c r="P363" s="18"/>
      <c r="Q363" s="18"/>
      <c r="R363" s="18"/>
      <c r="S363" s="18"/>
      <c r="T363" s="18"/>
      <c r="U363" s="18"/>
      <c r="V363" s="18"/>
      <c r="W363" s="18"/>
      <c r="X363" s="165"/>
      <c r="Y363" s="165"/>
      <c r="Z363" s="18"/>
      <c r="AA363" s="18"/>
      <c r="AB363" s="18"/>
      <c r="AC363" s="18"/>
      <c r="AD363" s="18"/>
      <c r="AE363" s="18"/>
    </row>
    <row r="364" spans="1:31" s="11" customFormat="1" ht="15" customHeight="1" x14ac:dyDescent="0.3">
      <c r="A364" s="337"/>
      <c r="B364" s="80"/>
      <c r="C364" s="174"/>
      <c r="D364" s="174"/>
      <c r="E364" s="17"/>
      <c r="F364" s="18"/>
      <c r="G364" s="18"/>
      <c r="H364" s="18"/>
      <c r="I364" s="18"/>
      <c r="J364" s="18"/>
      <c r="K364" s="18"/>
      <c r="L364" s="18"/>
      <c r="M364" s="18"/>
      <c r="N364" s="165"/>
      <c r="O364" s="165"/>
      <c r="P364" s="18"/>
      <c r="Q364" s="18"/>
      <c r="R364" s="18"/>
      <c r="S364" s="18"/>
      <c r="T364" s="18"/>
      <c r="U364" s="18"/>
      <c r="V364" s="18"/>
      <c r="W364" s="18"/>
      <c r="X364" s="165"/>
      <c r="Y364" s="165"/>
      <c r="Z364" s="18"/>
      <c r="AA364" s="18"/>
      <c r="AB364" s="18"/>
      <c r="AC364" s="18"/>
      <c r="AD364" s="18"/>
      <c r="AE364" s="18"/>
    </row>
    <row r="365" spans="1:31" s="11" customFormat="1" ht="15" customHeight="1" x14ac:dyDescent="0.3">
      <c r="A365" s="337"/>
      <c r="B365" s="80"/>
      <c r="C365" s="174"/>
      <c r="D365" s="174"/>
      <c r="E365" s="17"/>
      <c r="F365" s="18"/>
      <c r="G365" s="18"/>
      <c r="H365" s="18"/>
      <c r="I365" s="18"/>
      <c r="J365" s="18"/>
      <c r="K365" s="18"/>
      <c r="L365" s="18"/>
      <c r="M365" s="18"/>
      <c r="N365" s="165"/>
      <c r="O365" s="165"/>
      <c r="P365" s="18"/>
      <c r="Q365" s="18"/>
      <c r="R365" s="18"/>
      <c r="S365" s="18"/>
      <c r="T365" s="18"/>
      <c r="U365" s="18"/>
      <c r="V365" s="18"/>
      <c r="W365" s="18"/>
      <c r="X365" s="165"/>
      <c r="Y365" s="165"/>
      <c r="Z365" s="18"/>
      <c r="AA365" s="18"/>
      <c r="AB365" s="18"/>
      <c r="AC365" s="18"/>
      <c r="AD365" s="18"/>
      <c r="AE365" s="18"/>
    </row>
    <row r="366" spans="1:31" s="11" customFormat="1" ht="15" customHeight="1" x14ac:dyDescent="0.3">
      <c r="A366" s="337"/>
      <c r="B366" s="80"/>
      <c r="C366" s="174"/>
      <c r="D366" s="174"/>
      <c r="E366" s="17"/>
      <c r="F366" s="18"/>
      <c r="G366" s="18"/>
      <c r="H366" s="18"/>
      <c r="I366" s="18"/>
      <c r="J366" s="18"/>
      <c r="K366" s="18"/>
      <c r="L366" s="18"/>
      <c r="M366" s="18"/>
      <c r="N366" s="165"/>
      <c r="O366" s="165"/>
      <c r="P366" s="18"/>
      <c r="Q366" s="18"/>
      <c r="R366" s="18"/>
      <c r="S366" s="18"/>
      <c r="T366" s="18"/>
      <c r="U366" s="18"/>
      <c r="V366" s="18"/>
      <c r="W366" s="18"/>
      <c r="X366" s="165"/>
      <c r="Y366" s="165"/>
      <c r="Z366" s="18"/>
      <c r="AA366" s="18"/>
      <c r="AB366" s="18"/>
      <c r="AC366" s="18"/>
      <c r="AD366" s="18"/>
      <c r="AE366" s="18"/>
    </row>
    <row r="367" spans="1:31" s="11" customFormat="1" ht="15" customHeight="1" x14ac:dyDescent="0.3">
      <c r="A367" s="337"/>
      <c r="B367" s="80"/>
      <c r="C367" s="174"/>
      <c r="D367" s="174"/>
      <c r="E367" s="17"/>
      <c r="F367" s="18"/>
      <c r="G367" s="18"/>
      <c r="H367" s="18"/>
      <c r="I367" s="18"/>
      <c r="J367" s="18"/>
      <c r="K367" s="18"/>
      <c r="L367" s="18"/>
      <c r="M367" s="18"/>
      <c r="N367" s="165"/>
      <c r="O367" s="165"/>
      <c r="P367" s="18"/>
      <c r="Q367" s="18"/>
      <c r="R367" s="18"/>
      <c r="S367" s="18"/>
      <c r="T367" s="18"/>
      <c r="U367" s="18"/>
      <c r="V367" s="18"/>
      <c r="W367" s="18"/>
      <c r="X367" s="165"/>
      <c r="Y367" s="165"/>
      <c r="Z367" s="18"/>
      <c r="AA367" s="18"/>
      <c r="AB367" s="18"/>
      <c r="AC367" s="18"/>
      <c r="AD367" s="18"/>
      <c r="AE367" s="18"/>
    </row>
    <row r="368" spans="1:31" s="11" customFormat="1" ht="15" customHeight="1" x14ac:dyDescent="0.3">
      <c r="A368" s="337"/>
      <c r="B368" s="80"/>
      <c r="C368" s="174"/>
      <c r="D368" s="174"/>
      <c r="E368" s="17"/>
      <c r="F368" s="18"/>
      <c r="G368" s="18"/>
      <c r="H368" s="18"/>
      <c r="I368" s="18"/>
      <c r="J368" s="18"/>
      <c r="K368" s="18"/>
      <c r="L368" s="18"/>
      <c r="M368" s="18"/>
      <c r="N368" s="165"/>
      <c r="O368" s="165"/>
      <c r="P368" s="18"/>
      <c r="Q368" s="18"/>
      <c r="R368" s="18"/>
      <c r="S368" s="18"/>
      <c r="T368" s="18"/>
      <c r="U368" s="18"/>
      <c r="V368" s="18"/>
      <c r="W368" s="18"/>
      <c r="X368" s="165"/>
      <c r="Y368" s="165"/>
      <c r="Z368" s="18"/>
      <c r="AA368" s="18"/>
      <c r="AB368" s="18"/>
      <c r="AC368" s="18"/>
      <c r="AD368" s="18"/>
      <c r="AE368" s="18"/>
    </row>
    <row r="369" spans="1:31" s="11" customFormat="1" ht="15" customHeight="1" x14ac:dyDescent="0.3">
      <c r="A369" s="337"/>
      <c r="B369" s="80"/>
      <c r="C369" s="174"/>
      <c r="D369" s="174"/>
      <c r="E369" s="17"/>
      <c r="F369" s="18"/>
      <c r="G369" s="18"/>
      <c r="H369" s="18"/>
      <c r="I369" s="18"/>
      <c r="J369" s="18"/>
      <c r="K369" s="18"/>
      <c r="L369" s="18"/>
      <c r="M369" s="18"/>
      <c r="N369" s="165"/>
      <c r="O369" s="165"/>
      <c r="P369" s="18"/>
      <c r="Q369" s="18"/>
      <c r="R369" s="18"/>
      <c r="S369" s="18"/>
      <c r="T369" s="18"/>
      <c r="U369" s="18"/>
      <c r="V369" s="18"/>
      <c r="W369" s="18"/>
      <c r="X369" s="165"/>
      <c r="Y369" s="165"/>
      <c r="Z369" s="18"/>
      <c r="AA369" s="18"/>
      <c r="AB369" s="18"/>
      <c r="AC369" s="18"/>
      <c r="AD369" s="18"/>
      <c r="AE369" s="18"/>
    </row>
    <row r="370" spans="1:31" s="11" customFormat="1" ht="15" customHeight="1" x14ac:dyDescent="0.3">
      <c r="A370" s="337"/>
      <c r="B370" s="80"/>
      <c r="C370" s="174"/>
      <c r="D370" s="174"/>
      <c r="E370" s="17"/>
      <c r="F370" s="18"/>
      <c r="G370" s="18"/>
      <c r="H370" s="18"/>
      <c r="I370" s="18"/>
      <c r="J370" s="18"/>
      <c r="K370" s="18"/>
      <c r="L370" s="18"/>
      <c r="M370" s="18"/>
      <c r="N370" s="165"/>
      <c r="O370" s="165"/>
      <c r="P370" s="18"/>
      <c r="Q370" s="18"/>
      <c r="R370" s="18"/>
      <c r="S370" s="18"/>
      <c r="T370" s="18"/>
      <c r="U370" s="18"/>
      <c r="V370" s="18"/>
      <c r="W370" s="18"/>
      <c r="X370" s="165"/>
      <c r="Y370" s="165"/>
      <c r="Z370" s="18"/>
      <c r="AA370" s="18"/>
      <c r="AB370" s="18"/>
      <c r="AC370" s="18"/>
      <c r="AD370" s="18"/>
      <c r="AE370" s="18"/>
    </row>
    <row r="371" spans="1:31" s="11" customFormat="1" ht="15" customHeight="1" x14ac:dyDescent="0.3">
      <c r="A371" s="337"/>
      <c r="B371" s="80"/>
      <c r="C371" s="174"/>
      <c r="D371" s="174"/>
      <c r="E371" s="17"/>
      <c r="F371" s="18"/>
      <c r="G371" s="18"/>
      <c r="H371" s="18"/>
      <c r="I371" s="18"/>
      <c r="J371" s="18"/>
      <c r="K371" s="18"/>
      <c r="L371" s="18"/>
      <c r="M371" s="18"/>
      <c r="N371" s="165"/>
      <c r="O371" s="165"/>
      <c r="P371" s="18"/>
      <c r="Q371" s="18"/>
      <c r="R371" s="18"/>
      <c r="S371" s="18"/>
      <c r="T371" s="18"/>
      <c r="U371" s="18"/>
      <c r="V371" s="18"/>
      <c r="W371" s="18"/>
      <c r="X371" s="165"/>
      <c r="Y371" s="165"/>
      <c r="Z371" s="18"/>
      <c r="AA371" s="18"/>
      <c r="AB371" s="18"/>
      <c r="AC371" s="18"/>
      <c r="AD371" s="18"/>
      <c r="AE371" s="18"/>
    </row>
    <row r="372" spans="1:31" s="11" customFormat="1" ht="15" customHeight="1" x14ac:dyDescent="0.3">
      <c r="A372" s="337"/>
      <c r="B372" s="80"/>
      <c r="C372" s="174"/>
      <c r="D372" s="174"/>
      <c r="E372" s="17"/>
      <c r="F372" s="18"/>
      <c r="G372" s="18"/>
      <c r="H372" s="18"/>
      <c r="I372" s="18"/>
      <c r="J372" s="18"/>
      <c r="K372" s="18"/>
      <c r="L372" s="18"/>
      <c r="M372" s="18"/>
      <c r="N372" s="165"/>
      <c r="O372" s="165"/>
      <c r="P372" s="18"/>
      <c r="Q372" s="18"/>
      <c r="R372" s="18"/>
      <c r="S372" s="18"/>
      <c r="T372" s="18"/>
      <c r="U372" s="18"/>
      <c r="V372" s="18"/>
      <c r="W372" s="18"/>
      <c r="X372" s="165"/>
      <c r="Y372" s="165"/>
      <c r="Z372" s="18"/>
      <c r="AA372" s="18"/>
      <c r="AB372" s="18"/>
      <c r="AC372" s="18"/>
      <c r="AD372" s="18"/>
      <c r="AE372" s="18"/>
    </row>
    <row r="373" spans="1:31" s="11" customFormat="1" ht="15" customHeight="1" x14ac:dyDescent="0.3">
      <c r="A373" s="337"/>
      <c r="B373" s="80"/>
      <c r="C373" s="174"/>
      <c r="D373" s="174"/>
      <c r="E373" s="17"/>
      <c r="F373" s="18"/>
      <c r="G373" s="18"/>
      <c r="H373" s="18"/>
      <c r="I373" s="18"/>
      <c r="J373" s="18"/>
      <c r="K373" s="18"/>
      <c r="L373" s="18"/>
      <c r="M373" s="18"/>
      <c r="N373" s="165"/>
      <c r="O373" s="165"/>
      <c r="P373" s="18"/>
      <c r="Q373" s="18"/>
      <c r="R373" s="18"/>
      <c r="S373" s="18"/>
      <c r="T373" s="18"/>
      <c r="U373" s="18"/>
      <c r="V373" s="18"/>
      <c r="W373" s="18"/>
      <c r="X373" s="165"/>
      <c r="Y373" s="165"/>
      <c r="Z373" s="18"/>
      <c r="AA373" s="18"/>
      <c r="AB373" s="18"/>
      <c r="AC373" s="18"/>
      <c r="AD373" s="18"/>
      <c r="AE373" s="18"/>
    </row>
    <row r="374" spans="1:31" s="11" customFormat="1" ht="15" customHeight="1" x14ac:dyDescent="0.3">
      <c r="A374" s="337"/>
      <c r="B374" s="80"/>
      <c r="C374" s="174"/>
      <c r="D374" s="174"/>
      <c r="E374" s="17"/>
      <c r="F374" s="18"/>
      <c r="G374" s="18"/>
      <c r="H374" s="18"/>
      <c r="I374" s="18"/>
      <c r="J374" s="18"/>
      <c r="K374" s="18"/>
      <c r="L374" s="18"/>
      <c r="M374" s="18"/>
      <c r="N374" s="165"/>
      <c r="O374" s="165"/>
      <c r="P374" s="18"/>
      <c r="Q374" s="18"/>
      <c r="R374" s="18"/>
      <c r="S374" s="18"/>
      <c r="T374" s="18"/>
      <c r="U374" s="18"/>
      <c r="V374" s="18"/>
      <c r="W374" s="18"/>
      <c r="X374" s="165"/>
      <c r="Y374" s="165"/>
      <c r="Z374" s="18"/>
      <c r="AA374" s="18"/>
      <c r="AB374" s="18"/>
      <c r="AC374" s="18"/>
      <c r="AD374" s="18"/>
      <c r="AE374" s="18"/>
    </row>
    <row r="375" spans="1:31" s="11" customFormat="1" ht="15" customHeight="1" x14ac:dyDescent="0.3">
      <c r="A375" s="337"/>
      <c r="B375" s="80"/>
      <c r="C375" s="174"/>
      <c r="D375" s="174"/>
      <c r="E375" s="17"/>
      <c r="F375" s="18"/>
      <c r="G375" s="18"/>
      <c r="H375" s="18"/>
      <c r="I375" s="18"/>
      <c r="J375" s="18"/>
      <c r="K375" s="18"/>
      <c r="L375" s="18"/>
      <c r="M375" s="18"/>
      <c r="N375" s="165"/>
      <c r="O375" s="165"/>
      <c r="P375" s="18"/>
      <c r="Q375" s="18"/>
      <c r="R375" s="18"/>
      <c r="S375" s="18"/>
      <c r="T375" s="18"/>
      <c r="U375" s="18"/>
      <c r="V375" s="18"/>
      <c r="W375" s="18"/>
      <c r="X375" s="165"/>
      <c r="Y375" s="165"/>
      <c r="Z375" s="18"/>
      <c r="AA375" s="18"/>
      <c r="AB375" s="18"/>
      <c r="AC375" s="18"/>
      <c r="AD375" s="18"/>
      <c r="AE375" s="18"/>
    </row>
    <row r="376" spans="1:31" s="11" customFormat="1" ht="15" customHeight="1" x14ac:dyDescent="0.3">
      <c r="A376" s="337"/>
      <c r="B376" s="80"/>
      <c r="C376" s="174"/>
      <c r="D376" s="174"/>
      <c r="E376" s="17"/>
      <c r="F376" s="18"/>
      <c r="G376" s="18"/>
      <c r="H376" s="18"/>
      <c r="I376" s="18"/>
      <c r="J376" s="18"/>
      <c r="K376" s="18"/>
      <c r="L376" s="18"/>
      <c r="M376" s="18"/>
      <c r="N376" s="165"/>
      <c r="O376" s="165"/>
      <c r="P376" s="18"/>
      <c r="Q376" s="18"/>
      <c r="R376" s="18"/>
      <c r="S376" s="18"/>
      <c r="T376" s="18"/>
      <c r="U376" s="18"/>
      <c r="V376" s="18"/>
      <c r="W376" s="18"/>
      <c r="X376" s="165"/>
      <c r="Y376" s="165"/>
      <c r="Z376" s="18"/>
      <c r="AA376" s="18"/>
      <c r="AB376" s="18"/>
      <c r="AC376" s="18"/>
      <c r="AD376" s="18"/>
      <c r="AE376" s="18"/>
    </row>
    <row r="377" spans="1:31" s="11" customFormat="1" ht="15" customHeight="1" x14ac:dyDescent="0.3">
      <c r="A377" s="337"/>
      <c r="B377" s="80"/>
      <c r="C377" s="174"/>
      <c r="D377" s="174"/>
      <c r="E377" s="17"/>
      <c r="F377" s="18"/>
      <c r="G377" s="18"/>
      <c r="H377" s="18"/>
      <c r="I377" s="18"/>
      <c r="J377" s="18"/>
      <c r="K377" s="18"/>
      <c r="L377" s="18"/>
      <c r="M377" s="18"/>
      <c r="N377" s="165"/>
      <c r="O377" s="165"/>
      <c r="P377" s="18"/>
      <c r="Q377" s="18"/>
      <c r="R377" s="18"/>
      <c r="S377" s="18"/>
      <c r="T377" s="18"/>
      <c r="U377" s="18"/>
      <c r="V377" s="18"/>
      <c r="W377" s="18"/>
      <c r="X377" s="165"/>
      <c r="Y377" s="165"/>
      <c r="Z377" s="18"/>
      <c r="AA377" s="18"/>
      <c r="AB377" s="18"/>
      <c r="AC377" s="18"/>
      <c r="AD377" s="18"/>
      <c r="AE377" s="18"/>
    </row>
    <row r="378" spans="1:31" s="11" customFormat="1" ht="15" customHeight="1" x14ac:dyDescent="0.3">
      <c r="A378" s="337"/>
      <c r="B378" s="80"/>
      <c r="C378" s="174"/>
      <c r="D378" s="174"/>
      <c r="E378" s="17"/>
      <c r="F378" s="18"/>
      <c r="G378" s="18"/>
      <c r="H378" s="18"/>
      <c r="I378" s="18"/>
      <c r="J378" s="18"/>
      <c r="K378" s="18"/>
      <c r="L378" s="18"/>
      <c r="M378" s="18"/>
      <c r="N378" s="165"/>
      <c r="O378" s="165"/>
      <c r="P378" s="18"/>
      <c r="Q378" s="18"/>
      <c r="R378" s="18"/>
      <c r="S378" s="18"/>
      <c r="T378" s="18"/>
      <c r="U378" s="18"/>
      <c r="V378" s="18"/>
      <c r="W378" s="18"/>
      <c r="X378" s="165"/>
      <c r="Y378" s="165"/>
      <c r="Z378" s="18"/>
      <c r="AA378" s="18"/>
      <c r="AB378" s="18"/>
      <c r="AC378" s="18"/>
      <c r="AD378" s="18"/>
      <c r="AE378" s="18"/>
    </row>
    <row r="379" spans="1:31" s="11" customFormat="1" ht="15" customHeight="1" x14ac:dyDescent="0.3">
      <c r="A379" s="337"/>
      <c r="B379" s="80"/>
      <c r="C379" s="174"/>
      <c r="D379" s="174"/>
      <c r="E379" s="17"/>
      <c r="F379" s="18"/>
      <c r="G379" s="18"/>
      <c r="H379" s="18"/>
      <c r="I379" s="18"/>
      <c r="J379" s="18"/>
      <c r="K379" s="18"/>
      <c r="L379" s="18"/>
      <c r="M379" s="18"/>
      <c r="N379" s="165"/>
      <c r="O379" s="165"/>
      <c r="P379" s="18"/>
      <c r="Q379" s="18"/>
      <c r="R379" s="18"/>
      <c r="S379" s="18"/>
      <c r="T379" s="18"/>
      <c r="U379" s="18"/>
      <c r="V379" s="18"/>
      <c r="W379" s="18"/>
      <c r="X379" s="165"/>
      <c r="Y379" s="165"/>
      <c r="Z379" s="18"/>
      <c r="AA379" s="18"/>
      <c r="AB379" s="18"/>
      <c r="AC379" s="18"/>
      <c r="AD379" s="18"/>
      <c r="AE379" s="18"/>
    </row>
    <row r="380" spans="1:31" s="11" customFormat="1" ht="15" customHeight="1" x14ac:dyDescent="0.3">
      <c r="A380" s="337"/>
      <c r="B380" s="80"/>
      <c r="C380" s="174"/>
      <c r="D380" s="174"/>
      <c r="E380" s="17"/>
      <c r="F380" s="18"/>
      <c r="G380" s="18"/>
      <c r="H380" s="18"/>
      <c r="I380" s="18"/>
      <c r="J380" s="18"/>
      <c r="K380" s="18"/>
      <c r="L380" s="18"/>
      <c r="M380" s="18"/>
      <c r="N380" s="165"/>
      <c r="O380" s="165"/>
      <c r="P380" s="18"/>
      <c r="Q380" s="18"/>
      <c r="R380" s="18"/>
      <c r="S380" s="18"/>
      <c r="T380" s="18"/>
      <c r="U380" s="18"/>
      <c r="V380" s="18"/>
      <c r="W380" s="18"/>
      <c r="X380" s="165"/>
      <c r="Y380" s="165"/>
      <c r="Z380" s="18"/>
      <c r="AA380" s="18"/>
      <c r="AB380" s="18"/>
      <c r="AC380" s="18"/>
      <c r="AD380" s="18"/>
      <c r="AE380" s="18"/>
    </row>
    <row r="381" spans="1:31" s="11" customFormat="1" ht="15" customHeight="1" x14ac:dyDescent="0.3">
      <c r="A381" s="337"/>
      <c r="B381" s="80"/>
      <c r="C381" s="174"/>
      <c r="D381" s="174"/>
      <c r="E381" s="17"/>
      <c r="F381" s="18"/>
      <c r="G381" s="18"/>
      <c r="H381" s="18"/>
      <c r="I381" s="18"/>
      <c r="J381" s="18"/>
      <c r="K381" s="18"/>
      <c r="L381" s="18"/>
      <c r="M381" s="18"/>
      <c r="N381" s="165"/>
      <c r="O381" s="165"/>
      <c r="P381" s="18"/>
      <c r="Q381" s="18"/>
      <c r="R381" s="18"/>
      <c r="S381" s="18"/>
      <c r="T381" s="18"/>
      <c r="U381" s="18"/>
      <c r="V381" s="18"/>
      <c r="W381" s="18"/>
      <c r="X381" s="165"/>
      <c r="Y381" s="165"/>
      <c r="Z381" s="18"/>
      <c r="AA381" s="18"/>
      <c r="AB381" s="18"/>
      <c r="AC381" s="18"/>
      <c r="AD381" s="18"/>
      <c r="AE381" s="18"/>
    </row>
    <row r="382" spans="1:31" s="11" customFormat="1" ht="15" customHeight="1" x14ac:dyDescent="0.3">
      <c r="A382" s="337"/>
      <c r="B382" s="80"/>
      <c r="C382" s="174"/>
      <c r="D382" s="174"/>
      <c r="E382" s="17"/>
      <c r="F382" s="18"/>
      <c r="G382" s="18"/>
      <c r="H382" s="18"/>
      <c r="I382" s="18"/>
      <c r="J382" s="18"/>
      <c r="K382" s="18"/>
      <c r="L382" s="18"/>
      <c r="M382" s="18"/>
      <c r="N382" s="165"/>
      <c r="O382" s="165"/>
      <c r="P382" s="18"/>
      <c r="Q382" s="18"/>
      <c r="R382" s="18"/>
      <c r="S382" s="18"/>
      <c r="T382" s="18"/>
      <c r="U382" s="18"/>
      <c r="V382" s="18"/>
      <c r="W382" s="18"/>
      <c r="X382" s="165"/>
      <c r="Y382" s="165"/>
      <c r="Z382" s="18"/>
      <c r="AA382" s="18"/>
      <c r="AB382" s="18"/>
      <c r="AC382" s="18"/>
      <c r="AD382" s="18"/>
      <c r="AE382" s="18"/>
    </row>
    <row r="383" spans="1:31" s="11" customFormat="1" ht="15" customHeight="1" x14ac:dyDescent="0.3">
      <c r="A383" s="337"/>
      <c r="B383" s="80"/>
      <c r="C383" s="174"/>
      <c r="D383" s="174"/>
      <c r="E383" s="17"/>
      <c r="F383" s="18"/>
      <c r="G383" s="18"/>
      <c r="H383" s="18"/>
      <c r="I383" s="18"/>
      <c r="J383" s="18"/>
      <c r="K383" s="18"/>
      <c r="L383" s="18"/>
      <c r="M383" s="18"/>
      <c r="N383" s="165"/>
      <c r="O383" s="165"/>
      <c r="P383" s="18"/>
      <c r="Q383" s="18"/>
      <c r="R383" s="18"/>
      <c r="S383" s="18"/>
      <c r="T383" s="18"/>
      <c r="U383" s="18"/>
      <c r="V383" s="18"/>
      <c r="W383" s="18"/>
      <c r="X383" s="165"/>
      <c r="Y383" s="165"/>
      <c r="Z383" s="18"/>
      <c r="AA383" s="18"/>
      <c r="AB383" s="18"/>
      <c r="AC383" s="18"/>
      <c r="AD383" s="18"/>
      <c r="AE383" s="18"/>
    </row>
    <row r="384" spans="1:31" s="11" customFormat="1" ht="15" customHeight="1" x14ac:dyDescent="0.3">
      <c r="A384" s="337"/>
      <c r="B384" s="80"/>
      <c r="C384" s="174"/>
      <c r="D384" s="174"/>
      <c r="E384" s="17"/>
      <c r="F384" s="18"/>
      <c r="G384" s="18"/>
      <c r="H384" s="18"/>
      <c r="I384" s="18"/>
      <c r="J384" s="18"/>
      <c r="K384" s="18"/>
      <c r="L384" s="18"/>
      <c r="M384" s="18"/>
      <c r="N384" s="165"/>
      <c r="O384" s="165"/>
      <c r="P384" s="18"/>
      <c r="Q384" s="18"/>
      <c r="R384" s="18"/>
      <c r="S384" s="18"/>
      <c r="T384" s="18"/>
      <c r="U384" s="18"/>
      <c r="V384" s="18"/>
      <c r="W384" s="18"/>
      <c r="X384" s="165"/>
      <c r="Y384" s="165"/>
      <c r="Z384" s="18"/>
      <c r="AA384" s="18"/>
      <c r="AB384" s="18"/>
      <c r="AC384" s="18"/>
      <c r="AD384" s="18"/>
      <c r="AE384" s="18"/>
    </row>
    <row r="385" spans="1:31" s="11" customFormat="1" ht="15" customHeight="1" x14ac:dyDescent="0.3">
      <c r="A385" s="337"/>
      <c r="B385" s="80"/>
      <c r="C385" s="174"/>
      <c r="D385" s="174"/>
      <c r="E385" s="17"/>
      <c r="F385" s="18"/>
      <c r="G385" s="18"/>
      <c r="H385" s="18"/>
      <c r="I385" s="18"/>
      <c r="J385" s="18"/>
      <c r="K385" s="18"/>
      <c r="L385" s="18"/>
      <c r="M385" s="18"/>
      <c r="N385" s="165"/>
      <c r="O385" s="165"/>
      <c r="P385" s="18"/>
      <c r="Q385" s="18"/>
      <c r="R385" s="18"/>
      <c r="S385" s="18"/>
      <c r="T385" s="18"/>
      <c r="U385" s="18"/>
      <c r="V385" s="18"/>
      <c r="W385" s="18"/>
      <c r="X385" s="165"/>
      <c r="Y385" s="165"/>
      <c r="Z385" s="18"/>
      <c r="AA385" s="18"/>
      <c r="AB385" s="18"/>
      <c r="AC385" s="18"/>
      <c r="AD385" s="18"/>
      <c r="AE385" s="18"/>
    </row>
    <row r="386" spans="1:31" s="11" customFormat="1" ht="15" customHeight="1" x14ac:dyDescent="0.3">
      <c r="A386" s="337"/>
      <c r="B386" s="80"/>
      <c r="C386" s="174"/>
      <c r="D386" s="174"/>
      <c r="E386" s="17"/>
      <c r="F386" s="18"/>
      <c r="G386" s="18"/>
      <c r="H386" s="18"/>
      <c r="I386" s="18"/>
      <c r="J386" s="18"/>
      <c r="K386" s="18"/>
      <c r="L386" s="18"/>
      <c r="M386" s="18"/>
      <c r="N386" s="165"/>
      <c r="O386" s="165"/>
      <c r="P386" s="18"/>
      <c r="Q386" s="18"/>
      <c r="R386" s="18"/>
      <c r="S386" s="18"/>
      <c r="T386" s="18"/>
      <c r="U386" s="18"/>
      <c r="V386" s="18"/>
      <c r="W386" s="18"/>
      <c r="X386" s="165"/>
      <c r="Y386" s="165"/>
      <c r="Z386" s="18"/>
      <c r="AA386" s="18"/>
      <c r="AB386" s="18"/>
      <c r="AC386" s="18"/>
      <c r="AD386" s="18"/>
      <c r="AE386" s="18"/>
    </row>
    <row r="387" spans="1:31" s="11" customFormat="1" ht="15" customHeight="1" x14ac:dyDescent="0.3">
      <c r="A387" s="337"/>
      <c r="B387" s="80"/>
      <c r="C387" s="174"/>
      <c r="D387" s="174"/>
      <c r="E387" s="17"/>
      <c r="F387" s="18"/>
      <c r="G387" s="18"/>
      <c r="H387" s="18"/>
      <c r="I387" s="18"/>
      <c r="J387" s="18"/>
      <c r="K387" s="18"/>
      <c r="L387" s="18"/>
      <c r="M387" s="18"/>
      <c r="N387" s="165"/>
      <c r="O387" s="165"/>
      <c r="P387" s="18"/>
      <c r="Q387" s="18"/>
      <c r="R387" s="18"/>
      <c r="S387" s="18"/>
      <c r="T387" s="18"/>
      <c r="U387" s="18"/>
      <c r="V387" s="18"/>
      <c r="W387" s="18"/>
      <c r="X387" s="165"/>
      <c r="Y387" s="165"/>
      <c r="Z387" s="18"/>
      <c r="AA387" s="18"/>
      <c r="AB387" s="18"/>
      <c r="AC387" s="18"/>
      <c r="AD387" s="18"/>
      <c r="AE387" s="18"/>
    </row>
    <row r="388" spans="1:31" s="11" customFormat="1" ht="15" customHeight="1" x14ac:dyDescent="0.3">
      <c r="A388" s="337"/>
      <c r="B388" s="80"/>
      <c r="C388" s="174"/>
      <c r="D388" s="174"/>
      <c r="E388" s="17"/>
      <c r="F388" s="18"/>
      <c r="G388" s="18"/>
      <c r="H388" s="18"/>
      <c r="I388" s="18"/>
      <c r="J388" s="18"/>
      <c r="K388" s="18"/>
      <c r="L388" s="18"/>
      <c r="M388" s="18"/>
      <c r="N388" s="165"/>
      <c r="O388" s="165"/>
      <c r="P388" s="18"/>
      <c r="Q388" s="18"/>
      <c r="R388" s="18"/>
      <c r="S388" s="18"/>
      <c r="T388" s="18"/>
      <c r="U388" s="18"/>
      <c r="V388" s="18"/>
      <c r="W388" s="18"/>
      <c r="X388" s="165"/>
      <c r="Y388" s="165"/>
      <c r="Z388" s="18"/>
      <c r="AA388" s="18"/>
      <c r="AB388" s="18"/>
      <c r="AC388" s="18"/>
      <c r="AD388" s="18"/>
      <c r="AE388" s="18"/>
    </row>
    <row r="389" spans="1:31" s="11" customFormat="1" ht="15" customHeight="1" x14ac:dyDescent="0.3">
      <c r="A389" s="337"/>
      <c r="B389" s="80"/>
      <c r="C389" s="174"/>
      <c r="D389" s="174"/>
      <c r="E389" s="17"/>
      <c r="F389" s="18"/>
      <c r="G389" s="18"/>
      <c r="H389" s="18"/>
      <c r="I389" s="18"/>
      <c r="J389" s="18"/>
      <c r="K389" s="18"/>
      <c r="L389" s="18"/>
      <c r="M389" s="18"/>
      <c r="N389" s="165"/>
      <c r="O389" s="165"/>
      <c r="P389" s="18"/>
      <c r="Q389" s="18"/>
      <c r="R389" s="18"/>
      <c r="S389" s="18"/>
      <c r="T389" s="18"/>
      <c r="U389" s="18"/>
      <c r="V389" s="18"/>
      <c r="W389" s="18"/>
      <c r="X389" s="165"/>
      <c r="Y389" s="165"/>
      <c r="Z389" s="18"/>
      <c r="AA389" s="18"/>
      <c r="AB389" s="18"/>
      <c r="AC389" s="18"/>
      <c r="AD389" s="18"/>
      <c r="AE389" s="18"/>
    </row>
    <row r="390" spans="1:31" s="11" customFormat="1" ht="15" customHeight="1" x14ac:dyDescent="0.3">
      <c r="A390" s="337"/>
      <c r="B390" s="80"/>
      <c r="C390" s="174"/>
      <c r="D390" s="174"/>
      <c r="E390" s="17"/>
      <c r="F390" s="18"/>
      <c r="G390" s="18"/>
      <c r="H390" s="18"/>
      <c r="I390" s="18"/>
      <c r="J390" s="18"/>
      <c r="K390" s="18"/>
      <c r="L390" s="18"/>
      <c r="M390" s="18"/>
      <c r="N390" s="165"/>
      <c r="O390" s="165"/>
      <c r="P390" s="18"/>
      <c r="Q390" s="18"/>
      <c r="R390" s="18"/>
      <c r="S390" s="18"/>
      <c r="T390" s="18"/>
      <c r="U390" s="18"/>
      <c r="V390" s="18"/>
      <c r="W390" s="18"/>
      <c r="X390" s="165"/>
      <c r="Y390" s="165"/>
      <c r="Z390" s="18"/>
      <c r="AA390" s="18"/>
      <c r="AB390" s="18"/>
      <c r="AC390" s="18"/>
      <c r="AD390" s="18"/>
      <c r="AE390" s="18"/>
    </row>
    <row r="391" spans="1:31" s="11" customFormat="1" ht="15" customHeight="1" x14ac:dyDescent="0.3">
      <c r="A391" s="337"/>
      <c r="B391" s="80"/>
      <c r="C391" s="174"/>
      <c r="D391" s="174"/>
      <c r="E391" s="17"/>
      <c r="F391" s="18"/>
      <c r="G391" s="18"/>
      <c r="H391" s="18"/>
      <c r="I391" s="18"/>
      <c r="J391" s="18"/>
      <c r="K391" s="18"/>
      <c r="L391" s="18"/>
      <c r="M391" s="18"/>
      <c r="N391" s="165"/>
      <c r="O391" s="165"/>
      <c r="P391" s="18"/>
      <c r="Q391" s="18"/>
      <c r="R391" s="18"/>
      <c r="S391" s="18"/>
      <c r="T391" s="18"/>
      <c r="U391" s="18"/>
      <c r="V391" s="18"/>
      <c r="W391" s="18"/>
      <c r="X391" s="165"/>
      <c r="Y391" s="165"/>
      <c r="Z391" s="18"/>
      <c r="AA391" s="18"/>
      <c r="AB391" s="18"/>
      <c r="AC391" s="18"/>
      <c r="AD391" s="18"/>
      <c r="AE391" s="18"/>
    </row>
    <row r="392" spans="1:31" s="11" customFormat="1" ht="15" customHeight="1" x14ac:dyDescent="0.3">
      <c r="A392" s="337"/>
      <c r="B392" s="80"/>
      <c r="C392" s="174"/>
      <c r="D392" s="174"/>
      <c r="E392" s="17"/>
      <c r="F392" s="18"/>
      <c r="G392" s="18"/>
      <c r="H392" s="18"/>
      <c r="I392" s="18"/>
      <c r="J392" s="18"/>
      <c r="K392" s="18"/>
      <c r="L392" s="18"/>
      <c r="M392" s="18"/>
      <c r="N392" s="165"/>
      <c r="O392" s="165"/>
      <c r="P392" s="18"/>
      <c r="Q392" s="18"/>
      <c r="R392" s="18"/>
      <c r="S392" s="18"/>
      <c r="T392" s="18"/>
      <c r="U392" s="18"/>
      <c r="V392" s="18"/>
      <c r="W392" s="18"/>
      <c r="X392" s="165"/>
      <c r="Y392" s="165"/>
      <c r="Z392" s="18"/>
      <c r="AA392" s="18"/>
      <c r="AB392" s="18"/>
      <c r="AC392" s="18"/>
      <c r="AD392" s="18"/>
      <c r="AE392" s="18"/>
    </row>
    <row r="393" spans="1:31" s="11" customFormat="1" ht="15" customHeight="1" x14ac:dyDescent="0.3">
      <c r="A393" s="337"/>
      <c r="B393" s="80"/>
      <c r="C393" s="174"/>
      <c r="D393" s="174"/>
      <c r="E393" s="17"/>
      <c r="F393" s="18"/>
      <c r="G393" s="18"/>
      <c r="H393" s="18"/>
      <c r="I393" s="18"/>
      <c r="J393" s="18"/>
      <c r="K393" s="18"/>
      <c r="L393" s="18"/>
      <c r="M393" s="18"/>
      <c r="N393" s="165"/>
      <c r="O393" s="165"/>
      <c r="P393" s="18"/>
      <c r="Q393" s="18"/>
      <c r="R393" s="18"/>
      <c r="S393" s="18"/>
      <c r="T393" s="18"/>
      <c r="U393" s="18"/>
      <c r="V393" s="18"/>
      <c r="W393" s="18"/>
      <c r="X393" s="165"/>
      <c r="Y393" s="165"/>
      <c r="Z393" s="18"/>
      <c r="AA393" s="18"/>
      <c r="AB393" s="18"/>
      <c r="AC393" s="18"/>
      <c r="AD393" s="18"/>
      <c r="AE393" s="18"/>
    </row>
    <row r="394" spans="1:31" s="11" customFormat="1" ht="15" customHeight="1" x14ac:dyDescent="0.3">
      <c r="A394" s="337"/>
      <c r="B394" s="80"/>
      <c r="C394" s="174"/>
      <c r="D394" s="174"/>
      <c r="E394" s="17"/>
      <c r="F394" s="18"/>
      <c r="G394" s="18"/>
      <c r="H394" s="18"/>
      <c r="I394" s="18"/>
      <c r="J394" s="18"/>
      <c r="K394" s="18"/>
      <c r="L394" s="18"/>
      <c r="M394" s="18"/>
      <c r="N394" s="165"/>
      <c r="O394" s="165"/>
      <c r="P394" s="18"/>
      <c r="Q394" s="18"/>
      <c r="R394" s="18"/>
      <c r="S394" s="18"/>
      <c r="T394" s="18"/>
      <c r="U394" s="18"/>
      <c r="V394" s="18"/>
      <c r="W394" s="18"/>
      <c r="X394" s="165"/>
      <c r="Y394" s="165"/>
      <c r="Z394" s="18"/>
      <c r="AA394" s="18"/>
      <c r="AB394" s="18"/>
      <c r="AC394" s="18"/>
      <c r="AD394" s="18"/>
      <c r="AE394" s="18"/>
    </row>
    <row r="395" spans="1:31" s="11" customFormat="1" ht="15" customHeight="1" x14ac:dyDescent="0.3">
      <c r="A395" s="337"/>
      <c r="B395" s="80"/>
      <c r="C395" s="174"/>
      <c r="D395" s="174"/>
      <c r="E395" s="17"/>
      <c r="F395" s="18"/>
      <c r="G395" s="18"/>
      <c r="H395" s="18"/>
      <c r="I395" s="18"/>
      <c r="J395" s="18"/>
      <c r="K395" s="18"/>
      <c r="L395" s="18"/>
      <c r="M395" s="18"/>
      <c r="N395" s="165"/>
      <c r="O395" s="165"/>
      <c r="P395" s="18"/>
      <c r="Q395" s="18"/>
      <c r="R395" s="18"/>
      <c r="S395" s="18"/>
      <c r="T395" s="18"/>
      <c r="U395" s="18"/>
      <c r="V395" s="18"/>
      <c r="W395" s="18"/>
      <c r="X395" s="165"/>
      <c r="Y395" s="165"/>
      <c r="Z395" s="18"/>
      <c r="AA395" s="18"/>
      <c r="AB395" s="18"/>
      <c r="AC395" s="18"/>
      <c r="AD395" s="18"/>
      <c r="AE395" s="18"/>
    </row>
    <row r="396" spans="1:31" s="11" customFormat="1" ht="15" customHeight="1" x14ac:dyDescent="0.3">
      <c r="A396" s="337"/>
      <c r="B396" s="80"/>
      <c r="C396" s="174"/>
      <c r="D396" s="174"/>
      <c r="E396" s="17"/>
      <c r="F396" s="18"/>
      <c r="G396" s="18"/>
      <c r="H396" s="18"/>
      <c r="I396" s="18"/>
      <c r="J396" s="18"/>
      <c r="K396" s="18"/>
      <c r="L396" s="18"/>
      <c r="M396" s="18"/>
      <c r="N396" s="165"/>
      <c r="O396" s="165"/>
      <c r="P396" s="18"/>
      <c r="Q396" s="18"/>
      <c r="R396" s="18"/>
      <c r="S396" s="18"/>
      <c r="T396" s="18"/>
      <c r="U396" s="18"/>
      <c r="V396" s="18"/>
      <c r="W396" s="18"/>
      <c r="X396" s="165"/>
      <c r="Y396" s="165"/>
      <c r="Z396" s="18"/>
      <c r="AA396" s="18"/>
      <c r="AB396" s="18"/>
      <c r="AC396" s="18"/>
      <c r="AD396" s="18"/>
      <c r="AE396" s="18"/>
    </row>
    <row r="397" spans="1:31" s="11" customFormat="1" ht="15" customHeight="1" x14ac:dyDescent="0.3">
      <c r="A397" s="337"/>
      <c r="B397" s="80"/>
      <c r="C397" s="174"/>
      <c r="D397" s="174"/>
      <c r="E397" s="17"/>
      <c r="F397" s="18"/>
      <c r="G397" s="18"/>
      <c r="H397" s="18"/>
      <c r="I397" s="18"/>
      <c r="J397" s="18"/>
      <c r="K397" s="18"/>
      <c r="L397" s="18"/>
      <c r="M397" s="18"/>
      <c r="N397" s="165"/>
      <c r="O397" s="165"/>
      <c r="P397" s="18"/>
      <c r="Q397" s="18"/>
      <c r="R397" s="18"/>
      <c r="S397" s="18"/>
      <c r="T397" s="18"/>
      <c r="U397" s="18"/>
      <c r="V397" s="18"/>
      <c r="W397" s="18"/>
      <c r="X397" s="165"/>
      <c r="Y397" s="165"/>
      <c r="Z397" s="18"/>
      <c r="AA397" s="18"/>
      <c r="AB397" s="18"/>
      <c r="AC397" s="18"/>
      <c r="AD397" s="18"/>
      <c r="AE397" s="18"/>
    </row>
    <row r="398" spans="1:31" s="11" customFormat="1" ht="15" customHeight="1" x14ac:dyDescent="0.3">
      <c r="A398" s="337"/>
      <c r="B398" s="80"/>
      <c r="C398" s="174"/>
      <c r="D398" s="174"/>
      <c r="E398" s="17"/>
      <c r="F398" s="18"/>
      <c r="G398" s="18"/>
      <c r="H398" s="18"/>
      <c r="I398" s="18"/>
      <c r="J398" s="18"/>
      <c r="K398" s="18"/>
      <c r="L398" s="18"/>
      <c r="M398" s="18"/>
      <c r="N398" s="165"/>
      <c r="O398" s="165"/>
      <c r="P398" s="18"/>
      <c r="Q398" s="18"/>
      <c r="R398" s="18"/>
      <c r="S398" s="18"/>
      <c r="T398" s="18"/>
      <c r="U398" s="18"/>
      <c r="V398" s="18"/>
      <c r="W398" s="18"/>
      <c r="X398" s="165"/>
      <c r="Y398" s="165"/>
      <c r="Z398" s="18"/>
      <c r="AA398" s="18"/>
      <c r="AB398" s="18"/>
      <c r="AC398" s="18"/>
      <c r="AD398" s="18"/>
      <c r="AE398" s="18"/>
    </row>
    <row r="399" spans="1:31" s="11" customFormat="1" ht="15" customHeight="1" x14ac:dyDescent="0.3">
      <c r="A399" s="337"/>
      <c r="B399" s="80"/>
      <c r="C399" s="174"/>
      <c r="D399" s="174"/>
      <c r="E399" s="17"/>
      <c r="F399" s="18"/>
      <c r="G399" s="18"/>
      <c r="H399" s="18"/>
      <c r="I399" s="18"/>
      <c r="J399" s="18"/>
      <c r="K399" s="18"/>
      <c r="L399" s="18"/>
      <c r="M399" s="18"/>
      <c r="N399" s="165"/>
      <c r="O399" s="165"/>
      <c r="P399" s="18"/>
      <c r="Q399" s="18"/>
      <c r="R399" s="18"/>
      <c r="S399" s="18"/>
      <c r="T399" s="18"/>
      <c r="U399" s="18"/>
      <c r="V399" s="18"/>
      <c r="W399" s="18"/>
      <c r="X399" s="165"/>
      <c r="Y399" s="165"/>
      <c r="Z399" s="18"/>
      <c r="AA399" s="18"/>
      <c r="AB399" s="18"/>
      <c r="AC399" s="18"/>
      <c r="AD399" s="18"/>
      <c r="AE399" s="18"/>
    </row>
    <row r="400" spans="1:31" s="11" customFormat="1" ht="15" customHeight="1" x14ac:dyDescent="0.3">
      <c r="A400" s="337"/>
      <c r="B400" s="80"/>
      <c r="C400" s="174"/>
      <c r="D400" s="174"/>
      <c r="E400" s="17"/>
      <c r="F400" s="18"/>
      <c r="G400" s="18"/>
      <c r="H400" s="18"/>
      <c r="I400" s="18"/>
      <c r="J400" s="18"/>
      <c r="K400" s="18"/>
      <c r="L400" s="18"/>
      <c r="M400" s="18"/>
      <c r="N400" s="165"/>
      <c r="O400" s="165"/>
      <c r="P400" s="18"/>
      <c r="Q400" s="18"/>
      <c r="R400" s="18"/>
      <c r="S400" s="18"/>
      <c r="T400" s="18"/>
      <c r="U400" s="18"/>
      <c r="V400" s="18"/>
      <c r="W400" s="18"/>
      <c r="X400" s="165"/>
      <c r="Y400" s="165"/>
      <c r="Z400" s="18"/>
      <c r="AA400" s="18"/>
      <c r="AB400" s="18"/>
      <c r="AC400" s="18"/>
      <c r="AD400" s="18"/>
      <c r="AE400" s="18"/>
    </row>
    <row r="401" spans="1:31" s="11" customFormat="1" ht="15" customHeight="1" x14ac:dyDescent="0.3">
      <c r="A401" s="337"/>
      <c r="B401" s="80"/>
      <c r="C401" s="174"/>
      <c r="D401" s="174"/>
      <c r="E401" s="17"/>
      <c r="F401" s="18"/>
      <c r="G401" s="18"/>
      <c r="H401" s="18"/>
      <c r="I401" s="18"/>
      <c r="J401" s="18"/>
      <c r="K401" s="18"/>
      <c r="L401" s="18"/>
      <c r="M401" s="18"/>
      <c r="N401" s="165"/>
      <c r="O401" s="165"/>
      <c r="P401" s="18"/>
      <c r="Q401" s="18"/>
      <c r="R401" s="18"/>
      <c r="S401" s="18"/>
      <c r="T401" s="18"/>
      <c r="U401" s="18"/>
      <c r="V401" s="18"/>
      <c r="W401" s="18"/>
      <c r="X401" s="165"/>
      <c r="Y401" s="165"/>
      <c r="Z401" s="18"/>
      <c r="AA401" s="18"/>
      <c r="AB401" s="18"/>
      <c r="AC401" s="18"/>
      <c r="AD401" s="18"/>
      <c r="AE401" s="18"/>
    </row>
    <row r="402" spans="1:31" s="11" customFormat="1" ht="15" customHeight="1" x14ac:dyDescent="0.3">
      <c r="A402" s="337"/>
      <c r="B402" s="80"/>
      <c r="C402" s="174"/>
      <c r="D402" s="174"/>
      <c r="E402" s="17"/>
      <c r="F402" s="18"/>
      <c r="G402" s="18"/>
      <c r="H402" s="18"/>
      <c r="I402" s="18"/>
      <c r="J402" s="18"/>
      <c r="K402" s="18"/>
      <c r="L402" s="18"/>
      <c r="M402" s="18"/>
      <c r="N402" s="165"/>
      <c r="O402" s="165"/>
      <c r="P402" s="18"/>
      <c r="Q402" s="18"/>
      <c r="R402" s="18"/>
      <c r="S402" s="18"/>
      <c r="T402" s="18"/>
      <c r="U402" s="18"/>
      <c r="V402" s="18"/>
      <c r="W402" s="18"/>
      <c r="X402" s="165"/>
      <c r="Y402" s="165"/>
      <c r="Z402" s="18"/>
      <c r="AA402" s="18"/>
      <c r="AB402" s="18"/>
      <c r="AC402" s="18"/>
      <c r="AD402" s="18"/>
      <c r="AE402" s="18"/>
    </row>
    <row r="403" spans="1:31" s="11" customFormat="1" ht="15" customHeight="1" x14ac:dyDescent="0.3">
      <c r="A403" s="337"/>
      <c r="B403" s="80"/>
      <c r="C403" s="174"/>
      <c r="D403" s="174"/>
      <c r="E403" s="17"/>
      <c r="F403" s="18"/>
      <c r="G403" s="18"/>
      <c r="H403" s="18"/>
      <c r="I403" s="18"/>
      <c r="J403" s="18"/>
      <c r="K403" s="18"/>
      <c r="L403" s="18"/>
      <c r="M403" s="18"/>
      <c r="N403" s="165"/>
      <c r="O403" s="165"/>
      <c r="P403" s="18"/>
      <c r="Q403" s="18"/>
      <c r="R403" s="18"/>
      <c r="S403" s="18"/>
      <c r="T403" s="18"/>
      <c r="U403" s="18"/>
      <c r="V403" s="18"/>
      <c r="W403" s="18"/>
      <c r="X403" s="165"/>
      <c r="Y403" s="165"/>
      <c r="Z403" s="18"/>
      <c r="AA403" s="18"/>
      <c r="AB403" s="18"/>
      <c r="AC403" s="18"/>
      <c r="AD403" s="18"/>
      <c r="AE403" s="18"/>
    </row>
    <row r="404" spans="1:31" s="11" customFormat="1" ht="15" customHeight="1" x14ac:dyDescent="0.3">
      <c r="A404" s="337"/>
      <c r="B404" s="80"/>
      <c r="C404" s="174"/>
      <c r="D404" s="174"/>
      <c r="E404" s="17"/>
      <c r="F404" s="18"/>
      <c r="G404" s="18"/>
      <c r="H404" s="18"/>
      <c r="I404" s="18"/>
      <c r="J404" s="18"/>
      <c r="K404" s="18"/>
      <c r="L404" s="18"/>
      <c r="M404" s="18"/>
      <c r="N404" s="165"/>
      <c r="O404" s="165"/>
      <c r="P404" s="18"/>
      <c r="Q404" s="18"/>
      <c r="R404" s="18"/>
      <c r="S404" s="18"/>
      <c r="T404" s="18"/>
      <c r="U404" s="18"/>
      <c r="V404" s="18"/>
      <c r="W404" s="18"/>
      <c r="X404" s="165"/>
      <c r="Y404" s="165"/>
      <c r="Z404" s="18"/>
      <c r="AA404" s="18"/>
      <c r="AB404" s="18"/>
      <c r="AC404" s="18"/>
      <c r="AD404" s="18"/>
      <c r="AE404" s="18"/>
    </row>
    <row r="405" spans="1:31" s="11" customFormat="1" ht="15" customHeight="1" x14ac:dyDescent="0.3">
      <c r="A405" s="337"/>
      <c r="B405" s="80"/>
      <c r="C405" s="174"/>
      <c r="D405" s="174"/>
      <c r="E405" s="17"/>
      <c r="F405" s="18"/>
      <c r="G405" s="18"/>
      <c r="H405" s="18"/>
      <c r="I405" s="18"/>
      <c r="J405" s="18"/>
      <c r="K405" s="18"/>
      <c r="L405" s="18"/>
      <c r="M405" s="18"/>
      <c r="N405" s="165"/>
      <c r="O405" s="165"/>
      <c r="P405" s="18"/>
      <c r="Q405" s="18"/>
      <c r="R405" s="18"/>
      <c r="S405" s="18"/>
      <c r="T405" s="18"/>
      <c r="U405" s="18"/>
      <c r="V405" s="18"/>
      <c r="W405" s="18"/>
      <c r="X405" s="165"/>
      <c r="Y405" s="165"/>
      <c r="Z405" s="18"/>
      <c r="AA405" s="18"/>
      <c r="AB405" s="18"/>
      <c r="AC405" s="18"/>
      <c r="AD405" s="18"/>
      <c r="AE405" s="18"/>
    </row>
    <row r="406" spans="1:31" s="11" customFormat="1" ht="15" customHeight="1" x14ac:dyDescent="0.3">
      <c r="A406" s="337"/>
      <c r="B406" s="80"/>
      <c r="C406" s="174"/>
      <c r="D406" s="174"/>
      <c r="E406" s="17"/>
      <c r="F406" s="18"/>
      <c r="G406" s="18"/>
      <c r="H406" s="18"/>
      <c r="I406" s="18"/>
      <c r="J406" s="18"/>
      <c r="K406" s="18"/>
      <c r="L406" s="18"/>
      <c r="M406" s="18"/>
      <c r="N406" s="165"/>
      <c r="O406" s="165"/>
      <c r="P406" s="18"/>
      <c r="Q406" s="18"/>
      <c r="R406" s="18"/>
      <c r="S406" s="18"/>
      <c r="T406" s="18"/>
      <c r="U406" s="18"/>
      <c r="V406" s="18"/>
      <c r="W406" s="18"/>
      <c r="X406" s="165"/>
      <c r="Y406" s="165"/>
      <c r="Z406" s="18"/>
      <c r="AA406" s="18"/>
      <c r="AB406" s="18"/>
      <c r="AC406" s="18"/>
      <c r="AD406" s="18"/>
      <c r="AE406" s="18"/>
    </row>
    <row r="407" spans="1:31" s="11" customFormat="1" ht="15" customHeight="1" x14ac:dyDescent="0.3">
      <c r="A407" s="337"/>
      <c r="B407" s="80"/>
      <c r="C407" s="174"/>
      <c r="D407" s="174"/>
      <c r="E407" s="17"/>
      <c r="F407" s="18"/>
      <c r="G407" s="18"/>
      <c r="H407" s="18"/>
      <c r="I407" s="18"/>
      <c r="J407" s="18"/>
      <c r="K407" s="18"/>
      <c r="L407" s="18"/>
      <c r="M407" s="18"/>
      <c r="N407" s="165"/>
      <c r="O407" s="165"/>
      <c r="P407" s="18"/>
      <c r="Q407" s="18"/>
      <c r="R407" s="18"/>
      <c r="S407" s="18"/>
      <c r="T407" s="18"/>
      <c r="U407" s="18"/>
      <c r="V407" s="18"/>
      <c r="W407" s="18"/>
      <c r="X407" s="165"/>
      <c r="Y407" s="165"/>
      <c r="Z407" s="18"/>
      <c r="AA407" s="18"/>
      <c r="AB407" s="18"/>
      <c r="AC407" s="18"/>
      <c r="AD407" s="18"/>
      <c r="AE407" s="18"/>
    </row>
    <row r="408" spans="1:31" s="11" customFormat="1" ht="15" customHeight="1" x14ac:dyDescent="0.3">
      <c r="A408" s="337"/>
      <c r="B408" s="80"/>
      <c r="C408" s="174"/>
      <c r="D408" s="174"/>
      <c r="E408" s="17"/>
      <c r="F408" s="18"/>
      <c r="G408" s="18"/>
      <c r="H408" s="18"/>
      <c r="I408" s="18"/>
      <c r="J408" s="18"/>
      <c r="K408" s="18"/>
      <c r="L408" s="18"/>
      <c r="M408" s="18"/>
      <c r="N408" s="165"/>
      <c r="O408" s="165"/>
      <c r="P408" s="18"/>
      <c r="Q408" s="18"/>
      <c r="R408" s="18"/>
      <c r="S408" s="18"/>
      <c r="T408" s="18"/>
      <c r="U408" s="18"/>
      <c r="V408" s="18"/>
      <c r="W408" s="18"/>
      <c r="X408" s="165"/>
      <c r="Y408" s="165"/>
      <c r="Z408" s="18"/>
      <c r="AA408" s="18"/>
      <c r="AB408" s="18"/>
      <c r="AC408" s="18"/>
      <c r="AD408" s="18"/>
      <c r="AE408" s="18"/>
    </row>
    <row r="409" spans="1:31" s="11" customFormat="1" ht="15" customHeight="1" x14ac:dyDescent="0.3">
      <c r="A409" s="337"/>
      <c r="B409" s="80"/>
      <c r="C409" s="174"/>
      <c r="D409" s="174"/>
      <c r="E409" s="17"/>
      <c r="F409" s="18"/>
      <c r="G409" s="18"/>
      <c r="H409" s="18"/>
      <c r="I409" s="18"/>
      <c r="J409" s="18"/>
      <c r="K409" s="18"/>
      <c r="L409" s="18"/>
      <c r="M409" s="18"/>
      <c r="N409" s="165"/>
      <c r="O409" s="165"/>
      <c r="P409" s="18"/>
      <c r="Q409" s="18"/>
      <c r="R409" s="18"/>
      <c r="S409" s="18"/>
      <c r="T409" s="18"/>
      <c r="U409" s="18"/>
      <c r="V409" s="18"/>
      <c r="W409" s="18"/>
      <c r="X409" s="165"/>
      <c r="Y409" s="165"/>
      <c r="Z409" s="18"/>
      <c r="AA409" s="18"/>
      <c r="AB409" s="18"/>
      <c r="AC409" s="18"/>
      <c r="AD409" s="18"/>
      <c r="AE409" s="18"/>
    </row>
    <row r="410" spans="1:31" s="11" customFormat="1" ht="15" customHeight="1" x14ac:dyDescent="0.3">
      <c r="A410" s="337"/>
      <c r="B410" s="80"/>
      <c r="C410" s="174"/>
      <c r="D410" s="174"/>
      <c r="E410" s="17"/>
      <c r="F410" s="18"/>
      <c r="G410" s="18"/>
      <c r="H410" s="18"/>
      <c r="I410" s="18"/>
      <c r="J410" s="18"/>
      <c r="K410" s="18"/>
      <c r="L410" s="18"/>
      <c r="M410" s="18"/>
      <c r="N410" s="165"/>
      <c r="O410" s="165"/>
      <c r="P410" s="18"/>
      <c r="Q410" s="18"/>
      <c r="R410" s="18"/>
      <c r="S410" s="18"/>
      <c r="T410" s="18"/>
      <c r="U410" s="18"/>
      <c r="V410" s="18"/>
      <c r="W410" s="18"/>
      <c r="X410" s="165"/>
      <c r="Y410" s="165"/>
      <c r="Z410" s="18"/>
      <c r="AA410" s="18"/>
      <c r="AB410" s="18"/>
      <c r="AC410" s="18"/>
      <c r="AD410" s="18"/>
      <c r="AE410" s="18"/>
    </row>
    <row r="411" spans="1:31" s="11" customFormat="1" ht="15" customHeight="1" x14ac:dyDescent="0.3">
      <c r="A411" s="337"/>
      <c r="B411" s="80"/>
      <c r="C411" s="174"/>
      <c r="D411" s="174"/>
      <c r="E411" s="17"/>
      <c r="F411" s="18"/>
      <c r="G411" s="18"/>
      <c r="H411" s="18"/>
      <c r="I411" s="18"/>
      <c r="J411" s="18"/>
      <c r="K411" s="18"/>
      <c r="L411" s="18"/>
      <c r="M411" s="18"/>
      <c r="N411" s="165"/>
      <c r="O411" s="165"/>
      <c r="P411" s="18"/>
      <c r="Q411" s="18"/>
      <c r="R411" s="18"/>
      <c r="S411" s="18"/>
      <c r="T411" s="18"/>
      <c r="U411" s="18"/>
      <c r="V411" s="18"/>
      <c r="W411" s="18"/>
      <c r="X411" s="165"/>
      <c r="Y411" s="165"/>
      <c r="Z411" s="18"/>
      <c r="AA411" s="18"/>
      <c r="AB411" s="18"/>
      <c r="AC411" s="18"/>
      <c r="AD411" s="18"/>
      <c r="AE411" s="18"/>
    </row>
    <row r="412" spans="1:31" s="11" customFormat="1" ht="15" customHeight="1" x14ac:dyDescent="0.3">
      <c r="A412" s="337"/>
      <c r="B412" s="80"/>
      <c r="C412" s="174"/>
      <c r="D412" s="174"/>
      <c r="E412" s="17"/>
      <c r="F412" s="18"/>
      <c r="G412" s="18"/>
      <c r="H412" s="18"/>
      <c r="I412" s="18"/>
      <c r="J412" s="18"/>
      <c r="K412" s="18"/>
      <c r="L412" s="18"/>
      <c r="M412" s="18"/>
      <c r="N412" s="165"/>
      <c r="O412" s="165"/>
      <c r="P412" s="18"/>
      <c r="Q412" s="18"/>
      <c r="R412" s="18"/>
      <c r="S412" s="18"/>
      <c r="T412" s="18"/>
      <c r="U412" s="18"/>
      <c r="V412" s="18"/>
      <c r="W412" s="18"/>
      <c r="X412" s="165"/>
      <c r="Y412" s="165"/>
      <c r="Z412" s="18"/>
      <c r="AA412" s="18"/>
      <c r="AB412" s="18"/>
      <c r="AC412" s="18"/>
      <c r="AD412" s="18"/>
      <c r="AE412" s="18"/>
    </row>
    <row r="413" spans="1:31" s="11" customFormat="1" ht="15" customHeight="1" x14ac:dyDescent="0.3">
      <c r="A413" s="337"/>
      <c r="B413" s="80"/>
      <c r="C413" s="174"/>
      <c r="D413" s="174"/>
      <c r="E413" s="17"/>
      <c r="F413" s="18"/>
      <c r="G413" s="18"/>
      <c r="H413" s="18"/>
      <c r="I413" s="18"/>
      <c r="J413" s="18"/>
      <c r="K413" s="18"/>
      <c r="L413" s="18"/>
      <c r="M413" s="18"/>
      <c r="N413" s="165"/>
      <c r="O413" s="165"/>
      <c r="P413" s="18"/>
      <c r="Q413" s="18"/>
      <c r="R413" s="18"/>
      <c r="S413" s="18"/>
      <c r="T413" s="18"/>
      <c r="U413" s="18"/>
      <c r="V413" s="18"/>
      <c r="W413" s="18"/>
      <c r="X413" s="165"/>
      <c r="Y413" s="165"/>
      <c r="Z413" s="18"/>
      <c r="AA413" s="18"/>
      <c r="AB413" s="18"/>
      <c r="AC413" s="18"/>
      <c r="AD413" s="18"/>
      <c r="AE413" s="18"/>
    </row>
    <row r="414" spans="1:31" s="11" customFormat="1" ht="15" customHeight="1" x14ac:dyDescent="0.3">
      <c r="A414" s="337"/>
      <c r="B414" s="80"/>
      <c r="C414" s="174"/>
      <c r="D414" s="174"/>
      <c r="E414" s="17"/>
      <c r="F414" s="18"/>
      <c r="G414" s="18"/>
      <c r="H414" s="18"/>
      <c r="I414" s="18"/>
      <c r="J414" s="18"/>
      <c r="K414" s="18"/>
      <c r="L414" s="18"/>
      <c r="M414" s="18"/>
      <c r="N414" s="165"/>
      <c r="O414" s="165"/>
      <c r="P414" s="18"/>
      <c r="Q414" s="18"/>
      <c r="R414" s="18"/>
      <c r="S414" s="18"/>
      <c r="T414" s="18"/>
      <c r="U414" s="18"/>
      <c r="V414" s="18"/>
      <c r="W414" s="18"/>
      <c r="X414" s="165"/>
      <c r="Y414" s="165"/>
      <c r="Z414" s="18"/>
      <c r="AA414" s="18"/>
      <c r="AB414" s="18"/>
      <c r="AC414" s="18"/>
      <c r="AD414" s="18"/>
      <c r="AE414" s="18"/>
    </row>
    <row r="415" spans="1:31" s="11" customFormat="1" ht="15" customHeight="1" x14ac:dyDescent="0.3">
      <c r="A415" s="337"/>
      <c r="B415" s="80"/>
      <c r="C415" s="174"/>
      <c r="D415" s="174"/>
      <c r="E415" s="17"/>
      <c r="F415" s="18"/>
      <c r="G415" s="18"/>
      <c r="H415" s="18"/>
      <c r="I415" s="18"/>
      <c r="J415" s="18"/>
      <c r="K415" s="18"/>
      <c r="L415" s="18"/>
      <c r="M415" s="18"/>
      <c r="N415" s="165"/>
      <c r="O415" s="165"/>
      <c r="P415" s="18"/>
      <c r="Q415" s="18"/>
      <c r="R415" s="18"/>
      <c r="S415" s="18"/>
      <c r="T415" s="18"/>
      <c r="U415" s="18"/>
      <c r="V415" s="18"/>
      <c r="W415" s="18"/>
      <c r="X415" s="165"/>
      <c r="Y415" s="165"/>
      <c r="Z415" s="18"/>
      <c r="AA415" s="18"/>
      <c r="AB415" s="18"/>
      <c r="AC415" s="18"/>
      <c r="AD415" s="18"/>
      <c r="AE415" s="18"/>
    </row>
    <row r="416" spans="1:31" s="11" customFormat="1" ht="15" customHeight="1" x14ac:dyDescent="0.3">
      <c r="A416" s="337"/>
      <c r="B416" s="80"/>
      <c r="C416" s="174"/>
      <c r="D416" s="174"/>
      <c r="E416" s="17"/>
      <c r="F416" s="18"/>
      <c r="G416" s="18"/>
      <c r="H416" s="18"/>
      <c r="I416" s="18"/>
      <c r="J416" s="18"/>
      <c r="K416" s="18"/>
      <c r="L416" s="18"/>
      <c r="M416" s="18"/>
      <c r="N416" s="165"/>
      <c r="O416" s="165"/>
      <c r="P416" s="18"/>
      <c r="Q416" s="18"/>
      <c r="R416" s="18"/>
      <c r="S416" s="18"/>
      <c r="T416" s="18"/>
      <c r="U416" s="18"/>
      <c r="V416" s="18"/>
      <c r="W416" s="18"/>
      <c r="X416" s="165"/>
      <c r="Y416" s="165"/>
      <c r="Z416" s="18"/>
      <c r="AA416" s="18"/>
      <c r="AB416" s="18"/>
      <c r="AC416" s="18"/>
      <c r="AD416" s="18"/>
      <c r="AE416" s="18"/>
    </row>
    <row r="417" spans="1:31" s="11" customFormat="1" ht="15" customHeight="1" x14ac:dyDescent="0.3">
      <c r="A417" s="337"/>
      <c r="B417" s="80"/>
      <c r="C417" s="174"/>
      <c r="D417" s="174"/>
      <c r="E417" s="17"/>
      <c r="F417" s="18"/>
      <c r="G417" s="18"/>
      <c r="H417" s="18"/>
      <c r="I417" s="18"/>
      <c r="J417" s="18"/>
      <c r="K417" s="18"/>
      <c r="L417" s="18"/>
      <c r="M417" s="18"/>
      <c r="N417" s="165"/>
      <c r="O417" s="165"/>
      <c r="P417" s="18"/>
      <c r="Q417" s="18"/>
      <c r="R417" s="18"/>
      <c r="S417" s="18"/>
      <c r="T417" s="18"/>
      <c r="U417" s="18"/>
      <c r="V417" s="18"/>
      <c r="W417" s="18"/>
      <c r="X417" s="165"/>
      <c r="Y417" s="165"/>
      <c r="Z417" s="18"/>
      <c r="AA417" s="18"/>
      <c r="AB417" s="18"/>
      <c r="AC417" s="18"/>
      <c r="AD417" s="18"/>
      <c r="AE417" s="18"/>
    </row>
    <row r="418" spans="1:31" s="11" customFormat="1" ht="15" customHeight="1" x14ac:dyDescent="0.3">
      <c r="A418" s="337"/>
      <c r="B418" s="80"/>
      <c r="C418" s="174"/>
      <c r="D418" s="174"/>
      <c r="E418" s="17"/>
      <c r="F418" s="18"/>
      <c r="G418" s="18"/>
      <c r="H418" s="18"/>
      <c r="I418" s="18"/>
      <c r="J418" s="18"/>
      <c r="K418" s="18"/>
      <c r="L418" s="18"/>
      <c r="M418" s="18"/>
      <c r="N418" s="165"/>
      <c r="O418" s="165"/>
      <c r="P418" s="18"/>
      <c r="Q418" s="18"/>
      <c r="R418" s="18"/>
      <c r="S418" s="18"/>
      <c r="T418" s="18"/>
      <c r="U418" s="18"/>
      <c r="V418" s="18"/>
      <c r="W418" s="18"/>
      <c r="X418" s="165"/>
      <c r="Y418" s="165"/>
      <c r="Z418" s="18"/>
      <c r="AA418" s="18"/>
      <c r="AB418" s="18"/>
      <c r="AC418" s="18"/>
      <c r="AD418" s="18"/>
      <c r="AE418" s="18"/>
    </row>
    <row r="419" spans="1:31" s="11" customFormat="1" ht="15" customHeight="1" x14ac:dyDescent="0.3">
      <c r="A419" s="337"/>
      <c r="B419" s="80"/>
      <c r="C419" s="174"/>
      <c r="D419" s="174"/>
      <c r="E419" s="17"/>
      <c r="F419" s="18"/>
      <c r="G419" s="18"/>
      <c r="H419" s="18"/>
      <c r="I419" s="18"/>
      <c r="J419" s="18"/>
      <c r="K419" s="18"/>
      <c r="L419" s="18"/>
      <c r="M419" s="18"/>
      <c r="N419" s="165"/>
      <c r="O419" s="165"/>
      <c r="P419" s="18"/>
      <c r="Q419" s="18"/>
      <c r="R419" s="18"/>
      <c r="S419" s="18"/>
      <c r="T419" s="18"/>
      <c r="U419" s="18"/>
      <c r="V419" s="18"/>
      <c r="W419" s="18"/>
      <c r="X419" s="165"/>
      <c r="Y419" s="165"/>
      <c r="Z419" s="18"/>
      <c r="AA419" s="18"/>
      <c r="AB419" s="18"/>
      <c r="AC419" s="18"/>
      <c r="AD419" s="18"/>
      <c r="AE419" s="18"/>
    </row>
    <row r="420" spans="1:31" s="11" customFormat="1" ht="15" customHeight="1" x14ac:dyDescent="0.3">
      <c r="A420" s="337"/>
      <c r="B420" s="80"/>
      <c r="C420" s="174"/>
      <c r="D420" s="174"/>
      <c r="E420" s="17"/>
      <c r="F420" s="18"/>
      <c r="G420" s="18"/>
      <c r="H420" s="18"/>
      <c r="I420" s="18"/>
      <c r="J420" s="18"/>
      <c r="K420" s="18"/>
      <c r="L420" s="18"/>
      <c r="M420" s="18"/>
      <c r="N420" s="165"/>
      <c r="O420" s="165"/>
      <c r="P420" s="18"/>
      <c r="Q420" s="18"/>
      <c r="R420" s="18"/>
      <c r="S420" s="18"/>
      <c r="T420" s="18"/>
      <c r="U420" s="18"/>
      <c r="V420" s="18"/>
      <c r="W420" s="18"/>
      <c r="X420" s="165"/>
      <c r="Y420" s="165"/>
      <c r="Z420" s="18"/>
      <c r="AA420" s="18"/>
      <c r="AB420" s="18"/>
      <c r="AC420" s="18"/>
      <c r="AD420" s="18"/>
      <c r="AE420" s="18"/>
    </row>
    <row r="421" spans="1:31" s="11" customFormat="1" ht="15" customHeight="1" x14ac:dyDescent="0.3">
      <c r="A421" s="337"/>
      <c r="B421" s="80"/>
      <c r="C421" s="174"/>
      <c r="D421" s="174"/>
      <c r="E421" s="17"/>
      <c r="F421" s="18"/>
      <c r="G421" s="18"/>
      <c r="H421" s="18"/>
      <c r="I421" s="18"/>
      <c r="J421" s="18"/>
      <c r="K421" s="18"/>
      <c r="L421" s="18"/>
      <c r="M421" s="18"/>
      <c r="N421" s="165"/>
      <c r="O421" s="165"/>
      <c r="P421" s="18"/>
      <c r="Q421" s="18"/>
      <c r="R421" s="18"/>
      <c r="S421" s="18"/>
      <c r="T421" s="18"/>
      <c r="U421" s="18"/>
      <c r="V421" s="18"/>
      <c r="W421" s="18"/>
      <c r="X421" s="165"/>
      <c r="Y421" s="165"/>
      <c r="Z421" s="18"/>
      <c r="AA421" s="18"/>
      <c r="AB421" s="18"/>
      <c r="AC421" s="18"/>
      <c r="AD421" s="18"/>
      <c r="AE421" s="18"/>
    </row>
    <row r="422" spans="1:31" s="11" customFormat="1" ht="15" customHeight="1" x14ac:dyDescent="0.3">
      <c r="A422" s="337"/>
      <c r="B422" s="80"/>
      <c r="C422" s="174"/>
      <c r="D422" s="174"/>
      <c r="E422" s="17"/>
      <c r="F422" s="18"/>
      <c r="G422" s="18"/>
      <c r="H422" s="18"/>
      <c r="I422" s="18"/>
      <c r="J422" s="18"/>
      <c r="K422" s="18"/>
      <c r="L422" s="18"/>
      <c r="M422" s="18"/>
      <c r="N422" s="165"/>
      <c r="O422" s="165"/>
      <c r="P422" s="18"/>
      <c r="Q422" s="18"/>
      <c r="R422" s="18"/>
      <c r="S422" s="18"/>
      <c r="T422" s="18"/>
      <c r="U422" s="18"/>
      <c r="V422" s="18"/>
      <c r="W422" s="18"/>
      <c r="X422" s="165"/>
      <c r="Y422" s="165"/>
      <c r="Z422" s="18"/>
      <c r="AA422" s="18"/>
      <c r="AB422" s="18"/>
      <c r="AC422" s="18"/>
      <c r="AD422" s="18"/>
      <c r="AE422" s="18"/>
    </row>
    <row r="423" spans="1:31" s="11" customFormat="1" ht="15" customHeight="1" x14ac:dyDescent="0.3">
      <c r="A423" s="337"/>
      <c r="B423" s="80"/>
      <c r="C423" s="174"/>
      <c r="D423" s="174"/>
      <c r="E423" s="17"/>
      <c r="F423" s="18"/>
      <c r="G423" s="18"/>
      <c r="H423" s="18"/>
      <c r="I423" s="18"/>
      <c r="J423" s="18"/>
      <c r="K423" s="18"/>
      <c r="L423" s="18"/>
      <c r="M423" s="18"/>
      <c r="N423" s="165"/>
      <c r="O423" s="165"/>
      <c r="P423" s="18"/>
      <c r="Q423" s="18"/>
      <c r="R423" s="18"/>
      <c r="S423" s="18"/>
      <c r="T423" s="18"/>
      <c r="U423" s="18"/>
      <c r="V423" s="18"/>
      <c r="W423" s="18"/>
      <c r="X423" s="165"/>
      <c r="Y423" s="165"/>
      <c r="Z423" s="18"/>
      <c r="AA423" s="18"/>
      <c r="AB423" s="18"/>
      <c r="AC423" s="18"/>
      <c r="AD423" s="18"/>
      <c r="AE423" s="18"/>
    </row>
    <row r="424" spans="1:31" s="11" customFormat="1" ht="15" customHeight="1" x14ac:dyDescent="0.3">
      <c r="A424" s="337"/>
      <c r="B424" s="80"/>
      <c r="C424" s="174"/>
      <c r="D424" s="174"/>
      <c r="E424" s="17"/>
      <c r="F424" s="18"/>
      <c r="G424" s="18"/>
      <c r="H424" s="18"/>
      <c r="I424" s="18"/>
      <c r="J424" s="18"/>
      <c r="K424" s="18"/>
      <c r="L424" s="18"/>
      <c r="M424" s="18"/>
      <c r="N424" s="165"/>
      <c r="O424" s="165"/>
      <c r="P424" s="18"/>
      <c r="Q424" s="18"/>
      <c r="R424" s="18"/>
      <c r="S424" s="18"/>
      <c r="T424" s="18"/>
      <c r="U424" s="18"/>
      <c r="V424" s="18"/>
      <c r="W424" s="18"/>
      <c r="X424" s="165"/>
      <c r="Y424" s="165"/>
      <c r="Z424" s="18"/>
      <c r="AA424" s="18"/>
      <c r="AB424" s="18"/>
      <c r="AC424" s="18"/>
      <c r="AD424" s="18"/>
      <c r="AE424" s="18"/>
    </row>
    <row r="425" spans="1:31" s="11" customFormat="1" ht="15" customHeight="1" x14ac:dyDescent="0.3">
      <c r="A425" s="337"/>
      <c r="B425" s="80"/>
      <c r="C425" s="174"/>
      <c r="D425" s="174"/>
      <c r="E425" s="17"/>
      <c r="F425" s="18"/>
      <c r="G425" s="18"/>
      <c r="H425" s="18"/>
      <c r="I425" s="18"/>
      <c r="J425" s="18"/>
      <c r="K425" s="18"/>
      <c r="L425" s="18"/>
      <c r="M425" s="18"/>
      <c r="N425" s="165"/>
      <c r="O425" s="165"/>
      <c r="P425" s="18"/>
      <c r="Q425" s="18"/>
      <c r="R425" s="18"/>
      <c r="S425" s="18"/>
      <c r="T425" s="18"/>
      <c r="U425" s="18"/>
      <c r="V425" s="18"/>
      <c r="W425" s="18"/>
      <c r="X425" s="165"/>
      <c r="Y425" s="165"/>
      <c r="Z425" s="18"/>
      <c r="AA425" s="18"/>
      <c r="AB425" s="18"/>
      <c r="AC425" s="18"/>
      <c r="AD425" s="18"/>
      <c r="AE425" s="18"/>
    </row>
    <row r="426" spans="1:31" s="11" customFormat="1" ht="15" customHeight="1" x14ac:dyDescent="0.3">
      <c r="A426" s="337"/>
      <c r="B426" s="80"/>
      <c r="C426" s="174"/>
      <c r="D426" s="174"/>
      <c r="E426" s="17"/>
      <c r="F426" s="18"/>
      <c r="G426" s="18"/>
      <c r="H426" s="18"/>
      <c r="I426" s="18"/>
      <c r="J426" s="18"/>
      <c r="K426" s="18"/>
      <c r="L426" s="18"/>
      <c r="M426" s="18"/>
      <c r="N426" s="165"/>
      <c r="O426" s="165"/>
      <c r="P426" s="18"/>
      <c r="Q426" s="18"/>
      <c r="R426" s="18"/>
      <c r="S426" s="18"/>
      <c r="T426" s="18"/>
      <c r="U426" s="18"/>
      <c r="V426" s="18"/>
      <c r="W426" s="18"/>
      <c r="X426" s="165"/>
      <c r="Y426" s="165"/>
      <c r="Z426" s="18"/>
      <c r="AA426" s="18"/>
      <c r="AB426" s="18"/>
      <c r="AC426" s="18"/>
      <c r="AD426" s="18"/>
      <c r="AE426" s="18"/>
    </row>
    <row r="427" spans="1:31" s="11" customFormat="1" ht="15" customHeight="1" x14ac:dyDescent="0.3">
      <c r="A427" s="337"/>
      <c r="B427" s="80"/>
      <c r="C427" s="174"/>
      <c r="D427" s="174"/>
      <c r="E427" s="17"/>
      <c r="F427" s="18"/>
      <c r="G427" s="18"/>
      <c r="H427" s="18"/>
      <c r="I427" s="18"/>
      <c r="J427" s="18"/>
      <c r="K427" s="18"/>
      <c r="L427" s="18"/>
      <c r="M427" s="18"/>
      <c r="N427" s="165"/>
      <c r="O427" s="165"/>
      <c r="P427" s="18"/>
      <c r="Q427" s="18"/>
      <c r="R427" s="18"/>
      <c r="S427" s="18"/>
      <c r="T427" s="18"/>
      <c r="U427" s="18"/>
      <c r="V427" s="18"/>
      <c r="W427" s="18"/>
      <c r="X427" s="165"/>
      <c r="Y427" s="165"/>
      <c r="Z427" s="18"/>
      <c r="AA427" s="18"/>
      <c r="AB427" s="18"/>
      <c r="AC427" s="18"/>
      <c r="AD427" s="18"/>
      <c r="AE427" s="18"/>
    </row>
    <row r="428" spans="1:31" s="11" customFormat="1" ht="15" customHeight="1" x14ac:dyDescent="0.3">
      <c r="A428" s="337"/>
      <c r="B428" s="80"/>
      <c r="C428" s="174"/>
      <c r="D428" s="174"/>
      <c r="E428" s="17"/>
      <c r="F428" s="18"/>
      <c r="G428" s="18"/>
      <c r="H428" s="18"/>
      <c r="I428" s="18"/>
      <c r="J428" s="18"/>
      <c r="K428" s="18"/>
      <c r="L428" s="18"/>
      <c r="M428" s="18"/>
      <c r="N428" s="165"/>
      <c r="O428" s="165"/>
      <c r="P428" s="18"/>
      <c r="Q428" s="18"/>
      <c r="R428" s="18"/>
      <c r="S428" s="18"/>
      <c r="T428" s="18"/>
      <c r="U428" s="18"/>
      <c r="V428" s="18"/>
      <c r="W428" s="18"/>
      <c r="X428" s="165"/>
      <c r="Y428" s="165"/>
      <c r="Z428" s="18"/>
      <c r="AA428" s="18"/>
      <c r="AB428" s="18"/>
      <c r="AC428" s="18"/>
      <c r="AD428" s="18"/>
      <c r="AE428" s="18"/>
    </row>
    <row r="429" spans="1:31" s="11" customFormat="1" ht="15" customHeight="1" x14ac:dyDescent="0.3">
      <c r="A429" s="337"/>
      <c r="B429" s="80"/>
      <c r="C429" s="174"/>
      <c r="D429" s="174"/>
      <c r="E429" s="17"/>
      <c r="F429" s="18"/>
      <c r="G429" s="18"/>
      <c r="H429" s="18"/>
      <c r="I429" s="18"/>
      <c r="J429" s="18"/>
      <c r="K429" s="18"/>
      <c r="L429" s="18"/>
      <c r="M429" s="18"/>
      <c r="N429" s="165"/>
      <c r="O429" s="165"/>
      <c r="P429" s="18"/>
      <c r="Q429" s="18"/>
      <c r="R429" s="18"/>
      <c r="S429" s="18"/>
      <c r="T429" s="18"/>
      <c r="U429" s="18"/>
      <c r="V429" s="18"/>
      <c r="W429" s="18"/>
      <c r="X429" s="165"/>
      <c r="Y429" s="165"/>
      <c r="Z429" s="18"/>
      <c r="AA429" s="18"/>
      <c r="AB429" s="18"/>
      <c r="AC429" s="18"/>
      <c r="AD429" s="18"/>
      <c r="AE429" s="18"/>
    </row>
    <row r="430" spans="1:31" s="11" customFormat="1" ht="15" customHeight="1" x14ac:dyDescent="0.3">
      <c r="A430" s="337"/>
      <c r="B430" s="80"/>
      <c r="C430" s="174"/>
      <c r="D430" s="174"/>
      <c r="E430" s="17"/>
      <c r="F430" s="18"/>
      <c r="G430" s="18"/>
      <c r="H430" s="18"/>
      <c r="I430" s="18"/>
      <c r="J430" s="18"/>
      <c r="K430" s="18"/>
      <c r="L430" s="18"/>
      <c r="M430" s="18"/>
      <c r="N430" s="165"/>
      <c r="O430" s="165"/>
      <c r="P430" s="18"/>
      <c r="Q430" s="18"/>
      <c r="R430" s="18"/>
      <c r="S430" s="18"/>
      <c r="T430" s="18"/>
      <c r="U430" s="18"/>
      <c r="V430" s="18"/>
      <c r="W430" s="18"/>
      <c r="X430" s="165"/>
      <c r="Y430" s="165"/>
      <c r="Z430" s="18"/>
      <c r="AA430" s="18"/>
      <c r="AB430" s="18"/>
      <c r="AC430" s="18"/>
      <c r="AD430" s="18"/>
      <c r="AE430" s="18"/>
    </row>
    <row r="431" spans="1:31" s="11" customFormat="1" ht="15" customHeight="1" x14ac:dyDescent="0.3">
      <c r="A431" s="337"/>
      <c r="B431" s="80"/>
      <c r="C431" s="174"/>
      <c r="D431" s="174"/>
      <c r="E431" s="17"/>
      <c r="F431" s="18"/>
      <c r="G431" s="18"/>
      <c r="H431" s="18"/>
      <c r="I431" s="18"/>
      <c r="J431" s="18"/>
      <c r="K431" s="18"/>
      <c r="L431" s="18"/>
      <c r="M431" s="18"/>
      <c r="N431" s="165"/>
      <c r="O431" s="165"/>
      <c r="P431" s="18"/>
      <c r="Q431" s="18"/>
      <c r="R431" s="18"/>
      <c r="S431" s="18"/>
      <c r="T431" s="18"/>
      <c r="U431" s="18"/>
      <c r="V431" s="18"/>
      <c r="W431" s="18"/>
      <c r="X431" s="165"/>
      <c r="Y431" s="165"/>
      <c r="Z431" s="18"/>
      <c r="AA431" s="18"/>
      <c r="AB431" s="18"/>
      <c r="AC431" s="18"/>
      <c r="AD431" s="18"/>
      <c r="AE431" s="18"/>
    </row>
    <row r="432" spans="1:31" s="11" customFormat="1" ht="15" customHeight="1" x14ac:dyDescent="0.3">
      <c r="A432" s="337"/>
      <c r="B432" s="80"/>
      <c r="C432" s="174"/>
      <c r="D432" s="174"/>
      <c r="E432" s="17"/>
      <c r="F432" s="18"/>
      <c r="G432" s="18"/>
      <c r="H432" s="18"/>
      <c r="I432" s="18"/>
      <c r="J432" s="18"/>
      <c r="K432" s="18"/>
      <c r="L432" s="18"/>
      <c r="M432" s="18"/>
      <c r="N432" s="165"/>
      <c r="O432" s="165"/>
      <c r="P432" s="18"/>
      <c r="Q432" s="18"/>
      <c r="R432" s="18"/>
      <c r="S432" s="18"/>
      <c r="T432" s="18"/>
      <c r="U432" s="18"/>
      <c r="V432" s="18"/>
      <c r="W432" s="18"/>
      <c r="X432" s="165"/>
      <c r="Y432" s="165"/>
      <c r="Z432" s="18"/>
      <c r="AA432" s="18"/>
      <c r="AB432" s="18"/>
      <c r="AC432" s="18"/>
      <c r="AD432" s="18"/>
      <c r="AE432" s="18"/>
    </row>
    <row r="433" spans="1:31" s="11" customFormat="1" ht="15" customHeight="1" x14ac:dyDescent="0.3">
      <c r="A433" s="337"/>
      <c r="B433" s="80"/>
      <c r="C433" s="174"/>
      <c r="D433" s="174"/>
      <c r="E433" s="17"/>
      <c r="F433" s="18"/>
      <c r="G433" s="18"/>
      <c r="H433" s="18"/>
      <c r="I433" s="18"/>
      <c r="J433" s="18"/>
      <c r="K433" s="18"/>
      <c r="L433" s="18"/>
      <c r="M433" s="18"/>
      <c r="N433" s="165"/>
      <c r="O433" s="165"/>
      <c r="P433" s="18"/>
      <c r="Q433" s="18"/>
      <c r="R433" s="18"/>
      <c r="S433" s="18"/>
      <c r="T433" s="18"/>
      <c r="U433" s="18"/>
      <c r="V433" s="18"/>
      <c r="W433" s="18"/>
      <c r="X433" s="165"/>
      <c r="Y433" s="165"/>
      <c r="Z433" s="18"/>
      <c r="AA433" s="18"/>
      <c r="AB433" s="18"/>
      <c r="AC433" s="18"/>
      <c r="AD433" s="18"/>
      <c r="AE433" s="18"/>
    </row>
    <row r="434" spans="1:31" s="11" customFormat="1" ht="15" customHeight="1" x14ac:dyDescent="0.3">
      <c r="A434" s="337"/>
      <c r="B434" s="80"/>
      <c r="C434" s="174"/>
      <c r="D434" s="174"/>
      <c r="E434" s="17"/>
      <c r="F434" s="18"/>
      <c r="G434" s="18"/>
      <c r="H434" s="18"/>
      <c r="I434" s="18"/>
      <c r="J434" s="18"/>
      <c r="K434" s="18"/>
      <c r="L434" s="18"/>
      <c r="M434" s="18"/>
      <c r="N434" s="165"/>
      <c r="O434" s="165"/>
      <c r="P434" s="18"/>
      <c r="Q434" s="18"/>
      <c r="R434" s="18"/>
      <c r="S434" s="18"/>
      <c r="T434" s="18"/>
      <c r="U434" s="18"/>
      <c r="V434" s="18"/>
      <c r="W434" s="18"/>
      <c r="X434" s="165"/>
      <c r="Y434" s="165"/>
      <c r="Z434" s="18"/>
      <c r="AA434" s="18"/>
      <c r="AB434" s="18"/>
      <c r="AC434" s="18"/>
      <c r="AD434" s="18"/>
      <c r="AE434" s="18"/>
    </row>
    <row r="435" spans="1:31" s="11" customFormat="1" ht="15" customHeight="1" x14ac:dyDescent="0.3">
      <c r="A435" s="337"/>
      <c r="B435" s="80"/>
      <c r="C435" s="174"/>
      <c r="D435" s="174"/>
      <c r="E435" s="17"/>
      <c r="F435" s="18"/>
      <c r="G435" s="18"/>
      <c r="H435" s="18"/>
      <c r="I435" s="18"/>
      <c r="J435" s="18"/>
      <c r="K435" s="18"/>
      <c r="L435" s="18"/>
      <c r="M435" s="18"/>
      <c r="N435" s="165"/>
      <c r="O435" s="165"/>
      <c r="P435" s="18"/>
      <c r="Q435" s="18"/>
      <c r="R435" s="18"/>
      <c r="S435" s="18"/>
      <c r="T435" s="18"/>
      <c r="U435" s="18"/>
      <c r="V435" s="18"/>
      <c r="W435" s="18"/>
      <c r="X435" s="165"/>
      <c r="Y435" s="165"/>
      <c r="Z435" s="18"/>
      <c r="AA435" s="18"/>
      <c r="AB435" s="18"/>
      <c r="AC435" s="18"/>
      <c r="AD435" s="18"/>
      <c r="AE435" s="18"/>
    </row>
    <row r="436" spans="1:31" s="11" customFormat="1" ht="15" customHeight="1" x14ac:dyDescent="0.3">
      <c r="A436" s="337"/>
      <c r="B436" s="80"/>
      <c r="C436" s="174"/>
      <c r="D436" s="174"/>
      <c r="E436" s="17"/>
      <c r="F436" s="18"/>
      <c r="G436" s="18"/>
      <c r="H436" s="18"/>
      <c r="I436" s="18"/>
      <c r="J436" s="18"/>
      <c r="K436" s="18"/>
      <c r="L436" s="18"/>
      <c r="M436" s="18"/>
      <c r="N436" s="165"/>
      <c r="O436" s="165"/>
      <c r="P436" s="18"/>
      <c r="Q436" s="18"/>
      <c r="R436" s="18"/>
      <c r="S436" s="18"/>
      <c r="T436" s="18"/>
      <c r="U436" s="18"/>
      <c r="V436" s="18"/>
      <c r="W436" s="18"/>
      <c r="X436" s="165"/>
      <c r="Y436" s="165"/>
      <c r="Z436" s="18"/>
      <c r="AA436" s="18"/>
      <c r="AB436" s="18"/>
      <c r="AC436" s="18"/>
      <c r="AD436" s="18"/>
      <c r="AE436" s="18"/>
    </row>
    <row r="437" spans="1:31" s="11" customFormat="1" ht="15" customHeight="1" x14ac:dyDescent="0.3">
      <c r="A437" s="337"/>
      <c r="B437" s="80"/>
      <c r="C437" s="174"/>
      <c r="D437" s="174"/>
      <c r="E437" s="17"/>
      <c r="F437" s="18"/>
      <c r="G437" s="18"/>
      <c r="H437" s="18"/>
      <c r="I437" s="18"/>
      <c r="J437" s="18"/>
      <c r="K437" s="18"/>
      <c r="L437" s="18"/>
      <c r="M437" s="18"/>
      <c r="N437" s="165"/>
      <c r="O437" s="165"/>
      <c r="P437" s="18"/>
      <c r="Q437" s="18"/>
      <c r="R437" s="18"/>
      <c r="S437" s="18"/>
      <c r="T437" s="18"/>
      <c r="U437" s="18"/>
      <c r="V437" s="18"/>
      <c r="W437" s="18"/>
      <c r="X437" s="165"/>
      <c r="Y437" s="165"/>
      <c r="Z437" s="18"/>
      <c r="AA437" s="18"/>
      <c r="AB437" s="18"/>
      <c r="AC437" s="18"/>
      <c r="AD437" s="18"/>
      <c r="AE437" s="18"/>
    </row>
    <row r="438" spans="1:31" s="11" customFormat="1" ht="15" customHeight="1" x14ac:dyDescent="0.3">
      <c r="A438" s="337"/>
      <c r="B438" s="80"/>
      <c r="C438" s="174"/>
      <c r="D438" s="174"/>
      <c r="E438" s="17"/>
      <c r="F438" s="18"/>
      <c r="G438" s="18"/>
      <c r="H438" s="18"/>
      <c r="I438" s="18"/>
      <c r="J438" s="18"/>
      <c r="K438" s="18"/>
      <c r="L438" s="18"/>
      <c r="M438" s="18"/>
      <c r="N438" s="165"/>
      <c r="O438" s="165"/>
      <c r="P438" s="18"/>
      <c r="Q438" s="18"/>
      <c r="R438" s="18"/>
      <c r="S438" s="18"/>
      <c r="T438" s="18"/>
      <c r="U438" s="18"/>
      <c r="V438" s="18"/>
      <c r="W438" s="18"/>
      <c r="X438" s="165"/>
      <c r="Y438" s="165"/>
      <c r="Z438" s="18"/>
      <c r="AA438" s="18"/>
      <c r="AB438" s="18"/>
      <c r="AC438" s="18"/>
      <c r="AD438" s="18"/>
      <c r="AE438" s="18"/>
    </row>
    <row r="439" spans="1:31" s="11" customFormat="1" ht="15" customHeight="1" x14ac:dyDescent="0.3">
      <c r="A439" s="337"/>
      <c r="B439" s="80"/>
      <c r="C439" s="174"/>
      <c r="D439" s="174"/>
      <c r="E439" s="17"/>
      <c r="F439" s="18"/>
      <c r="G439" s="18"/>
      <c r="H439" s="18"/>
      <c r="I439" s="18"/>
      <c r="J439" s="18"/>
      <c r="K439" s="18"/>
      <c r="L439" s="18"/>
      <c r="M439" s="18"/>
      <c r="N439" s="165"/>
      <c r="O439" s="165"/>
      <c r="P439" s="18"/>
      <c r="Q439" s="18"/>
      <c r="R439" s="18"/>
      <c r="S439" s="18"/>
      <c r="T439" s="18"/>
      <c r="U439" s="18"/>
      <c r="V439" s="18"/>
      <c r="W439" s="18"/>
      <c r="X439" s="165"/>
      <c r="Y439" s="165"/>
      <c r="Z439" s="18"/>
      <c r="AA439" s="18"/>
      <c r="AB439" s="18"/>
      <c r="AC439" s="18"/>
      <c r="AD439" s="18"/>
      <c r="AE439" s="18"/>
    </row>
    <row r="440" spans="1:31" s="11" customFormat="1" ht="15" customHeight="1" x14ac:dyDescent="0.3">
      <c r="A440" s="337"/>
      <c r="B440" s="80"/>
      <c r="C440" s="174"/>
      <c r="D440" s="174"/>
      <c r="E440" s="17"/>
      <c r="F440" s="18"/>
      <c r="G440" s="18"/>
      <c r="H440" s="18"/>
      <c r="I440" s="18"/>
      <c r="J440" s="18"/>
      <c r="K440" s="18"/>
      <c r="L440" s="18"/>
      <c r="M440" s="18"/>
      <c r="N440" s="165"/>
      <c r="O440" s="165"/>
      <c r="P440" s="18"/>
      <c r="Q440" s="18"/>
      <c r="R440" s="18"/>
      <c r="S440" s="18"/>
      <c r="T440" s="18"/>
      <c r="U440" s="18"/>
      <c r="V440" s="18"/>
      <c r="W440" s="18"/>
      <c r="X440" s="165"/>
      <c r="Y440" s="165"/>
      <c r="Z440" s="18"/>
      <c r="AA440" s="18"/>
      <c r="AB440" s="18"/>
      <c r="AC440" s="18"/>
      <c r="AD440" s="18"/>
      <c r="AE440" s="18"/>
    </row>
    <row r="441" spans="1:31" s="11" customFormat="1" ht="15" customHeight="1" x14ac:dyDescent="0.3">
      <c r="A441" s="337"/>
      <c r="B441" s="80"/>
      <c r="C441" s="174"/>
      <c r="D441" s="174"/>
      <c r="E441" s="17"/>
      <c r="F441" s="18"/>
      <c r="G441" s="18"/>
      <c r="H441" s="18"/>
      <c r="I441" s="18"/>
      <c r="J441" s="18"/>
      <c r="K441" s="18"/>
      <c r="L441" s="18"/>
      <c r="M441" s="18"/>
      <c r="N441" s="165"/>
      <c r="O441" s="165"/>
      <c r="P441" s="18"/>
      <c r="Q441" s="18"/>
      <c r="R441" s="18"/>
      <c r="S441" s="18"/>
      <c r="T441" s="18"/>
      <c r="U441" s="18"/>
      <c r="V441" s="18"/>
      <c r="W441" s="18"/>
      <c r="X441" s="165"/>
      <c r="Y441" s="165"/>
      <c r="Z441" s="18"/>
      <c r="AA441" s="18"/>
      <c r="AB441" s="18"/>
      <c r="AC441" s="18"/>
      <c r="AD441" s="18"/>
      <c r="AE441" s="18"/>
    </row>
    <row r="442" spans="1:31" s="11" customFormat="1" ht="15" customHeight="1" x14ac:dyDescent="0.3">
      <c r="A442" s="337"/>
      <c r="B442" s="80"/>
      <c r="C442" s="174"/>
      <c r="D442" s="174"/>
      <c r="E442" s="17"/>
      <c r="F442" s="18"/>
      <c r="G442" s="18"/>
      <c r="H442" s="18"/>
      <c r="I442" s="18"/>
      <c r="J442" s="18"/>
      <c r="K442" s="18"/>
      <c r="L442" s="18"/>
      <c r="M442" s="18"/>
      <c r="N442" s="165"/>
      <c r="O442" s="165"/>
      <c r="P442" s="18"/>
      <c r="Q442" s="18"/>
      <c r="R442" s="18"/>
      <c r="S442" s="18"/>
      <c r="T442" s="18"/>
      <c r="U442" s="18"/>
      <c r="V442" s="18"/>
      <c r="W442" s="18"/>
      <c r="X442" s="165"/>
      <c r="Y442" s="165"/>
      <c r="Z442" s="18"/>
      <c r="AA442" s="18"/>
      <c r="AB442" s="18"/>
      <c r="AC442" s="18"/>
      <c r="AD442" s="18"/>
      <c r="AE442" s="18"/>
    </row>
    <row r="443" spans="1:31" s="11" customFormat="1" ht="15" customHeight="1" x14ac:dyDescent="0.3">
      <c r="A443" s="337"/>
      <c r="B443" s="80"/>
      <c r="C443" s="174"/>
      <c r="D443" s="174"/>
      <c r="E443" s="17"/>
      <c r="F443" s="18"/>
      <c r="G443" s="18"/>
      <c r="H443" s="18"/>
      <c r="I443" s="18"/>
      <c r="J443" s="18"/>
      <c r="K443" s="18"/>
      <c r="L443" s="18"/>
      <c r="M443" s="18"/>
      <c r="N443" s="165"/>
      <c r="O443" s="165"/>
      <c r="P443" s="18"/>
      <c r="Q443" s="18"/>
      <c r="R443" s="18"/>
      <c r="S443" s="18"/>
      <c r="T443" s="18"/>
      <c r="U443" s="18"/>
      <c r="V443" s="18"/>
      <c r="W443" s="18"/>
      <c r="X443" s="165"/>
      <c r="Y443" s="165"/>
      <c r="Z443" s="18"/>
      <c r="AA443" s="18"/>
      <c r="AB443" s="18"/>
      <c r="AC443" s="18"/>
      <c r="AD443" s="18"/>
      <c r="AE443" s="18"/>
    </row>
    <row r="444" spans="1:31" s="11" customFormat="1" ht="15" customHeight="1" x14ac:dyDescent="0.3">
      <c r="A444" s="337"/>
      <c r="B444" s="80"/>
      <c r="C444" s="174"/>
      <c r="D444" s="174"/>
      <c r="E444" s="17"/>
      <c r="F444" s="18"/>
      <c r="G444" s="18"/>
      <c r="H444" s="18"/>
      <c r="I444" s="18"/>
      <c r="J444" s="18"/>
      <c r="K444" s="18"/>
      <c r="L444" s="18"/>
      <c r="M444" s="18"/>
      <c r="N444" s="165"/>
      <c r="O444" s="165"/>
      <c r="P444" s="18"/>
      <c r="Q444" s="18"/>
      <c r="R444" s="18"/>
      <c r="S444" s="18"/>
      <c r="T444" s="18"/>
      <c r="U444" s="18"/>
      <c r="V444" s="18"/>
      <c r="W444" s="18"/>
      <c r="X444" s="165"/>
      <c r="Y444" s="165"/>
      <c r="Z444" s="18"/>
      <c r="AA444" s="18"/>
      <c r="AB444" s="18"/>
      <c r="AC444" s="18"/>
      <c r="AD444" s="18"/>
      <c r="AE444" s="18"/>
    </row>
    <row r="445" spans="1:31" s="11" customFormat="1" ht="15" customHeight="1" x14ac:dyDescent="0.3">
      <c r="A445" s="337"/>
      <c r="B445" s="80"/>
      <c r="C445" s="174"/>
      <c r="D445" s="174"/>
      <c r="E445" s="17"/>
      <c r="F445" s="18"/>
      <c r="G445" s="18"/>
      <c r="H445" s="18"/>
      <c r="I445" s="18"/>
      <c r="J445" s="18"/>
      <c r="K445" s="18"/>
      <c r="L445" s="18"/>
      <c r="M445" s="18"/>
      <c r="N445" s="165"/>
      <c r="O445" s="165"/>
      <c r="P445" s="18"/>
      <c r="Q445" s="18"/>
      <c r="R445" s="18"/>
      <c r="S445" s="18"/>
      <c r="T445" s="18"/>
      <c r="U445" s="18"/>
      <c r="V445" s="18"/>
      <c r="W445" s="18"/>
      <c r="X445" s="165"/>
      <c r="Y445" s="165"/>
      <c r="Z445" s="18"/>
      <c r="AA445" s="18"/>
      <c r="AB445" s="18"/>
      <c r="AC445" s="18"/>
      <c r="AD445" s="18"/>
      <c r="AE445" s="18"/>
    </row>
    <row r="446" spans="1:31" s="11" customFormat="1" ht="15" customHeight="1" x14ac:dyDescent="0.3">
      <c r="A446" s="337"/>
      <c r="B446" s="80"/>
      <c r="C446" s="174"/>
      <c r="D446" s="174"/>
      <c r="E446" s="17"/>
      <c r="F446" s="18"/>
      <c r="G446" s="18"/>
      <c r="H446" s="18"/>
      <c r="I446" s="18"/>
      <c r="J446" s="18"/>
      <c r="K446" s="18"/>
      <c r="L446" s="18"/>
      <c r="M446" s="18"/>
      <c r="N446" s="165"/>
      <c r="O446" s="165"/>
      <c r="P446" s="18"/>
      <c r="Q446" s="18"/>
      <c r="R446" s="18"/>
      <c r="S446" s="18"/>
      <c r="T446" s="18"/>
      <c r="U446" s="18"/>
      <c r="V446" s="18"/>
      <c r="W446" s="18"/>
      <c r="X446" s="165"/>
      <c r="Y446" s="165"/>
      <c r="Z446" s="18"/>
      <c r="AA446" s="18"/>
      <c r="AB446" s="18"/>
      <c r="AC446" s="18"/>
      <c r="AD446" s="18"/>
      <c r="AE446" s="18"/>
    </row>
    <row r="447" spans="1:31" s="11" customFormat="1" ht="15" customHeight="1" x14ac:dyDescent="0.3">
      <c r="A447" s="337"/>
      <c r="B447" s="80"/>
      <c r="C447" s="174"/>
      <c r="D447" s="174"/>
      <c r="E447" s="17"/>
      <c r="F447" s="18"/>
      <c r="G447" s="18"/>
      <c r="H447" s="18"/>
      <c r="I447" s="18"/>
      <c r="J447" s="18"/>
      <c r="K447" s="18"/>
      <c r="L447" s="18"/>
      <c r="M447" s="18"/>
      <c r="N447" s="165"/>
      <c r="O447" s="165"/>
      <c r="P447" s="18"/>
      <c r="Q447" s="18"/>
      <c r="R447" s="18"/>
      <c r="S447" s="18"/>
      <c r="T447" s="18"/>
      <c r="U447" s="18"/>
      <c r="V447" s="18"/>
      <c r="W447" s="18"/>
      <c r="X447" s="165"/>
      <c r="Y447" s="165"/>
      <c r="Z447" s="18"/>
      <c r="AA447" s="18"/>
      <c r="AB447" s="18"/>
      <c r="AC447" s="18"/>
      <c r="AD447" s="18"/>
      <c r="AE447" s="18"/>
    </row>
    <row r="448" spans="1:31" s="11" customFormat="1" ht="15" customHeight="1" x14ac:dyDescent="0.3">
      <c r="A448" s="337"/>
      <c r="B448" s="80"/>
      <c r="C448" s="174"/>
      <c r="D448" s="174"/>
      <c r="E448" s="17"/>
      <c r="F448" s="18"/>
      <c r="G448" s="18"/>
      <c r="H448" s="18"/>
      <c r="I448" s="18"/>
      <c r="J448" s="18"/>
      <c r="K448" s="18"/>
      <c r="L448" s="18"/>
      <c r="M448" s="18"/>
      <c r="N448" s="165"/>
      <c r="O448" s="165"/>
      <c r="P448" s="18"/>
      <c r="Q448" s="18"/>
      <c r="R448" s="18"/>
      <c r="S448" s="18"/>
      <c r="T448" s="18"/>
      <c r="U448" s="18"/>
      <c r="V448" s="18"/>
      <c r="W448" s="18"/>
      <c r="X448" s="165"/>
      <c r="Y448" s="165"/>
      <c r="Z448" s="18"/>
      <c r="AA448" s="18"/>
      <c r="AB448" s="18"/>
      <c r="AC448" s="18"/>
      <c r="AD448" s="18"/>
      <c r="AE448" s="18"/>
    </row>
    <row r="449" spans="1:31" s="11" customFormat="1" ht="15" customHeight="1" x14ac:dyDescent="0.3">
      <c r="A449" s="337"/>
      <c r="B449" s="80"/>
      <c r="C449" s="174"/>
      <c r="D449" s="174"/>
      <c r="E449" s="17"/>
      <c r="F449" s="18"/>
      <c r="G449" s="18"/>
      <c r="H449" s="18"/>
      <c r="I449" s="18"/>
      <c r="J449" s="18"/>
      <c r="K449" s="18"/>
      <c r="L449" s="18"/>
      <c r="M449" s="18"/>
      <c r="N449" s="165"/>
      <c r="O449" s="165"/>
      <c r="P449" s="18"/>
      <c r="Q449" s="18"/>
      <c r="R449" s="18"/>
      <c r="S449" s="18"/>
      <c r="T449" s="18"/>
      <c r="U449" s="18"/>
      <c r="V449" s="18"/>
      <c r="W449" s="18"/>
      <c r="X449" s="165"/>
      <c r="Y449" s="165"/>
      <c r="Z449" s="18"/>
      <c r="AA449" s="18"/>
      <c r="AB449" s="18"/>
      <c r="AC449" s="18"/>
      <c r="AD449" s="18"/>
      <c r="AE449" s="18"/>
    </row>
    <row r="450" spans="1:31" s="11" customFormat="1" ht="15" customHeight="1" x14ac:dyDescent="0.3">
      <c r="A450" s="337"/>
      <c r="B450" s="80"/>
      <c r="C450" s="174"/>
      <c r="D450" s="174"/>
      <c r="E450" s="17"/>
      <c r="F450" s="18"/>
      <c r="G450" s="18"/>
      <c r="H450" s="18"/>
      <c r="I450" s="18"/>
      <c r="J450" s="18"/>
      <c r="K450" s="18"/>
      <c r="L450" s="18"/>
      <c r="M450" s="18"/>
      <c r="N450" s="165"/>
      <c r="O450" s="165"/>
      <c r="P450" s="18"/>
      <c r="Q450" s="18"/>
      <c r="R450" s="18"/>
      <c r="S450" s="18"/>
      <c r="T450" s="18"/>
      <c r="U450" s="18"/>
      <c r="V450" s="18"/>
      <c r="W450" s="18"/>
      <c r="X450" s="165"/>
      <c r="Y450" s="165"/>
      <c r="Z450" s="18"/>
      <c r="AA450" s="18"/>
      <c r="AB450" s="18"/>
      <c r="AC450" s="18"/>
      <c r="AD450" s="18"/>
      <c r="AE450" s="18"/>
    </row>
    <row r="451" spans="1:31" s="11" customFormat="1" ht="15" customHeight="1" x14ac:dyDescent="0.3">
      <c r="A451" s="337"/>
      <c r="B451" s="80"/>
      <c r="C451" s="174"/>
      <c r="D451" s="174"/>
      <c r="E451" s="17"/>
      <c r="F451" s="18"/>
      <c r="G451" s="18"/>
      <c r="H451" s="18"/>
      <c r="I451" s="18"/>
      <c r="J451" s="18"/>
      <c r="K451" s="18"/>
      <c r="L451" s="18"/>
      <c r="M451" s="18"/>
      <c r="N451" s="165"/>
      <c r="O451" s="165"/>
      <c r="P451" s="18"/>
      <c r="Q451" s="18"/>
      <c r="R451" s="18"/>
      <c r="S451" s="18"/>
      <c r="T451" s="18"/>
      <c r="U451" s="18"/>
      <c r="V451" s="18"/>
      <c r="W451" s="18"/>
      <c r="X451" s="165"/>
      <c r="Y451" s="165"/>
      <c r="Z451" s="18"/>
      <c r="AA451" s="18"/>
      <c r="AB451" s="18"/>
      <c r="AC451" s="18"/>
      <c r="AD451" s="18"/>
      <c r="AE451" s="18"/>
    </row>
    <row r="452" spans="1:31" s="11" customFormat="1" ht="15" customHeight="1" x14ac:dyDescent="0.3">
      <c r="A452" s="337"/>
      <c r="B452" s="80"/>
      <c r="C452" s="174"/>
      <c r="D452" s="174"/>
      <c r="E452" s="17"/>
      <c r="F452" s="18"/>
      <c r="G452" s="18"/>
      <c r="H452" s="18"/>
      <c r="I452" s="18"/>
      <c r="J452" s="18"/>
      <c r="K452" s="18"/>
      <c r="L452" s="18"/>
      <c r="M452" s="18"/>
      <c r="N452" s="165"/>
      <c r="O452" s="165"/>
      <c r="P452" s="18"/>
      <c r="Q452" s="18"/>
      <c r="R452" s="18"/>
      <c r="S452" s="18"/>
      <c r="T452" s="18"/>
      <c r="U452" s="18"/>
      <c r="V452" s="18"/>
      <c r="W452" s="18"/>
      <c r="X452" s="165"/>
      <c r="Y452" s="165"/>
      <c r="Z452" s="18"/>
      <c r="AA452" s="18"/>
      <c r="AB452" s="18"/>
      <c r="AC452" s="18"/>
      <c r="AD452" s="18"/>
      <c r="AE452" s="18"/>
    </row>
    <row r="453" spans="1:31" s="11" customFormat="1" ht="15" customHeight="1" x14ac:dyDescent="0.3">
      <c r="A453" s="337"/>
      <c r="B453" s="80"/>
      <c r="C453" s="174"/>
      <c r="D453" s="174"/>
      <c r="E453" s="17"/>
      <c r="F453" s="18"/>
      <c r="G453" s="18"/>
      <c r="H453" s="18"/>
      <c r="I453" s="18"/>
      <c r="J453" s="18"/>
      <c r="K453" s="18"/>
      <c r="L453" s="18"/>
      <c r="M453" s="18"/>
      <c r="N453" s="165"/>
      <c r="O453" s="165"/>
      <c r="P453" s="18"/>
      <c r="Q453" s="18"/>
      <c r="R453" s="18"/>
      <c r="S453" s="18"/>
      <c r="T453" s="18"/>
      <c r="U453" s="18"/>
      <c r="V453" s="18"/>
      <c r="W453" s="18"/>
      <c r="X453" s="165"/>
      <c r="Y453" s="165"/>
      <c r="Z453" s="18"/>
      <c r="AA453" s="18"/>
      <c r="AB453" s="18"/>
      <c r="AC453" s="18"/>
      <c r="AD453" s="18"/>
      <c r="AE453" s="18"/>
    </row>
    <row r="454" spans="1:31" s="11" customFormat="1" ht="15" customHeight="1" x14ac:dyDescent="0.3">
      <c r="A454" s="337"/>
      <c r="B454" s="80"/>
      <c r="C454" s="174"/>
      <c r="D454" s="174"/>
      <c r="E454" s="17"/>
      <c r="F454" s="18"/>
      <c r="G454" s="18"/>
      <c r="H454" s="18"/>
      <c r="I454" s="18"/>
      <c r="J454" s="18"/>
      <c r="K454" s="18"/>
      <c r="L454" s="18"/>
      <c r="M454" s="18"/>
      <c r="N454" s="165"/>
      <c r="O454" s="165"/>
      <c r="P454" s="18"/>
      <c r="Q454" s="18"/>
      <c r="R454" s="18"/>
      <c r="S454" s="18"/>
      <c r="T454" s="18"/>
      <c r="U454" s="18"/>
      <c r="V454" s="18"/>
      <c r="W454" s="18"/>
      <c r="X454" s="165"/>
      <c r="Y454" s="165"/>
      <c r="Z454" s="18"/>
      <c r="AA454" s="18"/>
      <c r="AB454" s="18"/>
      <c r="AC454" s="18"/>
      <c r="AD454" s="18"/>
      <c r="AE454" s="18"/>
    </row>
    <row r="455" spans="1:31" s="11" customFormat="1" ht="15" customHeight="1" x14ac:dyDescent="0.3">
      <c r="A455" s="337"/>
      <c r="B455" s="80"/>
      <c r="C455" s="174"/>
      <c r="D455" s="174"/>
      <c r="E455" s="17"/>
      <c r="F455" s="18"/>
      <c r="G455" s="18"/>
      <c r="H455" s="18"/>
      <c r="I455" s="18"/>
      <c r="J455" s="18"/>
      <c r="K455" s="18"/>
      <c r="L455" s="18"/>
      <c r="M455" s="18"/>
      <c r="N455" s="165"/>
      <c r="O455" s="165"/>
      <c r="P455" s="18"/>
      <c r="Q455" s="18"/>
      <c r="R455" s="18"/>
      <c r="S455" s="18"/>
      <c r="T455" s="18"/>
      <c r="U455" s="18"/>
      <c r="V455" s="18"/>
      <c r="W455" s="18"/>
      <c r="X455" s="165"/>
      <c r="Y455" s="165"/>
      <c r="Z455" s="18"/>
      <c r="AA455" s="18"/>
      <c r="AB455" s="18"/>
      <c r="AC455" s="18"/>
      <c r="AD455" s="18"/>
      <c r="AE455" s="18"/>
    </row>
    <row r="456" spans="1:31" s="11" customFormat="1" ht="15" customHeight="1" x14ac:dyDescent="0.3">
      <c r="A456" s="337"/>
      <c r="B456" s="80"/>
      <c r="C456" s="174"/>
      <c r="D456" s="174"/>
      <c r="E456" s="17"/>
      <c r="F456" s="18"/>
      <c r="G456" s="18"/>
      <c r="H456" s="18"/>
      <c r="I456" s="18"/>
      <c r="J456" s="18"/>
      <c r="K456" s="18"/>
      <c r="L456" s="18"/>
      <c r="M456" s="18"/>
      <c r="N456" s="165"/>
      <c r="O456" s="165"/>
      <c r="P456" s="18"/>
      <c r="Q456" s="18"/>
      <c r="R456" s="18"/>
      <c r="S456" s="18"/>
      <c r="T456" s="18"/>
      <c r="U456" s="18"/>
      <c r="V456" s="18"/>
      <c r="W456" s="18"/>
      <c r="X456" s="165"/>
      <c r="Y456" s="165"/>
      <c r="Z456" s="18"/>
      <c r="AA456" s="18"/>
      <c r="AB456" s="18"/>
      <c r="AC456" s="18"/>
      <c r="AD456" s="18"/>
      <c r="AE456" s="18"/>
    </row>
    <row r="457" spans="1:31" s="11" customFormat="1" ht="15" customHeight="1" x14ac:dyDescent="0.3">
      <c r="A457" s="337"/>
      <c r="B457" s="80"/>
      <c r="C457" s="174"/>
      <c r="D457" s="174"/>
      <c r="E457" s="17"/>
      <c r="F457" s="18"/>
      <c r="G457" s="18"/>
      <c r="H457" s="18"/>
      <c r="I457" s="18"/>
      <c r="J457" s="18"/>
      <c r="K457" s="18"/>
      <c r="L457" s="18"/>
      <c r="M457" s="18"/>
      <c r="N457" s="165"/>
      <c r="O457" s="165"/>
      <c r="P457" s="18"/>
      <c r="Q457" s="18"/>
      <c r="R457" s="18"/>
      <c r="S457" s="18"/>
      <c r="T457" s="18"/>
      <c r="U457" s="18"/>
      <c r="V457" s="18"/>
      <c r="W457" s="18"/>
      <c r="X457" s="165"/>
      <c r="Y457" s="165"/>
      <c r="Z457" s="18"/>
      <c r="AA457" s="18"/>
      <c r="AB457" s="18"/>
      <c r="AC457" s="18"/>
      <c r="AD457" s="18"/>
      <c r="AE457" s="18"/>
    </row>
    <row r="458" spans="1:31" s="11" customFormat="1" ht="15" customHeight="1" x14ac:dyDescent="0.3">
      <c r="A458" s="337"/>
      <c r="B458" s="80"/>
      <c r="C458" s="174"/>
      <c r="D458" s="174"/>
      <c r="E458" s="17"/>
      <c r="F458" s="18"/>
      <c r="G458" s="18"/>
      <c r="H458" s="18"/>
      <c r="I458" s="18"/>
      <c r="J458" s="18"/>
      <c r="K458" s="18"/>
      <c r="L458" s="18"/>
      <c r="M458" s="18"/>
      <c r="N458" s="165"/>
      <c r="O458" s="165"/>
      <c r="P458" s="18"/>
      <c r="Q458" s="18"/>
      <c r="R458" s="18"/>
      <c r="S458" s="18"/>
      <c r="T458" s="18"/>
      <c r="U458" s="18"/>
      <c r="V458" s="18"/>
      <c r="W458" s="18"/>
      <c r="X458" s="165"/>
      <c r="Y458" s="165"/>
      <c r="Z458" s="18"/>
      <c r="AA458" s="18"/>
      <c r="AB458" s="18"/>
      <c r="AC458" s="18"/>
      <c r="AD458" s="18"/>
      <c r="AE458" s="18"/>
    </row>
    <row r="459" spans="1:31" s="11" customFormat="1" ht="15" customHeight="1" x14ac:dyDescent="0.3">
      <c r="A459" s="337"/>
      <c r="B459" s="80"/>
      <c r="C459" s="174"/>
      <c r="D459" s="174"/>
      <c r="E459" s="17"/>
      <c r="F459" s="18"/>
      <c r="G459" s="18"/>
      <c r="H459" s="18"/>
      <c r="I459" s="18"/>
      <c r="J459" s="18"/>
      <c r="K459" s="18"/>
      <c r="L459" s="18"/>
      <c r="M459" s="18"/>
      <c r="N459" s="165"/>
      <c r="O459" s="165"/>
      <c r="P459" s="18"/>
      <c r="Q459" s="18"/>
      <c r="R459" s="18"/>
      <c r="S459" s="18"/>
      <c r="T459" s="18"/>
      <c r="U459" s="18"/>
      <c r="V459" s="18"/>
      <c r="W459" s="18"/>
      <c r="X459" s="165"/>
      <c r="Y459" s="165"/>
      <c r="Z459" s="18"/>
      <c r="AA459" s="18"/>
      <c r="AB459" s="18"/>
      <c r="AC459" s="18"/>
      <c r="AD459" s="18"/>
      <c r="AE459" s="18"/>
    </row>
    <row r="460" spans="1:31" s="11" customFormat="1" ht="15" customHeight="1" x14ac:dyDescent="0.3">
      <c r="A460" s="337"/>
      <c r="B460" s="80"/>
      <c r="C460" s="174"/>
      <c r="D460" s="174"/>
      <c r="E460" s="17"/>
      <c r="F460" s="18"/>
      <c r="G460" s="18"/>
      <c r="H460" s="18"/>
      <c r="I460" s="18"/>
      <c r="J460" s="18"/>
      <c r="K460" s="18"/>
      <c r="L460" s="18"/>
      <c r="M460" s="18"/>
      <c r="N460" s="165"/>
      <c r="O460" s="165"/>
      <c r="P460" s="18"/>
      <c r="Q460" s="18"/>
      <c r="R460" s="18"/>
      <c r="S460" s="18"/>
      <c r="T460" s="18"/>
      <c r="U460" s="18"/>
      <c r="V460" s="18"/>
      <c r="W460" s="18"/>
      <c r="X460" s="165"/>
      <c r="Y460" s="165"/>
      <c r="Z460" s="18"/>
      <c r="AA460" s="18"/>
      <c r="AB460" s="18"/>
      <c r="AC460" s="18"/>
      <c r="AD460" s="18"/>
      <c r="AE460" s="18"/>
    </row>
    <row r="461" spans="1:31" s="11" customFormat="1" ht="15" customHeight="1" x14ac:dyDescent="0.3">
      <c r="A461" s="337"/>
      <c r="B461" s="80"/>
      <c r="C461" s="174"/>
      <c r="D461" s="174"/>
      <c r="E461" s="17"/>
      <c r="F461" s="18"/>
      <c r="G461" s="18"/>
      <c r="H461" s="18"/>
      <c r="I461" s="18"/>
      <c r="J461" s="18"/>
      <c r="K461" s="18"/>
      <c r="L461" s="18"/>
      <c r="M461" s="18"/>
      <c r="N461" s="165"/>
      <c r="O461" s="165"/>
      <c r="P461" s="18"/>
      <c r="Q461" s="18"/>
      <c r="R461" s="18"/>
      <c r="S461" s="18"/>
      <c r="T461" s="18"/>
      <c r="U461" s="18"/>
      <c r="V461" s="18"/>
      <c r="W461" s="18"/>
      <c r="X461" s="165"/>
      <c r="Y461" s="165"/>
      <c r="Z461" s="18"/>
      <c r="AA461" s="18"/>
      <c r="AB461" s="18"/>
      <c r="AC461" s="18"/>
      <c r="AD461" s="18"/>
      <c r="AE461" s="18"/>
    </row>
    <row r="462" spans="1:31" s="11" customFormat="1" ht="15" customHeight="1" x14ac:dyDescent="0.3">
      <c r="A462" s="337"/>
      <c r="B462" s="80"/>
      <c r="C462" s="174"/>
      <c r="D462" s="174"/>
      <c r="E462" s="17"/>
      <c r="F462" s="18"/>
      <c r="G462" s="18"/>
      <c r="H462" s="18"/>
      <c r="I462" s="18"/>
      <c r="J462" s="18"/>
      <c r="K462" s="18"/>
      <c r="L462" s="18"/>
      <c r="M462" s="18"/>
      <c r="N462" s="165"/>
      <c r="O462" s="165"/>
      <c r="P462" s="18"/>
      <c r="Q462" s="18"/>
      <c r="R462" s="18"/>
      <c r="S462" s="18"/>
      <c r="T462" s="18"/>
      <c r="U462" s="18"/>
      <c r="V462" s="18"/>
      <c r="W462" s="18"/>
      <c r="X462" s="165"/>
      <c r="Y462" s="165"/>
      <c r="Z462" s="18"/>
      <c r="AA462" s="18"/>
      <c r="AB462" s="18"/>
      <c r="AC462" s="18"/>
      <c r="AD462" s="18"/>
      <c r="AE462" s="18"/>
    </row>
    <row r="463" spans="1:31" s="11" customFormat="1" ht="15" customHeight="1" x14ac:dyDescent="0.3">
      <c r="A463" s="337"/>
      <c r="B463" s="80"/>
      <c r="C463" s="174"/>
      <c r="D463" s="174"/>
      <c r="E463" s="17"/>
      <c r="F463" s="18"/>
      <c r="G463" s="18"/>
      <c r="H463" s="18"/>
      <c r="I463" s="18"/>
      <c r="J463" s="18"/>
      <c r="K463" s="18"/>
      <c r="L463" s="18"/>
      <c r="M463" s="18"/>
      <c r="N463" s="165"/>
      <c r="O463" s="165"/>
      <c r="P463" s="18"/>
      <c r="Q463" s="18"/>
      <c r="R463" s="18"/>
      <c r="S463" s="18"/>
      <c r="T463" s="18"/>
      <c r="U463" s="18"/>
      <c r="V463" s="18"/>
      <c r="W463" s="18"/>
      <c r="X463" s="165"/>
      <c r="Y463" s="165"/>
      <c r="Z463" s="18"/>
      <c r="AA463" s="18"/>
      <c r="AB463" s="18"/>
      <c r="AC463" s="18"/>
      <c r="AD463" s="18"/>
      <c r="AE463" s="18"/>
    </row>
    <row r="464" spans="1:31" s="11" customFormat="1" ht="15" customHeight="1" x14ac:dyDescent="0.3">
      <c r="A464" s="337"/>
      <c r="B464" s="80"/>
      <c r="C464" s="174"/>
      <c r="D464" s="174"/>
      <c r="E464" s="17"/>
      <c r="F464" s="18"/>
      <c r="G464" s="18"/>
      <c r="H464" s="18"/>
      <c r="I464" s="18"/>
      <c r="J464" s="18"/>
      <c r="K464" s="18"/>
      <c r="L464" s="18"/>
      <c r="M464" s="18"/>
      <c r="N464" s="165"/>
      <c r="O464" s="165"/>
      <c r="P464" s="18"/>
      <c r="Q464" s="18"/>
      <c r="R464" s="18"/>
      <c r="S464" s="18"/>
      <c r="T464" s="18"/>
      <c r="U464" s="18"/>
      <c r="V464" s="18"/>
      <c r="W464" s="18"/>
      <c r="X464" s="165"/>
      <c r="Y464" s="165"/>
      <c r="Z464" s="18"/>
      <c r="AA464" s="18"/>
      <c r="AB464" s="18"/>
      <c r="AC464" s="18"/>
      <c r="AD464" s="18"/>
      <c r="AE464" s="18"/>
    </row>
    <row r="465" spans="1:31" s="11" customFormat="1" ht="15" customHeight="1" x14ac:dyDescent="0.3">
      <c r="A465" s="337"/>
      <c r="B465" s="80"/>
      <c r="C465" s="174"/>
      <c r="D465" s="174"/>
      <c r="E465" s="17"/>
      <c r="F465" s="18"/>
      <c r="G465" s="18"/>
      <c r="H465" s="18"/>
      <c r="I465" s="18"/>
      <c r="J465" s="18"/>
      <c r="K465" s="18"/>
      <c r="L465" s="18"/>
      <c r="M465" s="18"/>
      <c r="N465" s="165"/>
      <c r="O465" s="165"/>
      <c r="P465" s="18"/>
      <c r="Q465" s="18"/>
      <c r="R465" s="18"/>
      <c r="S465" s="18"/>
      <c r="T465" s="18"/>
      <c r="U465" s="18"/>
      <c r="V465" s="18"/>
      <c r="W465" s="18"/>
      <c r="X465" s="165"/>
      <c r="Y465" s="165"/>
      <c r="Z465" s="18"/>
      <c r="AA465" s="18"/>
      <c r="AB465" s="18"/>
      <c r="AC465" s="18"/>
      <c r="AD465" s="18"/>
      <c r="AE465" s="18"/>
    </row>
    <row r="466" spans="1:31" s="11" customFormat="1" ht="15" customHeight="1" x14ac:dyDescent="0.3">
      <c r="A466" s="337"/>
      <c r="B466" s="80"/>
      <c r="C466" s="174"/>
      <c r="D466" s="174"/>
      <c r="E466" s="17"/>
      <c r="F466" s="18"/>
      <c r="G466" s="18"/>
      <c r="H466" s="18"/>
      <c r="I466" s="18"/>
      <c r="J466" s="18"/>
      <c r="K466" s="18"/>
      <c r="L466" s="18"/>
      <c r="M466" s="18"/>
      <c r="N466" s="165"/>
      <c r="O466" s="165"/>
      <c r="P466" s="18"/>
      <c r="Q466" s="18"/>
      <c r="R466" s="18"/>
      <c r="S466" s="18"/>
      <c r="T466" s="18"/>
      <c r="U466" s="18"/>
      <c r="V466" s="18"/>
      <c r="W466" s="18"/>
      <c r="X466" s="165"/>
      <c r="Y466" s="165"/>
      <c r="Z466" s="18"/>
      <c r="AA466" s="18"/>
      <c r="AB466" s="18"/>
      <c r="AC466" s="18"/>
      <c r="AD466" s="18"/>
      <c r="AE466" s="18"/>
    </row>
    <row r="467" spans="1:31" s="11" customFormat="1" ht="15" customHeight="1" x14ac:dyDescent="0.3">
      <c r="A467" s="337"/>
      <c r="B467" s="80"/>
      <c r="C467" s="174"/>
      <c r="D467" s="174"/>
      <c r="E467" s="17"/>
      <c r="F467" s="18"/>
      <c r="G467" s="18"/>
      <c r="H467" s="18"/>
      <c r="I467" s="18"/>
      <c r="J467" s="18"/>
      <c r="K467" s="18"/>
      <c r="L467" s="18"/>
      <c r="M467" s="18"/>
      <c r="N467" s="165"/>
      <c r="O467" s="165"/>
      <c r="P467" s="18"/>
      <c r="Q467" s="18"/>
      <c r="R467" s="18"/>
      <c r="S467" s="18"/>
      <c r="T467" s="18"/>
      <c r="U467" s="18"/>
      <c r="V467" s="18"/>
      <c r="W467" s="18"/>
      <c r="X467" s="165"/>
      <c r="Y467" s="165"/>
      <c r="Z467" s="18"/>
      <c r="AA467" s="18"/>
      <c r="AB467" s="18"/>
      <c r="AC467" s="18"/>
      <c r="AD467" s="18"/>
      <c r="AE467" s="18"/>
    </row>
    <row r="468" spans="1:31" s="11" customFormat="1" ht="15" customHeight="1" x14ac:dyDescent="0.3">
      <c r="A468" s="337"/>
      <c r="B468" s="80"/>
      <c r="C468" s="174"/>
      <c r="D468" s="174"/>
      <c r="E468" s="17"/>
      <c r="F468" s="18"/>
      <c r="G468" s="18"/>
      <c r="H468" s="18"/>
      <c r="I468" s="18"/>
      <c r="J468" s="18"/>
      <c r="K468" s="18"/>
      <c r="L468" s="18"/>
      <c r="M468" s="18"/>
      <c r="N468" s="165"/>
      <c r="O468" s="165"/>
      <c r="P468" s="18"/>
      <c r="Q468" s="18"/>
      <c r="R468" s="18"/>
      <c r="S468" s="18"/>
      <c r="T468" s="18"/>
      <c r="U468" s="18"/>
      <c r="V468" s="18"/>
      <c r="W468" s="18"/>
      <c r="X468" s="165"/>
      <c r="Y468" s="165"/>
      <c r="Z468" s="18"/>
      <c r="AA468" s="18"/>
      <c r="AB468" s="18"/>
      <c r="AC468" s="18"/>
      <c r="AD468" s="18"/>
      <c r="AE468" s="18"/>
    </row>
    <row r="469" spans="1:31" s="11" customFormat="1" ht="15" customHeight="1" x14ac:dyDescent="0.3">
      <c r="A469" s="337"/>
      <c r="B469" s="80"/>
      <c r="C469" s="174"/>
      <c r="D469" s="174"/>
      <c r="E469" s="17"/>
      <c r="F469" s="18"/>
      <c r="G469" s="18"/>
      <c r="H469" s="18"/>
      <c r="I469" s="18"/>
      <c r="J469" s="18"/>
      <c r="K469" s="18"/>
      <c r="L469" s="18"/>
      <c r="M469" s="18"/>
      <c r="N469" s="165"/>
      <c r="O469" s="165"/>
      <c r="P469" s="18"/>
      <c r="Q469" s="18"/>
      <c r="R469" s="18"/>
      <c r="S469" s="18"/>
      <c r="T469" s="18"/>
      <c r="U469" s="18"/>
      <c r="V469" s="18"/>
      <c r="W469" s="18"/>
      <c r="X469" s="165"/>
      <c r="Y469" s="165"/>
      <c r="Z469" s="18"/>
      <c r="AA469" s="18"/>
      <c r="AB469" s="18"/>
      <c r="AC469" s="18"/>
      <c r="AD469" s="18"/>
      <c r="AE469" s="18"/>
    </row>
    <row r="470" spans="1:31" s="11" customFormat="1" ht="15" customHeight="1" x14ac:dyDescent="0.3">
      <c r="A470" s="337"/>
      <c r="B470" s="80"/>
      <c r="C470" s="174"/>
      <c r="D470" s="174"/>
      <c r="E470" s="17"/>
      <c r="F470" s="18"/>
      <c r="G470" s="18"/>
      <c r="H470" s="18"/>
      <c r="I470" s="18"/>
      <c r="J470" s="18"/>
      <c r="K470" s="18"/>
      <c r="L470" s="18"/>
      <c r="M470" s="18"/>
      <c r="N470" s="165"/>
      <c r="O470" s="165"/>
      <c r="P470" s="18"/>
      <c r="Q470" s="18"/>
      <c r="R470" s="18"/>
      <c r="S470" s="18"/>
      <c r="T470" s="18"/>
      <c r="U470" s="18"/>
      <c r="V470" s="18"/>
      <c r="W470" s="18"/>
      <c r="X470" s="165"/>
      <c r="Y470" s="165"/>
      <c r="Z470" s="18"/>
      <c r="AA470" s="18"/>
      <c r="AB470" s="18"/>
      <c r="AC470" s="18"/>
      <c r="AD470" s="18"/>
      <c r="AE470" s="18"/>
    </row>
    <row r="471" spans="1:31" s="11" customFormat="1" ht="15" customHeight="1" x14ac:dyDescent="0.3">
      <c r="A471" s="337"/>
      <c r="B471" s="80"/>
      <c r="C471" s="174"/>
      <c r="D471" s="174"/>
      <c r="E471" s="17"/>
      <c r="F471" s="18"/>
      <c r="G471" s="18"/>
      <c r="H471" s="18"/>
      <c r="I471" s="18"/>
      <c r="J471" s="18"/>
      <c r="K471" s="18"/>
      <c r="L471" s="18"/>
      <c r="M471" s="18"/>
      <c r="N471" s="165"/>
      <c r="O471" s="165"/>
      <c r="P471" s="18"/>
      <c r="Q471" s="18"/>
      <c r="R471" s="18"/>
      <c r="S471" s="18"/>
      <c r="T471" s="18"/>
      <c r="U471" s="18"/>
      <c r="V471" s="18"/>
      <c r="W471" s="18"/>
      <c r="X471" s="165"/>
      <c r="Y471" s="165"/>
      <c r="Z471" s="18"/>
      <c r="AA471" s="18"/>
      <c r="AB471" s="18"/>
      <c r="AC471" s="18"/>
      <c r="AD471" s="18"/>
      <c r="AE471" s="18"/>
    </row>
    <row r="472" spans="1:31" s="11" customFormat="1" ht="15" customHeight="1" x14ac:dyDescent="0.3">
      <c r="A472" s="337"/>
      <c r="B472" s="80"/>
      <c r="C472" s="174"/>
      <c r="D472" s="174"/>
      <c r="E472" s="17"/>
      <c r="F472" s="18"/>
      <c r="G472" s="18"/>
      <c r="H472" s="18"/>
      <c r="I472" s="18"/>
      <c r="J472" s="18"/>
      <c r="K472" s="18"/>
      <c r="L472" s="18"/>
      <c r="M472" s="18"/>
      <c r="N472" s="165"/>
      <c r="O472" s="165"/>
      <c r="P472" s="18"/>
      <c r="Q472" s="18"/>
      <c r="R472" s="18"/>
      <c r="S472" s="18"/>
      <c r="T472" s="18"/>
      <c r="U472" s="18"/>
      <c r="V472" s="18"/>
      <c r="W472" s="18"/>
      <c r="X472" s="165"/>
      <c r="Y472" s="165"/>
      <c r="Z472" s="18"/>
      <c r="AA472" s="18"/>
      <c r="AB472" s="18"/>
      <c r="AC472" s="18"/>
      <c r="AD472" s="18"/>
      <c r="AE472" s="18"/>
    </row>
    <row r="473" spans="1:31" s="11" customFormat="1" ht="15" customHeight="1" x14ac:dyDescent="0.3">
      <c r="A473" s="337"/>
      <c r="B473" s="80"/>
      <c r="C473" s="174"/>
      <c r="D473" s="174"/>
      <c r="E473" s="17"/>
      <c r="F473" s="18"/>
      <c r="G473" s="18"/>
      <c r="H473" s="18"/>
      <c r="I473" s="18"/>
      <c r="J473" s="18"/>
      <c r="K473" s="18"/>
      <c r="L473" s="18"/>
      <c r="M473" s="18"/>
      <c r="N473" s="165"/>
      <c r="O473" s="165"/>
      <c r="P473" s="18"/>
      <c r="Q473" s="18"/>
      <c r="R473" s="18"/>
      <c r="S473" s="18"/>
      <c r="T473" s="18"/>
      <c r="U473" s="18"/>
      <c r="V473" s="18"/>
      <c r="W473" s="18"/>
      <c r="X473" s="165"/>
      <c r="Y473" s="165"/>
      <c r="Z473" s="18"/>
      <c r="AA473" s="18"/>
      <c r="AB473" s="18"/>
      <c r="AC473" s="18"/>
      <c r="AD473" s="18"/>
      <c r="AE473" s="18"/>
    </row>
    <row r="474" spans="1:31" s="11" customFormat="1" ht="15" customHeight="1" x14ac:dyDescent="0.3">
      <c r="A474" s="337"/>
      <c r="B474" s="80"/>
      <c r="C474" s="174"/>
      <c r="D474" s="174"/>
      <c r="E474" s="17"/>
      <c r="F474" s="18"/>
      <c r="G474" s="18"/>
      <c r="H474" s="18"/>
      <c r="I474" s="18"/>
      <c r="J474" s="18"/>
      <c r="K474" s="18"/>
      <c r="L474" s="18"/>
      <c r="M474" s="18"/>
      <c r="N474" s="165"/>
      <c r="O474" s="165"/>
      <c r="P474" s="18"/>
      <c r="Q474" s="18"/>
      <c r="R474" s="18"/>
      <c r="S474" s="18"/>
      <c r="T474" s="18"/>
      <c r="U474" s="18"/>
      <c r="V474" s="18"/>
      <c r="W474" s="18"/>
      <c r="X474" s="165"/>
      <c r="Y474" s="165"/>
      <c r="Z474" s="18"/>
      <c r="AA474" s="18"/>
      <c r="AB474" s="18"/>
      <c r="AC474" s="18"/>
      <c r="AD474" s="18"/>
      <c r="AE474" s="18"/>
    </row>
    <row r="475" spans="1:31" s="11" customFormat="1" ht="15" customHeight="1" x14ac:dyDescent="0.3">
      <c r="A475" s="337"/>
      <c r="B475" s="80"/>
      <c r="C475" s="174"/>
      <c r="D475" s="174"/>
      <c r="E475" s="17"/>
      <c r="F475" s="18"/>
      <c r="G475" s="18"/>
      <c r="H475" s="18"/>
      <c r="I475" s="18"/>
      <c r="J475" s="18"/>
      <c r="K475" s="18"/>
      <c r="L475" s="18"/>
      <c r="M475" s="18"/>
      <c r="N475" s="165"/>
      <c r="O475" s="165"/>
      <c r="P475" s="18"/>
      <c r="Q475" s="18"/>
      <c r="R475" s="18"/>
      <c r="S475" s="18"/>
      <c r="T475" s="18"/>
      <c r="U475" s="18"/>
      <c r="V475" s="18"/>
      <c r="W475" s="18"/>
      <c r="X475" s="165"/>
      <c r="Y475" s="165"/>
      <c r="Z475" s="18"/>
      <c r="AA475" s="18"/>
      <c r="AB475" s="18"/>
      <c r="AC475" s="18"/>
      <c r="AD475" s="18"/>
      <c r="AE475" s="18"/>
    </row>
    <row r="476" spans="1:31" s="11" customFormat="1" ht="15" customHeight="1" x14ac:dyDescent="0.3">
      <c r="A476" s="337"/>
      <c r="B476" s="80"/>
      <c r="C476" s="174"/>
      <c r="D476" s="174"/>
      <c r="E476" s="17"/>
      <c r="F476" s="18"/>
      <c r="G476" s="18"/>
      <c r="H476" s="18"/>
      <c r="I476" s="18"/>
      <c r="J476" s="18"/>
      <c r="K476" s="18"/>
      <c r="L476" s="18"/>
      <c r="M476" s="18"/>
      <c r="N476" s="165"/>
      <c r="O476" s="165"/>
      <c r="P476" s="18"/>
      <c r="Q476" s="18"/>
      <c r="R476" s="18"/>
      <c r="S476" s="18"/>
      <c r="T476" s="18"/>
      <c r="U476" s="18"/>
      <c r="V476" s="18"/>
      <c r="W476" s="18"/>
      <c r="X476" s="165"/>
      <c r="Y476" s="165"/>
      <c r="Z476" s="18"/>
      <c r="AA476" s="18"/>
      <c r="AB476" s="18"/>
      <c r="AC476" s="18"/>
      <c r="AD476" s="18"/>
      <c r="AE476" s="18"/>
    </row>
    <row r="477" spans="1:31" s="11" customFormat="1" ht="15" customHeight="1" x14ac:dyDescent="0.3">
      <c r="A477" s="337"/>
      <c r="B477" s="80"/>
      <c r="C477" s="174"/>
      <c r="D477" s="174"/>
      <c r="E477" s="17"/>
      <c r="F477" s="18"/>
      <c r="G477" s="18"/>
      <c r="H477" s="18"/>
      <c r="I477" s="18"/>
      <c r="J477" s="18"/>
      <c r="K477" s="18"/>
      <c r="L477" s="18"/>
      <c r="M477" s="18"/>
      <c r="N477" s="165"/>
      <c r="O477" s="165"/>
      <c r="P477" s="18"/>
      <c r="Q477" s="18"/>
      <c r="R477" s="18"/>
      <c r="S477" s="18"/>
      <c r="T477" s="18"/>
      <c r="U477" s="18"/>
      <c r="V477" s="18"/>
      <c r="W477" s="18"/>
      <c r="X477" s="165"/>
      <c r="Y477" s="165"/>
      <c r="Z477" s="18"/>
      <c r="AA477" s="18"/>
      <c r="AB477" s="18"/>
      <c r="AC477" s="18"/>
      <c r="AD477" s="18"/>
      <c r="AE477" s="18"/>
    </row>
    <row r="478" spans="1:31" s="11" customFormat="1" ht="15" customHeight="1" x14ac:dyDescent="0.3">
      <c r="A478" s="337"/>
      <c r="B478" s="80"/>
      <c r="C478" s="174"/>
      <c r="D478" s="174"/>
      <c r="E478" s="17"/>
      <c r="F478" s="18"/>
      <c r="G478" s="18"/>
      <c r="H478" s="18"/>
      <c r="I478" s="18"/>
      <c r="J478" s="18"/>
      <c r="K478" s="18"/>
      <c r="L478" s="18"/>
      <c r="M478" s="18"/>
      <c r="N478" s="165"/>
      <c r="O478" s="165"/>
      <c r="P478" s="18"/>
      <c r="Q478" s="18"/>
      <c r="R478" s="18"/>
      <c r="S478" s="18"/>
      <c r="T478" s="18"/>
      <c r="U478" s="18"/>
      <c r="V478" s="18"/>
      <c r="W478" s="18"/>
      <c r="X478" s="165"/>
      <c r="Y478" s="165"/>
      <c r="Z478" s="18"/>
      <c r="AA478" s="18"/>
      <c r="AB478" s="18"/>
      <c r="AC478" s="18"/>
      <c r="AD478" s="18"/>
      <c r="AE478" s="18"/>
    </row>
    <row r="479" spans="1:31" s="11" customFormat="1" ht="15" customHeight="1" x14ac:dyDescent="0.3">
      <c r="A479" s="337"/>
      <c r="B479" s="80"/>
      <c r="C479" s="174"/>
      <c r="D479" s="174"/>
      <c r="E479" s="17"/>
      <c r="F479" s="18"/>
      <c r="G479" s="18"/>
      <c r="H479" s="18"/>
      <c r="I479" s="18"/>
      <c r="J479" s="18"/>
      <c r="K479" s="18"/>
      <c r="L479" s="18"/>
      <c r="M479" s="18"/>
      <c r="N479" s="165"/>
      <c r="O479" s="165"/>
      <c r="P479" s="18"/>
      <c r="Q479" s="18"/>
      <c r="R479" s="18"/>
      <c r="S479" s="18"/>
      <c r="T479" s="18"/>
      <c r="U479" s="18"/>
      <c r="V479" s="18"/>
      <c r="W479" s="18"/>
      <c r="X479" s="165"/>
      <c r="Y479" s="165"/>
      <c r="Z479" s="18"/>
      <c r="AA479" s="18"/>
      <c r="AB479" s="18"/>
      <c r="AC479" s="18"/>
      <c r="AD479" s="18"/>
      <c r="AE479" s="18"/>
    </row>
    <row r="480" spans="1:31" s="11" customFormat="1" ht="15" customHeight="1" x14ac:dyDescent="0.3">
      <c r="A480" s="337"/>
      <c r="B480" s="80"/>
      <c r="C480" s="174"/>
      <c r="D480" s="174"/>
      <c r="E480" s="17"/>
      <c r="F480" s="18"/>
      <c r="G480" s="18"/>
      <c r="H480" s="18"/>
      <c r="I480" s="18"/>
      <c r="J480" s="18"/>
      <c r="K480" s="18"/>
      <c r="L480" s="18"/>
      <c r="M480" s="18"/>
      <c r="N480" s="165"/>
      <c r="O480" s="165"/>
      <c r="P480" s="18"/>
      <c r="Q480" s="18"/>
      <c r="R480" s="18"/>
      <c r="S480" s="18"/>
      <c r="T480" s="18"/>
      <c r="U480" s="18"/>
      <c r="V480" s="18"/>
      <c r="W480" s="18"/>
      <c r="X480" s="165"/>
      <c r="Y480" s="165"/>
      <c r="Z480" s="18"/>
      <c r="AA480" s="18"/>
      <c r="AB480" s="18"/>
      <c r="AC480" s="18"/>
      <c r="AD480" s="18"/>
      <c r="AE480" s="18"/>
    </row>
    <row r="481" spans="1:31" s="11" customFormat="1" ht="15" customHeight="1" x14ac:dyDescent="0.3">
      <c r="A481" s="337"/>
      <c r="B481" s="80"/>
      <c r="C481" s="174"/>
      <c r="D481" s="174"/>
      <c r="E481" s="17"/>
      <c r="F481" s="18"/>
      <c r="G481" s="18"/>
      <c r="H481" s="18"/>
      <c r="I481" s="18"/>
      <c r="J481" s="18"/>
      <c r="K481" s="18"/>
      <c r="L481" s="18"/>
      <c r="M481" s="18"/>
      <c r="N481" s="165"/>
      <c r="O481" s="165"/>
      <c r="P481" s="18"/>
      <c r="Q481" s="18"/>
      <c r="R481" s="18"/>
      <c r="S481" s="18"/>
      <c r="T481" s="18"/>
      <c r="U481" s="18"/>
      <c r="V481" s="18"/>
      <c r="W481" s="18"/>
      <c r="X481" s="165"/>
      <c r="Y481" s="165"/>
      <c r="Z481" s="18"/>
      <c r="AA481" s="18"/>
      <c r="AB481" s="18"/>
      <c r="AC481" s="18"/>
      <c r="AD481" s="18"/>
      <c r="AE481" s="18"/>
    </row>
    <row r="482" spans="1:31" s="11" customFormat="1" ht="15" customHeight="1" x14ac:dyDescent="0.3">
      <c r="A482" s="337"/>
      <c r="B482" s="80"/>
      <c r="C482" s="174"/>
      <c r="D482" s="174"/>
      <c r="E482" s="17"/>
      <c r="F482" s="18"/>
      <c r="G482" s="18"/>
      <c r="H482" s="18"/>
      <c r="I482" s="18"/>
      <c r="J482" s="18"/>
      <c r="K482" s="18"/>
      <c r="L482" s="18"/>
      <c r="M482" s="18"/>
      <c r="N482" s="165"/>
      <c r="O482" s="165"/>
      <c r="P482" s="18"/>
      <c r="Q482" s="18"/>
      <c r="R482" s="18"/>
      <c r="S482" s="18"/>
      <c r="T482" s="18"/>
      <c r="U482" s="18"/>
      <c r="V482" s="18"/>
      <c r="W482" s="18"/>
      <c r="X482" s="165"/>
      <c r="Y482" s="165"/>
      <c r="Z482" s="18"/>
      <c r="AA482" s="18"/>
      <c r="AB482" s="18"/>
      <c r="AC482" s="18"/>
      <c r="AD482" s="18"/>
      <c r="AE482" s="18"/>
    </row>
    <row r="483" spans="1:31" s="11" customFormat="1" ht="15" customHeight="1" x14ac:dyDescent="0.3">
      <c r="A483" s="337"/>
      <c r="B483" s="80"/>
      <c r="C483" s="174"/>
      <c r="D483" s="174"/>
      <c r="E483" s="17"/>
      <c r="F483" s="18"/>
      <c r="G483" s="18"/>
      <c r="H483" s="18"/>
      <c r="I483" s="18"/>
      <c r="J483" s="18"/>
      <c r="K483" s="18"/>
      <c r="L483" s="18"/>
      <c r="M483" s="18"/>
      <c r="N483" s="165"/>
      <c r="O483" s="165"/>
      <c r="P483" s="18"/>
      <c r="Q483" s="18"/>
      <c r="R483" s="18"/>
      <c r="S483" s="18"/>
      <c r="T483" s="18"/>
      <c r="U483" s="18"/>
      <c r="V483" s="18"/>
      <c r="W483" s="18"/>
      <c r="X483" s="165"/>
      <c r="Y483" s="165"/>
      <c r="Z483" s="18"/>
      <c r="AA483" s="18"/>
      <c r="AB483" s="18"/>
      <c r="AC483" s="18"/>
      <c r="AD483" s="18"/>
      <c r="AE483" s="18"/>
    </row>
    <row r="484" spans="1:31" s="11" customFormat="1" ht="15" customHeight="1" x14ac:dyDescent="0.3">
      <c r="A484" s="337"/>
      <c r="B484" s="80"/>
      <c r="C484" s="174"/>
      <c r="D484" s="174"/>
      <c r="E484" s="17"/>
      <c r="F484" s="18"/>
      <c r="G484" s="18"/>
      <c r="H484" s="18"/>
      <c r="I484" s="18"/>
      <c r="J484" s="18"/>
      <c r="K484" s="18"/>
      <c r="L484" s="18"/>
      <c r="M484" s="18"/>
      <c r="N484" s="165"/>
      <c r="O484" s="165"/>
      <c r="P484" s="18"/>
      <c r="Q484" s="18"/>
      <c r="R484" s="18"/>
      <c r="S484" s="18"/>
      <c r="T484" s="18"/>
      <c r="U484" s="18"/>
      <c r="V484" s="18"/>
      <c r="W484" s="18"/>
      <c r="X484" s="165"/>
      <c r="Y484" s="165"/>
      <c r="Z484" s="18"/>
      <c r="AA484" s="18"/>
      <c r="AB484" s="18"/>
      <c r="AC484" s="18"/>
      <c r="AD484" s="18"/>
      <c r="AE484" s="18"/>
    </row>
    <row r="485" spans="1:31" s="11" customFormat="1" ht="15" customHeight="1" x14ac:dyDescent="0.3">
      <c r="A485" s="337"/>
      <c r="B485" s="80"/>
      <c r="C485" s="174"/>
      <c r="D485" s="174"/>
      <c r="E485" s="17"/>
      <c r="F485" s="18"/>
      <c r="G485" s="18"/>
      <c r="H485" s="18"/>
      <c r="I485" s="18"/>
      <c r="J485" s="18"/>
      <c r="K485" s="18"/>
      <c r="L485" s="18"/>
      <c r="M485" s="18"/>
      <c r="N485" s="165"/>
      <c r="O485" s="165"/>
      <c r="P485" s="18"/>
      <c r="Q485" s="18"/>
      <c r="R485" s="18"/>
      <c r="S485" s="18"/>
      <c r="T485" s="18"/>
      <c r="U485" s="18"/>
      <c r="V485" s="18"/>
      <c r="W485" s="18"/>
      <c r="X485" s="165"/>
      <c r="Y485" s="165"/>
      <c r="Z485" s="18"/>
      <c r="AA485" s="18"/>
      <c r="AB485" s="18"/>
      <c r="AC485" s="18"/>
      <c r="AD485" s="18"/>
      <c r="AE485" s="18"/>
    </row>
    <row r="486" spans="1:31" s="11" customFormat="1" ht="15" customHeight="1" x14ac:dyDescent="0.3">
      <c r="A486" s="337"/>
      <c r="B486" s="80"/>
      <c r="C486" s="174"/>
      <c r="D486" s="174"/>
      <c r="E486" s="17"/>
      <c r="F486" s="18"/>
      <c r="G486" s="18"/>
      <c r="H486" s="18"/>
      <c r="I486" s="18"/>
      <c r="J486" s="18"/>
      <c r="K486" s="18"/>
      <c r="L486" s="18"/>
      <c r="M486" s="18"/>
      <c r="N486" s="165"/>
      <c r="O486" s="165"/>
      <c r="P486" s="18"/>
      <c r="Q486" s="18"/>
      <c r="R486" s="18"/>
      <c r="S486" s="18"/>
      <c r="T486" s="18"/>
      <c r="U486" s="18"/>
      <c r="V486" s="18"/>
      <c r="W486" s="18"/>
      <c r="X486" s="165"/>
      <c r="Y486" s="165"/>
      <c r="Z486" s="18"/>
      <c r="AA486" s="18"/>
      <c r="AB486" s="18"/>
      <c r="AC486" s="18"/>
      <c r="AD486" s="18"/>
      <c r="AE486" s="18"/>
    </row>
    <row r="487" spans="1:31" s="11" customFormat="1" ht="15" customHeight="1" x14ac:dyDescent="0.3">
      <c r="A487" s="337"/>
      <c r="B487" s="80"/>
      <c r="C487" s="174"/>
      <c r="D487" s="174"/>
      <c r="E487" s="17"/>
      <c r="F487" s="18"/>
      <c r="G487" s="18"/>
      <c r="H487" s="18"/>
      <c r="I487" s="18"/>
      <c r="J487" s="18"/>
      <c r="K487" s="18"/>
      <c r="L487" s="18"/>
      <c r="M487" s="18"/>
      <c r="N487" s="165"/>
      <c r="O487" s="165"/>
      <c r="P487" s="18"/>
      <c r="Q487" s="18"/>
      <c r="R487" s="18"/>
      <c r="S487" s="18"/>
      <c r="T487" s="18"/>
      <c r="U487" s="18"/>
      <c r="V487" s="18"/>
      <c r="W487" s="18"/>
      <c r="X487" s="165"/>
      <c r="Y487" s="165"/>
      <c r="Z487" s="18"/>
      <c r="AA487" s="18"/>
      <c r="AB487" s="18"/>
      <c r="AC487" s="18"/>
      <c r="AD487" s="18"/>
      <c r="AE487" s="18"/>
    </row>
    <row r="488" spans="1:31" s="11" customFormat="1" ht="15" customHeight="1" x14ac:dyDescent="0.3">
      <c r="A488" s="337"/>
      <c r="B488" s="80"/>
      <c r="C488" s="174"/>
      <c r="D488" s="174"/>
      <c r="E488" s="17"/>
      <c r="F488" s="18"/>
      <c r="G488" s="18"/>
      <c r="H488" s="18"/>
      <c r="I488" s="18"/>
      <c r="J488" s="18"/>
      <c r="K488" s="18"/>
      <c r="L488" s="18"/>
      <c r="M488" s="18"/>
      <c r="N488" s="165"/>
      <c r="O488" s="165"/>
      <c r="P488" s="18"/>
      <c r="Q488" s="18"/>
      <c r="R488" s="18"/>
      <c r="S488" s="18"/>
      <c r="T488" s="18"/>
      <c r="U488" s="18"/>
      <c r="V488" s="18"/>
      <c r="W488" s="18"/>
      <c r="X488" s="165"/>
      <c r="Y488" s="165"/>
      <c r="Z488" s="18"/>
      <c r="AA488" s="18"/>
      <c r="AB488" s="18"/>
      <c r="AC488" s="18"/>
      <c r="AD488" s="18"/>
      <c r="AE488" s="18"/>
    </row>
    <row r="489" spans="1:31" s="11" customFormat="1" ht="15" customHeight="1" x14ac:dyDescent="0.3">
      <c r="A489" s="337"/>
      <c r="B489" s="80"/>
      <c r="C489" s="174"/>
      <c r="D489" s="174"/>
      <c r="E489" s="17"/>
      <c r="F489" s="18"/>
      <c r="G489" s="18"/>
      <c r="H489" s="18"/>
      <c r="I489" s="18"/>
      <c r="J489" s="18"/>
      <c r="K489" s="18"/>
      <c r="L489" s="18"/>
      <c r="M489" s="18"/>
      <c r="N489" s="165"/>
      <c r="O489" s="165"/>
      <c r="P489" s="18"/>
      <c r="Q489" s="18"/>
      <c r="R489" s="18"/>
      <c r="S489" s="18"/>
      <c r="T489" s="18"/>
      <c r="U489" s="18"/>
      <c r="V489" s="18"/>
      <c r="W489" s="18"/>
      <c r="X489" s="165"/>
      <c r="Y489" s="165"/>
      <c r="Z489" s="18"/>
      <c r="AA489" s="18"/>
      <c r="AB489" s="18"/>
      <c r="AC489" s="18"/>
      <c r="AD489" s="18"/>
      <c r="AE489" s="18"/>
    </row>
    <row r="490" spans="1:31" s="11" customFormat="1" ht="15" customHeight="1" x14ac:dyDescent="0.3">
      <c r="A490" s="337"/>
      <c r="B490" s="80"/>
      <c r="C490" s="174"/>
      <c r="D490" s="174"/>
      <c r="E490" s="17"/>
      <c r="F490" s="18"/>
      <c r="G490" s="18"/>
      <c r="H490" s="18"/>
      <c r="I490" s="18"/>
      <c r="J490" s="18"/>
      <c r="K490" s="18"/>
      <c r="L490" s="18"/>
      <c r="M490" s="18"/>
      <c r="N490" s="165"/>
      <c r="O490" s="165"/>
      <c r="P490" s="18"/>
      <c r="Q490" s="18"/>
      <c r="R490" s="18"/>
      <c r="S490" s="18"/>
      <c r="T490" s="18"/>
      <c r="U490" s="18"/>
      <c r="V490" s="18"/>
      <c r="W490" s="18"/>
      <c r="X490" s="165"/>
      <c r="Y490" s="165"/>
      <c r="Z490" s="18"/>
      <c r="AA490" s="18"/>
      <c r="AB490" s="18"/>
      <c r="AC490" s="18"/>
      <c r="AD490" s="18"/>
      <c r="AE490" s="18"/>
    </row>
    <row r="491" spans="1:31" s="11" customFormat="1" ht="15" customHeight="1" x14ac:dyDescent="0.3">
      <c r="A491" s="337"/>
      <c r="B491" s="80"/>
      <c r="C491" s="174"/>
      <c r="D491" s="174"/>
      <c r="E491" s="17"/>
      <c r="F491" s="18"/>
      <c r="G491" s="18"/>
      <c r="H491" s="18"/>
      <c r="I491" s="18"/>
      <c r="J491" s="18"/>
      <c r="K491" s="18"/>
      <c r="L491" s="18"/>
      <c r="M491" s="18"/>
      <c r="N491" s="165"/>
      <c r="O491" s="165"/>
      <c r="P491" s="18"/>
      <c r="Q491" s="18"/>
      <c r="R491" s="18"/>
      <c r="S491" s="18"/>
      <c r="T491" s="18"/>
      <c r="U491" s="18"/>
      <c r="V491" s="18"/>
      <c r="W491" s="18"/>
      <c r="X491" s="165"/>
      <c r="Y491" s="165"/>
      <c r="Z491" s="18"/>
      <c r="AA491" s="18"/>
      <c r="AB491" s="18"/>
      <c r="AC491" s="18"/>
      <c r="AD491" s="18"/>
      <c r="AE491" s="18"/>
    </row>
    <row r="492" spans="1:31" s="11" customFormat="1" ht="15" customHeight="1" x14ac:dyDescent="0.3">
      <c r="A492" s="337"/>
      <c r="B492" s="80"/>
      <c r="C492" s="174"/>
      <c r="D492" s="174"/>
      <c r="E492" s="17"/>
      <c r="F492" s="18"/>
      <c r="G492" s="18"/>
      <c r="H492" s="18"/>
      <c r="I492" s="18"/>
      <c r="J492" s="18"/>
      <c r="K492" s="18"/>
      <c r="L492" s="18"/>
      <c r="M492" s="18"/>
      <c r="N492" s="165"/>
      <c r="O492" s="165"/>
      <c r="P492" s="18"/>
      <c r="Q492" s="18"/>
      <c r="R492" s="18"/>
      <c r="S492" s="18"/>
      <c r="T492" s="18"/>
      <c r="U492" s="18"/>
      <c r="V492" s="18"/>
      <c r="W492" s="18"/>
      <c r="X492" s="165"/>
      <c r="Y492" s="165"/>
      <c r="Z492" s="18"/>
      <c r="AA492" s="18"/>
      <c r="AB492" s="18"/>
      <c r="AC492" s="18"/>
      <c r="AD492" s="18"/>
      <c r="AE492" s="18"/>
    </row>
    <row r="493" spans="1:31" s="11" customFormat="1" ht="15" customHeight="1" x14ac:dyDescent="0.3">
      <c r="A493" s="337"/>
      <c r="B493" s="80"/>
      <c r="C493" s="174"/>
      <c r="D493" s="174"/>
      <c r="E493" s="17"/>
      <c r="F493" s="18"/>
      <c r="G493" s="18"/>
      <c r="H493" s="18"/>
      <c r="I493" s="18"/>
      <c r="J493" s="18"/>
      <c r="K493" s="18"/>
      <c r="L493" s="18"/>
      <c r="M493" s="18"/>
      <c r="N493" s="165"/>
      <c r="O493" s="165"/>
      <c r="P493" s="18"/>
      <c r="Q493" s="18"/>
      <c r="R493" s="18"/>
      <c r="S493" s="18"/>
      <c r="T493" s="18"/>
      <c r="U493" s="18"/>
      <c r="V493" s="18"/>
      <c r="W493" s="18"/>
      <c r="X493" s="165"/>
      <c r="Y493" s="165"/>
      <c r="Z493" s="18"/>
      <c r="AA493" s="18"/>
      <c r="AB493" s="18"/>
      <c r="AC493" s="18"/>
      <c r="AD493" s="18"/>
      <c r="AE493" s="18"/>
    </row>
    <row r="494" spans="1:31" s="11" customFormat="1" ht="15" customHeight="1" x14ac:dyDescent="0.3">
      <c r="A494" s="337"/>
      <c r="B494" s="80"/>
      <c r="C494" s="174"/>
      <c r="D494" s="174"/>
      <c r="E494" s="17"/>
      <c r="F494" s="18"/>
      <c r="G494" s="18"/>
      <c r="H494" s="18"/>
      <c r="I494" s="18"/>
      <c r="J494" s="18"/>
      <c r="K494" s="18"/>
      <c r="L494" s="18"/>
      <c r="M494" s="18"/>
      <c r="N494" s="165"/>
      <c r="O494" s="165"/>
      <c r="P494" s="18"/>
      <c r="Q494" s="18"/>
      <c r="R494" s="18"/>
      <c r="S494" s="18"/>
      <c r="T494" s="18"/>
      <c r="U494" s="18"/>
      <c r="V494" s="18"/>
      <c r="W494" s="18"/>
      <c r="X494" s="165"/>
      <c r="Y494" s="165"/>
      <c r="Z494" s="18"/>
      <c r="AA494" s="18"/>
      <c r="AB494" s="18"/>
      <c r="AC494" s="18"/>
      <c r="AD494" s="18"/>
      <c r="AE494" s="18"/>
    </row>
    <row r="495" spans="1:31" s="11" customFormat="1" ht="15" customHeight="1" x14ac:dyDescent="0.3">
      <c r="A495" s="337"/>
      <c r="B495" s="80"/>
      <c r="C495" s="174"/>
      <c r="D495" s="174"/>
      <c r="E495" s="17"/>
      <c r="F495" s="18"/>
      <c r="G495" s="18"/>
      <c r="H495" s="18"/>
      <c r="I495" s="18"/>
      <c r="J495" s="18"/>
      <c r="K495" s="18"/>
      <c r="L495" s="18"/>
      <c r="M495" s="18"/>
      <c r="N495" s="165"/>
      <c r="O495" s="165"/>
      <c r="P495" s="18"/>
      <c r="Q495" s="18"/>
      <c r="R495" s="18"/>
      <c r="S495" s="18"/>
      <c r="T495" s="18"/>
      <c r="U495" s="18"/>
      <c r="V495" s="18"/>
      <c r="W495" s="18"/>
      <c r="X495" s="165"/>
      <c r="Y495" s="165"/>
      <c r="Z495" s="18"/>
      <c r="AA495" s="18"/>
      <c r="AB495" s="18"/>
      <c r="AC495" s="18"/>
      <c r="AD495" s="18"/>
      <c r="AE495" s="18"/>
    </row>
    <row r="496" spans="1:31" s="11" customFormat="1" ht="15" customHeight="1" x14ac:dyDescent="0.3">
      <c r="A496" s="337"/>
      <c r="B496" s="80"/>
      <c r="C496" s="174"/>
      <c r="D496" s="174"/>
      <c r="E496" s="17"/>
      <c r="F496" s="18"/>
      <c r="G496" s="18"/>
      <c r="H496" s="18"/>
      <c r="I496" s="18"/>
      <c r="J496" s="18"/>
      <c r="K496" s="18"/>
      <c r="L496" s="18"/>
      <c r="M496" s="18"/>
      <c r="N496" s="165"/>
      <c r="O496" s="165"/>
      <c r="P496" s="18"/>
      <c r="Q496" s="18"/>
      <c r="R496" s="18"/>
      <c r="S496" s="18"/>
      <c r="T496" s="18"/>
      <c r="U496" s="18"/>
      <c r="V496" s="18"/>
      <c r="W496" s="18"/>
      <c r="X496" s="165"/>
      <c r="Y496" s="165"/>
      <c r="Z496" s="18"/>
      <c r="AA496" s="18"/>
      <c r="AB496" s="18"/>
      <c r="AC496" s="18"/>
      <c r="AD496" s="18"/>
      <c r="AE496" s="18"/>
    </row>
    <row r="497" spans="1:31" s="11" customFormat="1" ht="15" customHeight="1" x14ac:dyDescent="0.3">
      <c r="A497" s="337"/>
      <c r="B497" s="80"/>
      <c r="C497" s="174"/>
      <c r="D497" s="174"/>
      <c r="E497" s="17"/>
      <c r="F497" s="18"/>
      <c r="G497" s="18"/>
      <c r="H497" s="18"/>
      <c r="I497" s="18"/>
      <c r="J497" s="18"/>
      <c r="K497" s="18"/>
      <c r="L497" s="18"/>
      <c r="M497" s="18"/>
      <c r="N497" s="165"/>
      <c r="O497" s="165"/>
      <c r="P497" s="18"/>
      <c r="Q497" s="18"/>
      <c r="R497" s="18"/>
      <c r="S497" s="18"/>
      <c r="T497" s="18"/>
      <c r="U497" s="18"/>
      <c r="V497" s="18"/>
      <c r="W497" s="18"/>
      <c r="X497" s="165"/>
      <c r="Y497" s="165"/>
      <c r="Z497" s="18"/>
      <c r="AA497" s="18"/>
      <c r="AB497" s="18"/>
      <c r="AC497" s="18"/>
      <c r="AD497" s="18"/>
      <c r="AE497" s="18"/>
    </row>
    <row r="498" spans="1:31" s="11" customFormat="1" ht="15" customHeight="1" x14ac:dyDescent="0.3">
      <c r="A498" s="337"/>
      <c r="B498" s="80"/>
      <c r="C498" s="174"/>
      <c r="D498" s="174"/>
      <c r="E498" s="17"/>
      <c r="F498" s="18"/>
      <c r="G498" s="18"/>
      <c r="H498" s="18"/>
      <c r="I498" s="18"/>
      <c r="J498" s="18"/>
      <c r="K498" s="18"/>
      <c r="L498" s="18"/>
      <c r="M498" s="18"/>
      <c r="N498" s="165"/>
      <c r="O498" s="165"/>
      <c r="P498" s="18"/>
      <c r="Q498" s="18"/>
      <c r="R498" s="18"/>
      <c r="S498" s="18"/>
      <c r="T498" s="18"/>
      <c r="U498" s="18"/>
      <c r="V498" s="18"/>
      <c r="W498" s="18"/>
      <c r="X498" s="165"/>
      <c r="Y498" s="165"/>
      <c r="Z498" s="18"/>
      <c r="AA498" s="18"/>
      <c r="AB498" s="18"/>
      <c r="AC498" s="18"/>
      <c r="AD498" s="18"/>
      <c r="AE498" s="18"/>
    </row>
    <row r="499" spans="1:31" s="11" customFormat="1" ht="15" customHeight="1" x14ac:dyDescent="0.3">
      <c r="A499" s="337"/>
      <c r="B499" s="80"/>
      <c r="C499" s="174"/>
      <c r="D499" s="174"/>
      <c r="E499" s="17"/>
      <c r="F499" s="18"/>
      <c r="G499" s="18"/>
      <c r="H499" s="18"/>
      <c r="I499" s="18"/>
      <c r="J499" s="18"/>
      <c r="K499" s="18"/>
      <c r="L499" s="18"/>
      <c r="M499" s="18"/>
      <c r="N499" s="165"/>
      <c r="O499" s="165"/>
      <c r="P499" s="18"/>
      <c r="Q499" s="18"/>
      <c r="R499" s="18"/>
      <c r="S499" s="18"/>
      <c r="T499" s="18"/>
      <c r="U499" s="18"/>
      <c r="V499" s="18"/>
      <c r="W499" s="18"/>
      <c r="X499" s="165"/>
      <c r="Y499" s="165"/>
      <c r="Z499" s="18"/>
      <c r="AA499" s="18"/>
      <c r="AB499" s="18"/>
      <c r="AC499" s="18"/>
      <c r="AD499" s="18"/>
      <c r="AE499" s="18"/>
    </row>
    <row r="500" spans="1:31" s="11" customFormat="1" ht="15" customHeight="1" x14ac:dyDescent="0.3">
      <c r="A500" s="337"/>
      <c r="B500" s="80"/>
      <c r="C500" s="174"/>
      <c r="D500" s="174"/>
      <c r="E500" s="17"/>
      <c r="F500" s="18"/>
      <c r="G500" s="18"/>
      <c r="H500" s="18"/>
      <c r="I500" s="18"/>
      <c r="J500" s="18"/>
      <c r="K500" s="18"/>
      <c r="L500" s="18"/>
      <c r="M500" s="18"/>
      <c r="N500" s="165"/>
      <c r="O500" s="165"/>
      <c r="P500" s="18"/>
      <c r="Q500" s="18"/>
      <c r="R500" s="18"/>
      <c r="S500" s="18"/>
      <c r="T500" s="18"/>
      <c r="U500" s="18"/>
      <c r="V500" s="18"/>
      <c r="W500" s="18"/>
      <c r="X500" s="165"/>
      <c r="Y500" s="165"/>
      <c r="Z500" s="18"/>
      <c r="AA500" s="18"/>
      <c r="AB500" s="18"/>
      <c r="AC500" s="18"/>
      <c r="AD500" s="18"/>
      <c r="AE500" s="18"/>
    </row>
    <row r="501" spans="1:31" s="11" customFormat="1" ht="15" customHeight="1" x14ac:dyDescent="0.3">
      <c r="A501" s="337"/>
      <c r="B501" s="80"/>
      <c r="C501" s="174"/>
      <c r="D501" s="174"/>
      <c r="E501" s="17"/>
      <c r="F501" s="18"/>
      <c r="G501" s="18"/>
      <c r="H501" s="18"/>
      <c r="I501" s="18"/>
      <c r="J501" s="18"/>
      <c r="K501" s="18"/>
      <c r="L501" s="18"/>
      <c r="M501" s="18"/>
      <c r="N501" s="165"/>
      <c r="O501" s="165"/>
      <c r="P501" s="18"/>
      <c r="Q501" s="18"/>
      <c r="R501" s="18"/>
      <c r="S501" s="18"/>
      <c r="T501" s="18"/>
      <c r="U501" s="18"/>
      <c r="V501" s="18"/>
      <c r="W501" s="18"/>
      <c r="X501" s="165"/>
      <c r="Y501" s="165"/>
      <c r="Z501" s="18"/>
      <c r="AA501" s="18"/>
      <c r="AB501" s="18"/>
      <c r="AC501" s="18"/>
      <c r="AD501" s="18"/>
      <c r="AE501" s="18"/>
    </row>
    <row r="502" spans="1:31" s="11" customFormat="1" ht="15" customHeight="1" x14ac:dyDescent="0.3">
      <c r="A502" s="337"/>
      <c r="B502" s="80"/>
      <c r="C502" s="174"/>
      <c r="D502" s="174"/>
      <c r="E502" s="17"/>
      <c r="F502" s="18"/>
      <c r="G502" s="18"/>
      <c r="H502" s="18"/>
      <c r="I502" s="18"/>
      <c r="J502" s="18"/>
      <c r="K502" s="18"/>
      <c r="L502" s="18"/>
      <c r="M502" s="18"/>
      <c r="N502" s="165"/>
      <c r="O502" s="165"/>
      <c r="P502" s="18"/>
      <c r="Q502" s="18"/>
      <c r="R502" s="18"/>
      <c r="S502" s="18"/>
      <c r="T502" s="18"/>
      <c r="U502" s="18"/>
      <c r="V502" s="18"/>
      <c r="W502" s="18"/>
      <c r="X502" s="165"/>
      <c r="Y502" s="165"/>
      <c r="Z502" s="18"/>
      <c r="AA502" s="18"/>
      <c r="AB502" s="18"/>
      <c r="AC502" s="18"/>
      <c r="AD502" s="18"/>
      <c r="AE502" s="18"/>
    </row>
    <row r="503" spans="1:31" s="11" customFormat="1" ht="15" customHeight="1" x14ac:dyDescent="0.3">
      <c r="A503" s="337"/>
      <c r="B503" s="80"/>
      <c r="C503" s="174"/>
      <c r="D503" s="174"/>
      <c r="E503" s="17"/>
      <c r="F503" s="18"/>
      <c r="G503" s="18"/>
      <c r="H503" s="18"/>
      <c r="I503" s="18"/>
      <c r="J503" s="18"/>
      <c r="K503" s="18"/>
      <c r="L503" s="18"/>
      <c r="M503" s="18"/>
      <c r="N503" s="165"/>
      <c r="O503" s="165"/>
      <c r="P503" s="18"/>
      <c r="Q503" s="18"/>
      <c r="R503" s="18"/>
      <c r="S503" s="18"/>
      <c r="T503" s="18"/>
      <c r="U503" s="18"/>
      <c r="V503" s="18"/>
      <c r="W503" s="18"/>
      <c r="X503" s="165"/>
      <c r="Y503" s="165"/>
      <c r="Z503" s="18"/>
      <c r="AA503" s="18"/>
      <c r="AB503" s="18"/>
      <c r="AC503" s="18"/>
      <c r="AD503" s="18"/>
      <c r="AE503" s="18"/>
    </row>
    <row r="504" spans="1:31" s="11" customFormat="1" ht="15" customHeight="1" x14ac:dyDescent="0.3">
      <c r="A504" s="337"/>
      <c r="B504" s="80"/>
      <c r="C504" s="174"/>
      <c r="D504" s="174"/>
      <c r="E504" s="17"/>
      <c r="F504" s="18"/>
      <c r="G504" s="18"/>
      <c r="H504" s="18"/>
      <c r="I504" s="18"/>
      <c r="J504" s="18"/>
      <c r="K504" s="18"/>
      <c r="L504" s="18"/>
      <c r="M504" s="18"/>
      <c r="N504" s="165"/>
      <c r="O504" s="165"/>
      <c r="P504" s="18"/>
      <c r="Q504" s="18"/>
      <c r="R504" s="18"/>
      <c r="S504" s="18"/>
      <c r="T504" s="18"/>
      <c r="U504" s="18"/>
      <c r="V504" s="18"/>
      <c r="W504" s="18"/>
      <c r="X504" s="165"/>
      <c r="Y504" s="165"/>
      <c r="Z504" s="18"/>
      <c r="AA504" s="18"/>
      <c r="AB504" s="18"/>
      <c r="AC504" s="18"/>
      <c r="AD504" s="18"/>
      <c r="AE504" s="18"/>
    </row>
    <row r="505" spans="1:31" s="11" customFormat="1" ht="15" customHeight="1" x14ac:dyDescent="0.3">
      <c r="A505" s="337"/>
      <c r="B505" s="80"/>
      <c r="C505" s="174"/>
      <c r="D505" s="174"/>
      <c r="E505" s="17"/>
      <c r="F505" s="18"/>
      <c r="G505" s="18"/>
      <c r="H505" s="18"/>
      <c r="I505" s="18"/>
      <c r="J505" s="18"/>
      <c r="K505" s="18"/>
      <c r="L505" s="18"/>
      <c r="M505" s="18"/>
      <c r="N505" s="165"/>
      <c r="O505" s="165"/>
      <c r="P505" s="18"/>
      <c r="Q505" s="18"/>
      <c r="R505" s="18"/>
      <c r="S505" s="18"/>
      <c r="T505" s="18"/>
      <c r="U505" s="18"/>
      <c r="V505" s="18"/>
      <c r="W505" s="18"/>
      <c r="X505" s="165"/>
      <c r="Y505" s="165"/>
      <c r="Z505" s="18"/>
      <c r="AA505" s="18"/>
      <c r="AB505" s="18"/>
      <c r="AC505" s="18"/>
      <c r="AD505" s="18"/>
      <c r="AE505" s="18"/>
    </row>
    <row r="506" spans="1:31" s="11" customFormat="1" ht="15" customHeight="1" x14ac:dyDescent="0.3">
      <c r="A506" s="337"/>
      <c r="B506" s="80"/>
      <c r="C506" s="174"/>
      <c r="D506" s="174"/>
      <c r="E506" s="17"/>
      <c r="F506" s="18"/>
      <c r="G506" s="18"/>
      <c r="H506" s="18"/>
      <c r="I506" s="18"/>
      <c r="J506" s="18"/>
      <c r="K506" s="18"/>
      <c r="L506" s="18"/>
      <c r="M506" s="18"/>
      <c r="N506" s="165"/>
      <c r="O506" s="165"/>
      <c r="P506" s="18"/>
      <c r="Q506" s="18"/>
      <c r="R506" s="18"/>
      <c r="S506" s="18"/>
      <c r="T506" s="18"/>
      <c r="U506" s="18"/>
      <c r="V506" s="18"/>
      <c r="W506" s="18"/>
      <c r="X506" s="165"/>
      <c r="Y506" s="165"/>
      <c r="Z506" s="18"/>
      <c r="AA506" s="18"/>
      <c r="AB506" s="18"/>
      <c r="AC506" s="18"/>
      <c r="AD506" s="18"/>
      <c r="AE506" s="18"/>
    </row>
    <row r="507" spans="1:31" s="11" customFormat="1" ht="15" customHeight="1" x14ac:dyDescent="0.3">
      <c r="A507" s="337"/>
      <c r="B507" s="80"/>
      <c r="C507" s="174"/>
      <c r="D507" s="174"/>
      <c r="E507" s="17"/>
      <c r="F507" s="18"/>
      <c r="G507" s="18"/>
      <c r="H507" s="18"/>
      <c r="I507" s="18"/>
      <c r="J507" s="18"/>
      <c r="K507" s="18"/>
      <c r="L507" s="18"/>
      <c r="M507" s="18"/>
      <c r="N507" s="165"/>
      <c r="O507" s="165"/>
      <c r="P507" s="18"/>
      <c r="Q507" s="18"/>
      <c r="R507" s="18"/>
      <c r="S507" s="18"/>
      <c r="T507" s="18"/>
      <c r="U507" s="18"/>
      <c r="V507" s="18"/>
      <c r="W507" s="18"/>
      <c r="X507" s="165"/>
      <c r="Y507" s="165"/>
      <c r="Z507" s="18"/>
      <c r="AA507" s="18"/>
      <c r="AB507" s="18"/>
      <c r="AC507" s="18"/>
      <c r="AD507" s="18"/>
      <c r="AE507" s="18"/>
    </row>
    <row r="508" spans="1:31" s="11" customFormat="1" ht="15" customHeight="1" x14ac:dyDescent="0.3">
      <c r="A508" s="337"/>
      <c r="B508" s="80"/>
      <c r="C508" s="174"/>
      <c r="D508" s="174"/>
      <c r="E508" s="17"/>
      <c r="F508" s="18"/>
      <c r="G508" s="18"/>
      <c r="H508" s="18"/>
      <c r="I508" s="18"/>
      <c r="J508" s="18"/>
      <c r="K508" s="18"/>
      <c r="L508" s="18"/>
      <c r="M508" s="18"/>
      <c r="N508" s="165"/>
      <c r="O508" s="165"/>
      <c r="P508" s="18"/>
      <c r="Q508" s="18"/>
      <c r="R508" s="18"/>
      <c r="S508" s="18"/>
      <c r="T508" s="18"/>
      <c r="U508" s="18"/>
      <c r="V508" s="18"/>
      <c r="W508" s="18"/>
      <c r="X508" s="165"/>
      <c r="Y508" s="165"/>
      <c r="Z508" s="18"/>
      <c r="AA508" s="18"/>
      <c r="AB508" s="18"/>
      <c r="AC508" s="18"/>
      <c r="AD508" s="18"/>
      <c r="AE508" s="18"/>
    </row>
    <row r="509" spans="1:31" s="11" customFormat="1" ht="15" customHeight="1" x14ac:dyDescent="0.3">
      <c r="A509" s="337"/>
      <c r="B509" s="80"/>
      <c r="C509" s="174"/>
      <c r="D509" s="174"/>
      <c r="E509" s="17"/>
      <c r="F509" s="18"/>
      <c r="G509" s="18"/>
      <c r="H509" s="18"/>
      <c r="I509" s="18"/>
      <c r="J509" s="18"/>
      <c r="K509" s="18"/>
      <c r="L509" s="18"/>
      <c r="M509" s="18"/>
      <c r="N509" s="165"/>
      <c r="O509" s="165"/>
      <c r="P509" s="18"/>
      <c r="Q509" s="18"/>
      <c r="R509" s="18"/>
      <c r="S509" s="18"/>
      <c r="T509" s="18"/>
      <c r="U509" s="18"/>
      <c r="V509" s="18"/>
      <c r="W509" s="18"/>
      <c r="X509" s="165"/>
      <c r="Y509" s="165"/>
      <c r="Z509" s="18"/>
      <c r="AA509" s="18"/>
      <c r="AB509" s="18"/>
      <c r="AC509" s="18"/>
      <c r="AD509" s="18"/>
      <c r="AE509" s="18"/>
    </row>
    <row r="510" spans="1:31" s="11" customFormat="1" ht="15" customHeight="1" x14ac:dyDescent="0.3">
      <c r="A510" s="337"/>
      <c r="B510" s="80"/>
      <c r="C510" s="174"/>
      <c r="D510" s="174"/>
      <c r="E510" s="17"/>
      <c r="F510" s="18"/>
      <c r="G510" s="18"/>
      <c r="H510" s="18"/>
      <c r="I510" s="18"/>
      <c r="J510" s="18"/>
      <c r="K510" s="18"/>
      <c r="L510" s="18"/>
      <c r="M510" s="18"/>
      <c r="N510" s="165"/>
      <c r="O510" s="165"/>
      <c r="P510" s="18"/>
      <c r="Q510" s="18"/>
      <c r="R510" s="18"/>
      <c r="S510" s="18"/>
      <c r="T510" s="18"/>
      <c r="U510" s="18"/>
      <c r="V510" s="18"/>
      <c r="W510" s="18"/>
      <c r="X510" s="165"/>
      <c r="Y510" s="165"/>
      <c r="Z510" s="18"/>
      <c r="AA510" s="18"/>
      <c r="AB510" s="18"/>
      <c r="AC510" s="18"/>
      <c r="AD510" s="18"/>
      <c r="AE510" s="18"/>
    </row>
    <row r="511" spans="1:31" s="11" customFormat="1" ht="15" customHeight="1" x14ac:dyDescent="0.3">
      <c r="A511" s="337"/>
      <c r="B511" s="80"/>
      <c r="C511" s="174"/>
      <c r="D511" s="174"/>
      <c r="E511" s="17"/>
      <c r="F511" s="18"/>
      <c r="G511" s="18"/>
      <c r="H511" s="18"/>
      <c r="I511" s="18"/>
      <c r="J511" s="18"/>
      <c r="K511" s="18"/>
      <c r="L511" s="18"/>
      <c r="M511" s="18"/>
      <c r="N511" s="165"/>
      <c r="O511" s="165"/>
      <c r="P511" s="18"/>
      <c r="Q511" s="18"/>
      <c r="R511" s="18"/>
      <c r="S511" s="18"/>
      <c r="T511" s="18"/>
      <c r="U511" s="18"/>
      <c r="V511" s="18"/>
      <c r="W511" s="18"/>
      <c r="X511" s="165"/>
      <c r="Y511" s="165"/>
      <c r="Z511" s="18"/>
      <c r="AA511" s="18"/>
      <c r="AB511" s="18"/>
      <c r="AC511" s="18"/>
      <c r="AD511" s="18"/>
      <c r="AE511" s="18"/>
    </row>
    <row r="512" spans="1:31" s="11" customFormat="1" ht="15" customHeight="1" x14ac:dyDescent="0.3">
      <c r="A512" s="337"/>
      <c r="B512" s="80"/>
      <c r="C512" s="174"/>
      <c r="D512" s="174"/>
      <c r="E512" s="17"/>
      <c r="F512" s="18"/>
      <c r="G512" s="18"/>
      <c r="H512" s="18"/>
      <c r="I512" s="18"/>
      <c r="J512" s="18"/>
      <c r="K512" s="18"/>
      <c r="L512" s="18"/>
      <c r="M512" s="18"/>
      <c r="N512" s="165"/>
      <c r="O512" s="165"/>
      <c r="P512" s="18"/>
      <c r="Q512" s="18"/>
      <c r="R512" s="18"/>
      <c r="S512" s="18"/>
      <c r="T512" s="18"/>
      <c r="U512" s="18"/>
      <c r="V512" s="18"/>
      <c r="W512" s="18"/>
      <c r="X512" s="165"/>
      <c r="Y512" s="165"/>
      <c r="Z512" s="18"/>
      <c r="AA512" s="18"/>
      <c r="AB512" s="18"/>
      <c r="AC512" s="18"/>
      <c r="AD512" s="18"/>
      <c r="AE512" s="18"/>
    </row>
    <row r="513" spans="1:31" s="11" customFormat="1" ht="15" customHeight="1" x14ac:dyDescent="0.3">
      <c r="A513" s="337"/>
      <c r="B513" s="80"/>
      <c r="C513" s="174"/>
      <c r="D513" s="174"/>
      <c r="E513" s="17"/>
      <c r="F513" s="18"/>
      <c r="G513" s="18"/>
      <c r="H513" s="18"/>
      <c r="I513" s="18"/>
      <c r="J513" s="18"/>
      <c r="K513" s="18"/>
      <c r="L513" s="18"/>
      <c r="M513" s="18"/>
      <c r="N513" s="165"/>
      <c r="O513" s="165"/>
      <c r="P513" s="18"/>
      <c r="Q513" s="18"/>
      <c r="R513" s="18"/>
      <c r="S513" s="18"/>
      <c r="T513" s="18"/>
      <c r="U513" s="18"/>
      <c r="V513" s="18"/>
      <c r="W513" s="18"/>
      <c r="X513" s="165"/>
      <c r="Y513" s="165"/>
      <c r="Z513" s="18"/>
      <c r="AA513" s="18"/>
      <c r="AB513" s="18"/>
      <c r="AC513" s="18"/>
      <c r="AD513" s="18"/>
      <c r="AE513" s="18"/>
    </row>
    <row r="514" spans="1:31" s="11" customFormat="1" ht="15" customHeight="1" x14ac:dyDescent="0.3">
      <c r="A514" s="337"/>
      <c r="B514" s="80"/>
      <c r="C514" s="174"/>
      <c r="D514" s="174"/>
      <c r="E514" s="17"/>
      <c r="F514" s="18"/>
      <c r="G514" s="18"/>
      <c r="H514" s="18"/>
      <c r="I514" s="18"/>
      <c r="J514" s="18"/>
      <c r="K514" s="18"/>
      <c r="L514" s="18"/>
      <c r="M514" s="18"/>
      <c r="N514" s="165"/>
      <c r="O514" s="165"/>
      <c r="P514" s="18"/>
      <c r="Q514" s="18"/>
      <c r="R514" s="18"/>
      <c r="S514" s="18"/>
      <c r="T514" s="18"/>
      <c r="U514" s="18"/>
      <c r="V514" s="18"/>
      <c r="W514" s="18"/>
      <c r="X514" s="165"/>
      <c r="Y514" s="165"/>
      <c r="Z514" s="18"/>
      <c r="AA514" s="18"/>
      <c r="AB514" s="18"/>
      <c r="AC514" s="18"/>
      <c r="AD514" s="18"/>
      <c r="AE514" s="18"/>
    </row>
    <row r="515" spans="1:31" s="11" customFormat="1" ht="15" customHeight="1" x14ac:dyDescent="0.3">
      <c r="A515" s="337"/>
      <c r="B515" s="80"/>
      <c r="C515" s="174"/>
      <c r="D515" s="174"/>
      <c r="E515" s="17"/>
      <c r="F515" s="18"/>
      <c r="G515" s="18"/>
      <c r="H515" s="18"/>
      <c r="I515" s="18"/>
      <c r="J515" s="18"/>
      <c r="K515" s="18"/>
      <c r="L515" s="18"/>
      <c r="M515" s="18"/>
      <c r="N515" s="165"/>
      <c r="O515" s="165"/>
      <c r="P515" s="18"/>
      <c r="Q515" s="18"/>
      <c r="R515" s="18"/>
      <c r="S515" s="18"/>
      <c r="T515" s="18"/>
      <c r="U515" s="18"/>
      <c r="V515" s="18"/>
      <c r="W515" s="18"/>
      <c r="X515" s="165"/>
      <c r="Y515" s="165"/>
      <c r="Z515" s="18"/>
      <c r="AA515" s="18"/>
      <c r="AB515" s="18"/>
      <c r="AC515" s="18"/>
      <c r="AD515" s="18"/>
      <c r="AE515" s="18"/>
    </row>
    <row r="516" spans="1:31" s="11" customFormat="1" ht="15" customHeight="1" x14ac:dyDescent="0.3">
      <c r="A516" s="337"/>
      <c r="B516" s="80"/>
      <c r="C516" s="174"/>
      <c r="D516" s="174"/>
      <c r="E516" s="17"/>
      <c r="F516" s="18"/>
      <c r="G516" s="18"/>
      <c r="H516" s="18"/>
      <c r="I516" s="18"/>
      <c r="J516" s="18"/>
      <c r="K516" s="18"/>
      <c r="L516" s="18"/>
      <c r="M516" s="18"/>
      <c r="N516" s="165"/>
      <c r="O516" s="165"/>
      <c r="P516" s="18"/>
      <c r="Q516" s="18"/>
      <c r="R516" s="18"/>
      <c r="S516" s="18"/>
      <c r="T516" s="18"/>
      <c r="U516" s="18"/>
      <c r="V516" s="18"/>
      <c r="W516" s="18"/>
      <c r="X516" s="165"/>
      <c r="Y516" s="165"/>
      <c r="Z516" s="18"/>
      <c r="AA516" s="18"/>
      <c r="AB516" s="18"/>
      <c r="AC516" s="18"/>
      <c r="AD516" s="18"/>
      <c r="AE516" s="18"/>
    </row>
    <row r="517" spans="1:31" s="11" customFormat="1" ht="15" customHeight="1" x14ac:dyDescent="0.3">
      <c r="A517" s="337"/>
      <c r="B517" s="80"/>
      <c r="C517" s="174"/>
      <c r="D517" s="174"/>
      <c r="E517" s="17"/>
      <c r="F517" s="18"/>
      <c r="G517" s="18"/>
      <c r="H517" s="18"/>
      <c r="I517" s="18"/>
      <c r="J517" s="18"/>
      <c r="K517" s="18"/>
      <c r="L517" s="18"/>
      <c r="M517" s="18"/>
      <c r="N517" s="165"/>
      <c r="O517" s="165"/>
      <c r="P517" s="18"/>
      <c r="Q517" s="18"/>
      <c r="R517" s="18"/>
      <c r="S517" s="18"/>
      <c r="T517" s="18"/>
      <c r="U517" s="18"/>
      <c r="V517" s="18"/>
      <c r="W517" s="18"/>
      <c r="X517" s="165"/>
      <c r="Y517" s="165"/>
      <c r="Z517" s="18"/>
      <c r="AA517" s="18"/>
      <c r="AB517" s="18"/>
      <c r="AC517" s="18"/>
      <c r="AD517" s="18"/>
      <c r="AE517" s="18"/>
    </row>
    <row r="518" spans="1:31" s="11" customFormat="1" ht="15" customHeight="1" x14ac:dyDescent="0.3">
      <c r="A518" s="337"/>
      <c r="B518" s="80"/>
      <c r="C518" s="174"/>
      <c r="D518" s="174"/>
      <c r="E518" s="17"/>
      <c r="F518" s="18"/>
      <c r="G518" s="18"/>
      <c r="H518" s="18"/>
      <c r="I518" s="18"/>
      <c r="J518" s="18"/>
      <c r="K518" s="18"/>
      <c r="L518" s="18"/>
      <c r="M518" s="18"/>
      <c r="N518" s="165"/>
      <c r="O518" s="165"/>
      <c r="P518" s="18"/>
      <c r="Q518" s="18"/>
      <c r="R518" s="18"/>
      <c r="S518" s="18"/>
      <c r="T518" s="18"/>
      <c r="U518" s="18"/>
      <c r="V518" s="18"/>
      <c r="W518" s="18"/>
      <c r="X518" s="165"/>
      <c r="Y518" s="165"/>
      <c r="Z518" s="18"/>
      <c r="AA518" s="18"/>
      <c r="AB518" s="18"/>
      <c r="AC518" s="18"/>
      <c r="AD518" s="18"/>
      <c r="AE518" s="18"/>
    </row>
    <row r="519" spans="1:31" s="11" customFormat="1" ht="15" customHeight="1" x14ac:dyDescent="0.3">
      <c r="A519" s="337"/>
      <c r="B519" s="80"/>
      <c r="C519" s="174"/>
      <c r="D519" s="174"/>
      <c r="E519" s="17"/>
      <c r="F519" s="18"/>
      <c r="G519" s="18"/>
      <c r="H519" s="18"/>
      <c r="I519" s="18"/>
      <c r="J519" s="18"/>
      <c r="K519" s="18"/>
      <c r="L519" s="18"/>
      <c r="M519" s="18"/>
      <c r="N519" s="165"/>
      <c r="O519" s="165"/>
      <c r="P519" s="18"/>
      <c r="Q519" s="18"/>
      <c r="R519" s="18"/>
      <c r="S519" s="18"/>
      <c r="T519" s="18"/>
      <c r="U519" s="18"/>
      <c r="V519" s="18"/>
      <c r="W519" s="18"/>
      <c r="X519" s="165"/>
      <c r="Y519" s="165"/>
      <c r="Z519" s="18"/>
      <c r="AA519" s="18"/>
      <c r="AB519" s="18"/>
      <c r="AC519" s="18"/>
      <c r="AD519" s="18"/>
      <c r="AE519" s="18"/>
    </row>
    <row r="520" spans="1:31" s="11" customFormat="1" ht="15" customHeight="1" x14ac:dyDescent="0.3">
      <c r="A520" s="337"/>
      <c r="B520" s="80"/>
      <c r="C520" s="174"/>
      <c r="D520" s="174"/>
      <c r="E520" s="17"/>
      <c r="F520" s="18"/>
      <c r="G520" s="18"/>
      <c r="H520" s="18"/>
      <c r="I520" s="18"/>
      <c r="J520" s="18"/>
      <c r="K520" s="18"/>
      <c r="L520" s="18"/>
      <c r="M520" s="18"/>
      <c r="N520" s="165"/>
      <c r="O520" s="165"/>
      <c r="P520" s="18"/>
      <c r="Q520" s="18"/>
      <c r="R520" s="18"/>
      <c r="S520" s="18"/>
      <c r="T520" s="18"/>
      <c r="U520" s="18"/>
      <c r="V520" s="18"/>
      <c r="W520" s="18"/>
      <c r="X520" s="165"/>
      <c r="Y520" s="165"/>
      <c r="Z520" s="18"/>
      <c r="AA520" s="18"/>
      <c r="AB520" s="18"/>
      <c r="AC520" s="18"/>
      <c r="AD520" s="18"/>
      <c r="AE520" s="18"/>
    </row>
    <row r="521" spans="1:31" s="11" customFormat="1" ht="15" customHeight="1" x14ac:dyDescent="0.3">
      <c r="A521" s="337"/>
      <c r="B521" s="80"/>
      <c r="C521" s="174"/>
      <c r="D521" s="174"/>
      <c r="E521" s="17"/>
      <c r="F521" s="18"/>
      <c r="G521" s="18"/>
      <c r="H521" s="18"/>
      <c r="I521" s="18"/>
      <c r="J521" s="18"/>
      <c r="K521" s="18"/>
      <c r="L521" s="18"/>
      <c r="M521" s="18"/>
      <c r="N521" s="165"/>
      <c r="O521" s="165"/>
      <c r="P521" s="18"/>
      <c r="Q521" s="18"/>
      <c r="R521" s="18"/>
      <c r="S521" s="18"/>
      <c r="T521" s="18"/>
      <c r="U521" s="18"/>
      <c r="V521" s="18"/>
      <c r="W521" s="18"/>
      <c r="X521" s="165"/>
      <c r="Y521" s="165"/>
      <c r="Z521" s="18"/>
      <c r="AA521" s="18"/>
      <c r="AB521" s="18"/>
      <c r="AC521" s="18"/>
      <c r="AD521" s="18"/>
      <c r="AE521" s="18"/>
    </row>
    <row r="522" spans="1:31" s="11" customFormat="1" ht="15" customHeight="1" x14ac:dyDescent="0.3">
      <c r="A522" s="337"/>
      <c r="B522" s="80"/>
      <c r="C522" s="174"/>
      <c r="D522" s="174"/>
      <c r="E522" s="17"/>
      <c r="F522" s="18"/>
      <c r="G522" s="18"/>
      <c r="H522" s="18"/>
      <c r="I522" s="18"/>
      <c r="J522" s="18"/>
      <c r="K522" s="18"/>
      <c r="L522" s="18"/>
      <c r="M522" s="18"/>
      <c r="N522" s="165"/>
      <c r="O522" s="165"/>
      <c r="P522" s="18"/>
      <c r="Q522" s="18"/>
      <c r="R522" s="18"/>
      <c r="S522" s="18"/>
      <c r="T522" s="18"/>
      <c r="U522" s="18"/>
      <c r="V522" s="18"/>
      <c r="W522" s="18"/>
      <c r="X522" s="165"/>
      <c r="Y522" s="165"/>
      <c r="Z522" s="18"/>
      <c r="AA522" s="18"/>
      <c r="AB522" s="18"/>
      <c r="AC522" s="18"/>
      <c r="AD522" s="18"/>
      <c r="AE522" s="18"/>
    </row>
    <row r="523" spans="1:31" s="11" customFormat="1" ht="15" customHeight="1" x14ac:dyDescent="0.3">
      <c r="A523" s="337"/>
      <c r="B523" s="80"/>
      <c r="C523" s="174"/>
      <c r="D523" s="174"/>
      <c r="E523" s="17"/>
      <c r="F523" s="18"/>
      <c r="G523" s="18"/>
      <c r="H523" s="18"/>
      <c r="I523" s="18"/>
      <c r="J523" s="18"/>
      <c r="K523" s="18"/>
      <c r="L523" s="18"/>
      <c r="M523" s="18"/>
      <c r="N523" s="165"/>
      <c r="O523" s="165"/>
      <c r="P523" s="18"/>
      <c r="Q523" s="18"/>
      <c r="R523" s="18"/>
      <c r="S523" s="18"/>
      <c r="T523" s="18"/>
      <c r="U523" s="18"/>
      <c r="V523" s="18"/>
      <c r="W523" s="18"/>
      <c r="X523" s="165"/>
      <c r="Y523" s="165"/>
      <c r="Z523" s="18"/>
      <c r="AA523" s="18"/>
      <c r="AB523" s="18"/>
      <c r="AC523" s="18"/>
      <c r="AD523" s="18"/>
      <c r="AE523" s="18"/>
    </row>
    <row r="524" spans="1:31" s="11" customFormat="1" ht="15" customHeight="1" x14ac:dyDescent="0.3">
      <c r="A524" s="337"/>
      <c r="B524" s="80"/>
      <c r="C524" s="174"/>
      <c r="D524" s="174"/>
      <c r="E524" s="17"/>
      <c r="F524" s="18"/>
      <c r="G524" s="18"/>
      <c r="H524" s="18"/>
      <c r="I524" s="18"/>
      <c r="J524" s="18"/>
      <c r="K524" s="18"/>
      <c r="L524" s="18"/>
      <c r="M524" s="18"/>
      <c r="N524" s="165"/>
      <c r="O524" s="165"/>
      <c r="P524" s="18"/>
      <c r="Q524" s="18"/>
      <c r="R524" s="18"/>
      <c r="S524" s="18"/>
      <c r="T524" s="18"/>
      <c r="U524" s="18"/>
      <c r="V524" s="18"/>
      <c r="W524" s="18"/>
      <c r="X524" s="165"/>
      <c r="Y524" s="165"/>
      <c r="Z524" s="18"/>
      <c r="AA524" s="18"/>
      <c r="AB524" s="18"/>
      <c r="AC524" s="18"/>
      <c r="AD524" s="18"/>
      <c r="AE524" s="18"/>
    </row>
    <row r="525" spans="1:31" s="11" customFormat="1" ht="15" customHeight="1" x14ac:dyDescent="0.3">
      <c r="A525" s="337"/>
      <c r="B525" s="80"/>
      <c r="C525" s="174"/>
      <c r="D525" s="174"/>
      <c r="E525" s="17"/>
      <c r="F525" s="18"/>
      <c r="G525" s="18"/>
      <c r="H525" s="18"/>
      <c r="I525" s="18"/>
      <c r="J525" s="18"/>
      <c r="K525" s="18"/>
      <c r="L525" s="18"/>
      <c r="M525" s="18"/>
      <c r="N525" s="165"/>
      <c r="O525" s="165"/>
      <c r="P525" s="18"/>
      <c r="Q525" s="18"/>
      <c r="R525" s="18"/>
      <c r="S525" s="18"/>
      <c r="T525" s="18"/>
      <c r="U525" s="18"/>
      <c r="V525" s="18"/>
      <c r="W525" s="18"/>
      <c r="X525" s="165"/>
      <c r="Y525" s="165"/>
      <c r="Z525" s="18"/>
      <c r="AA525" s="18"/>
      <c r="AB525" s="18"/>
      <c r="AC525" s="18"/>
      <c r="AD525" s="18"/>
      <c r="AE525" s="18"/>
    </row>
    <row r="526" spans="1:31" s="11" customFormat="1" ht="15" customHeight="1" x14ac:dyDescent="0.3">
      <c r="A526" s="337"/>
      <c r="B526" s="80"/>
      <c r="C526" s="174"/>
      <c r="D526" s="174"/>
      <c r="E526" s="17"/>
      <c r="F526" s="18"/>
      <c r="G526" s="18"/>
      <c r="H526" s="18"/>
      <c r="I526" s="18"/>
      <c r="J526" s="18"/>
      <c r="K526" s="18"/>
      <c r="L526" s="18"/>
      <c r="M526" s="18"/>
      <c r="N526" s="165"/>
      <c r="O526" s="165"/>
      <c r="P526" s="18"/>
      <c r="Q526" s="18"/>
      <c r="R526" s="18"/>
      <c r="S526" s="18"/>
      <c r="T526" s="18"/>
      <c r="U526" s="18"/>
      <c r="V526" s="18"/>
      <c r="W526" s="18"/>
      <c r="X526" s="165"/>
      <c r="Y526" s="165"/>
      <c r="Z526" s="18"/>
      <c r="AA526" s="18"/>
      <c r="AB526" s="18"/>
      <c r="AC526" s="18"/>
      <c r="AD526" s="18"/>
      <c r="AE526" s="18"/>
    </row>
    <row r="527" spans="1:31" s="11" customFormat="1" ht="15" customHeight="1" x14ac:dyDescent="0.3">
      <c r="A527" s="337"/>
      <c r="B527" s="80"/>
      <c r="C527" s="174"/>
      <c r="D527" s="174"/>
      <c r="E527" s="17"/>
      <c r="F527" s="18"/>
      <c r="G527" s="18"/>
      <c r="H527" s="18"/>
      <c r="I527" s="18"/>
      <c r="J527" s="18"/>
      <c r="K527" s="18"/>
      <c r="L527" s="18"/>
      <c r="M527" s="18"/>
      <c r="N527" s="165"/>
      <c r="O527" s="165"/>
      <c r="P527" s="18"/>
      <c r="Q527" s="18"/>
      <c r="R527" s="18"/>
      <c r="S527" s="18"/>
      <c r="T527" s="18"/>
      <c r="U527" s="18"/>
      <c r="V527" s="18"/>
      <c r="W527" s="18"/>
      <c r="X527" s="165"/>
      <c r="Y527" s="165"/>
      <c r="Z527" s="18"/>
      <c r="AA527" s="18"/>
      <c r="AB527" s="18"/>
      <c r="AC527" s="18"/>
      <c r="AD527" s="18"/>
      <c r="AE527" s="18"/>
    </row>
    <row r="528" spans="1:31" s="11" customFormat="1" ht="15" customHeight="1" x14ac:dyDescent="0.3">
      <c r="A528" s="337"/>
      <c r="B528" s="80"/>
      <c r="C528" s="174"/>
      <c r="D528" s="174"/>
      <c r="E528" s="17"/>
      <c r="F528" s="18"/>
      <c r="G528" s="18"/>
      <c r="H528" s="18"/>
      <c r="I528" s="18"/>
      <c r="J528" s="18"/>
      <c r="K528" s="18"/>
      <c r="L528" s="18"/>
      <c r="M528" s="18"/>
      <c r="N528" s="165"/>
      <c r="O528" s="165"/>
      <c r="P528" s="18"/>
      <c r="Q528" s="18"/>
      <c r="R528" s="18"/>
      <c r="S528" s="18"/>
      <c r="T528" s="18"/>
      <c r="U528" s="18"/>
      <c r="V528" s="18"/>
      <c r="W528" s="18"/>
      <c r="X528" s="165"/>
      <c r="Y528" s="165"/>
      <c r="Z528" s="18"/>
      <c r="AA528" s="18"/>
      <c r="AB528" s="18"/>
      <c r="AC528" s="18"/>
      <c r="AD528" s="18"/>
      <c r="AE528" s="18"/>
    </row>
    <row r="529" spans="1:31" s="11" customFormat="1" ht="15" customHeight="1" x14ac:dyDescent="0.3">
      <c r="A529" s="337"/>
      <c r="B529" s="80"/>
      <c r="C529" s="174"/>
      <c r="D529" s="174"/>
      <c r="E529" s="17"/>
      <c r="F529" s="18"/>
      <c r="G529" s="18"/>
      <c r="H529" s="18"/>
      <c r="I529" s="18"/>
      <c r="J529" s="18"/>
      <c r="K529" s="18"/>
      <c r="L529" s="18"/>
      <c r="M529" s="18"/>
      <c r="N529" s="165"/>
      <c r="O529" s="165"/>
      <c r="P529" s="18"/>
      <c r="Q529" s="18"/>
      <c r="R529" s="18"/>
      <c r="S529" s="18"/>
      <c r="T529" s="18"/>
      <c r="U529" s="18"/>
      <c r="V529" s="18"/>
      <c r="W529" s="18"/>
      <c r="X529" s="165"/>
      <c r="Y529" s="165"/>
      <c r="Z529" s="18"/>
      <c r="AA529" s="18"/>
      <c r="AB529" s="18"/>
      <c r="AC529" s="18"/>
      <c r="AD529" s="18"/>
      <c r="AE529" s="18"/>
    </row>
    <row r="530" spans="1:31" s="11" customFormat="1" ht="15" customHeight="1" x14ac:dyDescent="0.3">
      <c r="A530" s="337"/>
      <c r="B530" s="80"/>
      <c r="C530" s="174"/>
      <c r="D530" s="174"/>
      <c r="E530" s="17"/>
      <c r="F530" s="18"/>
      <c r="G530" s="18"/>
      <c r="H530" s="18"/>
      <c r="I530" s="18"/>
      <c r="J530" s="18"/>
      <c r="K530" s="18"/>
      <c r="L530" s="18"/>
      <c r="M530" s="18"/>
      <c r="N530" s="165"/>
      <c r="O530" s="165"/>
      <c r="P530" s="18"/>
      <c r="Q530" s="18"/>
      <c r="R530" s="18"/>
      <c r="S530" s="18"/>
      <c r="T530" s="18"/>
      <c r="U530" s="18"/>
      <c r="V530" s="18"/>
      <c r="W530" s="18"/>
      <c r="X530" s="165"/>
      <c r="Y530" s="165"/>
      <c r="Z530" s="18"/>
      <c r="AA530" s="18"/>
      <c r="AB530" s="18"/>
      <c r="AC530" s="18"/>
      <c r="AD530" s="18"/>
      <c r="AE530" s="18"/>
    </row>
    <row r="531" spans="1:31" s="11" customFormat="1" ht="15" customHeight="1" x14ac:dyDescent="0.3">
      <c r="A531" s="337"/>
      <c r="B531" s="80"/>
      <c r="C531" s="174"/>
      <c r="D531" s="174"/>
      <c r="E531" s="17"/>
      <c r="F531" s="18"/>
      <c r="G531" s="18"/>
      <c r="H531" s="18"/>
      <c r="I531" s="18"/>
      <c r="J531" s="18"/>
      <c r="K531" s="18"/>
      <c r="L531" s="18"/>
      <c r="M531" s="18"/>
      <c r="N531" s="165"/>
      <c r="O531" s="165"/>
      <c r="P531" s="18"/>
      <c r="Q531" s="18"/>
      <c r="R531" s="18"/>
      <c r="S531" s="18"/>
      <c r="T531" s="18"/>
      <c r="U531" s="18"/>
      <c r="V531" s="18"/>
      <c r="W531" s="18"/>
      <c r="X531" s="165"/>
      <c r="Y531" s="165"/>
      <c r="Z531" s="18"/>
      <c r="AA531" s="18"/>
      <c r="AB531" s="18"/>
      <c r="AC531" s="18"/>
      <c r="AD531" s="18"/>
      <c r="AE531" s="18"/>
    </row>
    <row r="532" spans="1:31" s="11" customFormat="1" ht="15" customHeight="1" x14ac:dyDescent="0.3">
      <c r="A532" s="337"/>
      <c r="B532" s="80"/>
      <c r="C532" s="174"/>
      <c r="D532" s="174"/>
      <c r="E532" s="17"/>
      <c r="F532" s="18"/>
      <c r="G532" s="18"/>
      <c r="H532" s="18"/>
      <c r="I532" s="18"/>
      <c r="J532" s="18"/>
      <c r="K532" s="18"/>
      <c r="L532" s="18"/>
      <c r="M532" s="18"/>
      <c r="N532" s="165"/>
      <c r="O532" s="165"/>
      <c r="P532" s="18"/>
      <c r="Q532" s="18"/>
      <c r="R532" s="18"/>
      <c r="S532" s="18"/>
      <c r="T532" s="18"/>
      <c r="U532" s="18"/>
      <c r="V532" s="18"/>
      <c r="W532" s="18"/>
      <c r="X532" s="165"/>
      <c r="Y532" s="165"/>
      <c r="Z532" s="18"/>
      <c r="AA532" s="18"/>
      <c r="AB532" s="18"/>
      <c r="AC532" s="18"/>
      <c r="AD532" s="18"/>
      <c r="AE532" s="18"/>
    </row>
    <row r="533" spans="1:31" s="11" customFormat="1" ht="15" customHeight="1" x14ac:dyDescent="0.3">
      <c r="A533" s="337"/>
      <c r="B533" s="80"/>
      <c r="C533" s="174"/>
      <c r="D533" s="174"/>
      <c r="E533" s="17"/>
      <c r="F533" s="18"/>
      <c r="G533" s="18"/>
      <c r="H533" s="18"/>
      <c r="I533" s="18"/>
      <c r="J533" s="18"/>
      <c r="K533" s="18"/>
      <c r="L533" s="18"/>
      <c r="M533" s="18"/>
      <c r="N533" s="165"/>
      <c r="O533" s="165"/>
      <c r="P533" s="18"/>
      <c r="Q533" s="18"/>
      <c r="R533" s="18"/>
      <c r="S533" s="18"/>
      <c r="T533" s="18"/>
      <c r="U533" s="18"/>
      <c r="V533" s="18"/>
      <c r="W533" s="18"/>
      <c r="X533" s="165"/>
      <c r="Y533" s="165"/>
      <c r="Z533" s="18"/>
      <c r="AA533" s="18"/>
      <c r="AB533" s="18"/>
      <c r="AC533" s="18"/>
      <c r="AD533" s="18"/>
      <c r="AE533" s="18"/>
    </row>
    <row r="534" spans="1:31" s="11" customFormat="1" ht="15" customHeight="1" x14ac:dyDescent="0.3">
      <c r="A534" s="337"/>
      <c r="B534" s="80"/>
      <c r="C534" s="174"/>
      <c r="D534" s="174"/>
      <c r="E534" s="17"/>
      <c r="F534" s="18"/>
      <c r="G534" s="18"/>
      <c r="H534" s="18"/>
      <c r="I534" s="18"/>
      <c r="J534" s="18"/>
      <c r="K534" s="18"/>
      <c r="L534" s="18"/>
      <c r="M534" s="18"/>
      <c r="N534" s="165"/>
      <c r="O534" s="165"/>
      <c r="P534" s="18"/>
      <c r="Q534" s="18"/>
      <c r="R534" s="18"/>
      <c r="S534" s="18"/>
      <c r="T534" s="18"/>
      <c r="U534" s="18"/>
      <c r="V534" s="18"/>
      <c r="W534" s="18"/>
      <c r="X534" s="165"/>
      <c r="Y534" s="165"/>
      <c r="Z534" s="18"/>
      <c r="AA534" s="18"/>
      <c r="AB534" s="18"/>
      <c r="AC534" s="18"/>
      <c r="AD534" s="18"/>
      <c r="AE534" s="18"/>
    </row>
    <row r="535" spans="1:31" s="11" customFormat="1" ht="15" customHeight="1" x14ac:dyDescent="0.3">
      <c r="A535" s="337"/>
      <c r="B535" s="80"/>
      <c r="C535" s="174"/>
      <c r="D535" s="174"/>
      <c r="E535" s="17"/>
      <c r="F535" s="18"/>
      <c r="G535" s="18"/>
      <c r="H535" s="18"/>
      <c r="I535" s="18"/>
      <c r="J535" s="18"/>
      <c r="K535" s="18"/>
      <c r="L535" s="18"/>
      <c r="M535" s="18"/>
      <c r="N535" s="165"/>
      <c r="O535" s="165"/>
      <c r="P535" s="18"/>
      <c r="Q535" s="18"/>
      <c r="R535" s="18"/>
      <c r="S535" s="18"/>
      <c r="T535" s="18"/>
      <c r="U535" s="18"/>
      <c r="V535" s="18"/>
      <c r="W535" s="18"/>
      <c r="X535" s="165"/>
      <c r="Y535" s="165"/>
      <c r="Z535" s="18"/>
      <c r="AA535" s="18"/>
      <c r="AB535" s="18"/>
      <c r="AC535" s="18"/>
      <c r="AD535" s="18"/>
      <c r="AE535" s="18"/>
    </row>
    <row r="536" spans="1:31" s="11" customFormat="1" ht="15" customHeight="1" x14ac:dyDescent="0.3">
      <c r="A536" s="337"/>
      <c r="B536" s="80"/>
      <c r="C536" s="174"/>
      <c r="D536" s="174"/>
      <c r="E536" s="17"/>
      <c r="F536" s="18"/>
      <c r="G536" s="18"/>
      <c r="H536" s="18"/>
      <c r="I536" s="18"/>
      <c r="J536" s="18"/>
      <c r="K536" s="18"/>
      <c r="L536" s="18"/>
      <c r="M536" s="18"/>
      <c r="N536" s="165"/>
      <c r="O536" s="165"/>
      <c r="P536" s="18"/>
      <c r="Q536" s="18"/>
      <c r="R536" s="18"/>
      <c r="S536" s="18"/>
      <c r="T536" s="18"/>
      <c r="U536" s="18"/>
      <c r="V536" s="18"/>
      <c r="W536" s="18"/>
      <c r="X536" s="165"/>
      <c r="Y536" s="165"/>
      <c r="Z536" s="18"/>
      <c r="AA536" s="18"/>
      <c r="AB536" s="18"/>
      <c r="AC536" s="18"/>
      <c r="AD536" s="18"/>
      <c r="AE536" s="18"/>
    </row>
    <row r="537" spans="1:31" s="11" customFormat="1" ht="15" customHeight="1" x14ac:dyDescent="0.3">
      <c r="A537" s="337"/>
      <c r="B537" s="80"/>
      <c r="C537" s="174"/>
      <c r="D537" s="174"/>
      <c r="E537" s="17"/>
      <c r="F537" s="18"/>
      <c r="G537" s="18"/>
      <c r="H537" s="18"/>
      <c r="I537" s="18"/>
      <c r="J537" s="18"/>
      <c r="K537" s="18"/>
      <c r="L537" s="18"/>
      <c r="M537" s="18"/>
      <c r="N537" s="165"/>
      <c r="O537" s="165"/>
      <c r="P537" s="18"/>
      <c r="Q537" s="18"/>
      <c r="R537" s="18"/>
      <c r="S537" s="18"/>
      <c r="T537" s="18"/>
      <c r="U537" s="18"/>
      <c r="V537" s="18"/>
      <c r="W537" s="18"/>
      <c r="X537" s="165"/>
      <c r="Y537" s="165"/>
      <c r="Z537" s="18"/>
      <c r="AA537" s="18"/>
      <c r="AB537" s="18"/>
      <c r="AC537" s="18"/>
      <c r="AD537" s="18"/>
      <c r="AE537" s="18"/>
    </row>
    <row r="538" spans="1:31" s="11" customFormat="1" ht="15" customHeight="1" x14ac:dyDescent="0.3">
      <c r="A538" s="337"/>
      <c r="B538" s="80"/>
      <c r="C538" s="174"/>
      <c r="D538" s="174"/>
      <c r="E538" s="17"/>
      <c r="F538" s="18"/>
      <c r="G538" s="18"/>
      <c r="H538" s="18"/>
      <c r="I538" s="18"/>
      <c r="J538" s="18"/>
      <c r="K538" s="18"/>
      <c r="L538" s="18"/>
      <c r="M538" s="18"/>
      <c r="N538" s="165"/>
      <c r="O538" s="165"/>
      <c r="P538" s="18"/>
      <c r="Q538" s="18"/>
      <c r="R538" s="18"/>
      <c r="S538" s="18"/>
      <c r="T538" s="18"/>
      <c r="U538" s="18"/>
      <c r="V538" s="18"/>
      <c r="W538" s="18"/>
      <c r="X538" s="165"/>
      <c r="Y538" s="165"/>
      <c r="Z538" s="18"/>
      <c r="AA538" s="18"/>
      <c r="AB538" s="18"/>
      <c r="AC538" s="18"/>
      <c r="AD538" s="18"/>
      <c r="AE538" s="18"/>
    </row>
    <row r="539" spans="1:31" s="11" customFormat="1" ht="15" customHeight="1" x14ac:dyDescent="0.3">
      <c r="A539" s="337"/>
      <c r="B539" s="80"/>
      <c r="C539" s="174"/>
      <c r="D539" s="174"/>
      <c r="E539" s="17"/>
      <c r="F539" s="18"/>
      <c r="G539" s="18"/>
      <c r="H539" s="18"/>
      <c r="I539" s="18"/>
      <c r="J539" s="18"/>
      <c r="K539" s="18"/>
      <c r="L539" s="18"/>
      <c r="M539" s="18"/>
      <c r="N539" s="165"/>
      <c r="O539" s="165"/>
      <c r="P539" s="18"/>
      <c r="Q539" s="18"/>
      <c r="R539" s="18"/>
      <c r="S539" s="18"/>
      <c r="T539" s="18"/>
      <c r="U539" s="18"/>
      <c r="V539" s="18"/>
      <c r="W539" s="18"/>
      <c r="X539" s="165"/>
      <c r="Y539" s="165"/>
      <c r="Z539" s="18"/>
      <c r="AA539" s="18"/>
      <c r="AB539" s="18"/>
      <c r="AC539" s="18"/>
      <c r="AD539" s="18"/>
      <c r="AE539" s="18"/>
    </row>
    <row r="540" spans="1:31" s="11" customFormat="1" ht="15" customHeight="1" x14ac:dyDescent="0.3">
      <c r="A540" s="337"/>
      <c r="B540" s="80"/>
      <c r="C540" s="174"/>
      <c r="D540" s="174"/>
      <c r="E540" s="17"/>
      <c r="F540" s="18"/>
      <c r="G540" s="18"/>
      <c r="H540" s="18"/>
      <c r="I540" s="18"/>
      <c r="J540" s="18"/>
      <c r="K540" s="18"/>
      <c r="L540" s="18"/>
      <c r="M540" s="18"/>
      <c r="N540" s="165"/>
      <c r="O540" s="165"/>
      <c r="P540" s="18"/>
      <c r="Q540" s="18"/>
      <c r="R540" s="18"/>
      <c r="S540" s="18"/>
      <c r="T540" s="18"/>
      <c r="U540" s="18"/>
      <c r="V540" s="18"/>
      <c r="W540" s="18"/>
      <c r="X540" s="165"/>
      <c r="Y540" s="165"/>
      <c r="Z540" s="18"/>
      <c r="AA540" s="18"/>
      <c r="AB540" s="18"/>
      <c r="AC540" s="18"/>
      <c r="AD540" s="18"/>
      <c r="AE540" s="18"/>
    </row>
    <row r="541" spans="1:31" s="11" customFormat="1" ht="15" customHeight="1" x14ac:dyDescent="0.3">
      <c r="A541" s="337"/>
      <c r="B541" s="80"/>
      <c r="C541" s="174"/>
      <c r="D541" s="174"/>
      <c r="E541" s="17"/>
      <c r="F541" s="18"/>
      <c r="G541" s="18"/>
      <c r="H541" s="18"/>
      <c r="I541" s="18"/>
      <c r="J541" s="18"/>
      <c r="K541" s="18"/>
      <c r="L541" s="18"/>
      <c r="M541" s="18"/>
      <c r="N541" s="165"/>
      <c r="O541" s="165"/>
      <c r="P541" s="18"/>
      <c r="Q541" s="18"/>
      <c r="R541" s="18"/>
      <c r="S541" s="18"/>
      <c r="T541" s="18"/>
      <c r="U541" s="18"/>
      <c r="V541" s="18"/>
      <c r="W541" s="18"/>
      <c r="X541" s="165"/>
      <c r="Y541" s="165"/>
      <c r="Z541" s="18"/>
      <c r="AA541" s="18"/>
      <c r="AB541" s="18"/>
      <c r="AC541" s="18"/>
      <c r="AD541" s="18"/>
      <c r="AE541" s="18"/>
    </row>
    <row r="542" spans="1:31" s="11" customFormat="1" ht="15" customHeight="1" x14ac:dyDescent="0.3">
      <c r="A542" s="337"/>
      <c r="B542" s="80"/>
      <c r="C542" s="174"/>
      <c r="D542" s="174"/>
      <c r="E542" s="17"/>
      <c r="F542" s="18"/>
      <c r="G542" s="18"/>
      <c r="H542" s="18"/>
      <c r="I542" s="18"/>
      <c r="J542" s="18"/>
      <c r="K542" s="18"/>
      <c r="L542" s="18"/>
      <c r="M542" s="18"/>
      <c r="N542" s="165"/>
      <c r="O542" s="165"/>
      <c r="P542" s="18"/>
      <c r="Q542" s="18"/>
      <c r="R542" s="18"/>
      <c r="S542" s="18"/>
      <c r="T542" s="18"/>
      <c r="U542" s="18"/>
      <c r="V542" s="18"/>
      <c r="W542" s="18"/>
      <c r="X542" s="165"/>
      <c r="Y542" s="165"/>
      <c r="Z542" s="18"/>
      <c r="AA542" s="18"/>
      <c r="AB542" s="18"/>
      <c r="AC542" s="18"/>
      <c r="AD542" s="18"/>
      <c r="AE542" s="18"/>
    </row>
    <row r="543" spans="1:31" s="11" customFormat="1" ht="15" customHeight="1" x14ac:dyDescent="0.3">
      <c r="A543" s="337"/>
      <c r="B543" s="80"/>
      <c r="C543" s="174"/>
      <c r="D543" s="174"/>
      <c r="E543" s="17"/>
      <c r="F543" s="18"/>
      <c r="G543" s="18"/>
      <c r="H543" s="18"/>
      <c r="I543" s="18"/>
      <c r="J543" s="18"/>
      <c r="K543" s="18"/>
      <c r="L543" s="18"/>
      <c r="M543" s="18"/>
      <c r="N543" s="165"/>
      <c r="O543" s="165"/>
      <c r="P543" s="18"/>
      <c r="Q543" s="18"/>
      <c r="R543" s="18"/>
      <c r="S543" s="18"/>
      <c r="T543" s="18"/>
      <c r="U543" s="18"/>
      <c r="V543" s="18"/>
      <c r="W543" s="18"/>
      <c r="X543" s="165"/>
      <c r="Y543" s="165"/>
      <c r="Z543" s="18"/>
      <c r="AA543" s="18"/>
      <c r="AB543" s="18"/>
      <c r="AC543" s="18"/>
      <c r="AD543" s="18"/>
      <c r="AE543" s="18"/>
    </row>
    <row r="544" spans="1:31" s="11" customFormat="1" ht="15" customHeight="1" x14ac:dyDescent="0.3">
      <c r="A544" s="337"/>
      <c r="B544" s="80"/>
      <c r="C544" s="174"/>
      <c r="D544" s="174"/>
      <c r="E544" s="17"/>
      <c r="F544" s="18"/>
      <c r="G544" s="18"/>
      <c r="H544" s="18"/>
      <c r="I544" s="18"/>
      <c r="J544" s="18"/>
      <c r="K544" s="18"/>
      <c r="L544" s="18"/>
      <c r="M544" s="18"/>
      <c r="N544" s="165"/>
      <c r="O544" s="165"/>
      <c r="P544" s="18"/>
      <c r="Q544" s="18"/>
      <c r="R544" s="18"/>
      <c r="S544" s="18"/>
      <c r="T544" s="18"/>
      <c r="U544" s="18"/>
      <c r="V544" s="18"/>
      <c r="W544" s="18"/>
      <c r="X544" s="165"/>
      <c r="Y544" s="165"/>
      <c r="Z544" s="18"/>
      <c r="AA544" s="18"/>
      <c r="AB544" s="18"/>
      <c r="AC544" s="18"/>
      <c r="AD544" s="18"/>
      <c r="AE544" s="18"/>
    </row>
    <row r="545" spans="1:31" s="11" customFormat="1" ht="15" customHeight="1" x14ac:dyDescent="0.3">
      <c r="A545" s="337"/>
      <c r="B545" s="80"/>
      <c r="C545" s="174"/>
      <c r="D545" s="174"/>
      <c r="E545" s="17"/>
      <c r="F545" s="18"/>
      <c r="G545" s="18"/>
      <c r="H545" s="18"/>
      <c r="I545" s="18"/>
      <c r="J545" s="18"/>
      <c r="K545" s="18"/>
      <c r="L545" s="18"/>
      <c r="M545" s="18"/>
      <c r="N545" s="165"/>
      <c r="O545" s="165"/>
      <c r="P545" s="18"/>
      <c r="Q545" s="18"/>
      <c r="R545" s="18"/>
      <c r="S545" s="18"/>
      <c r="T545" s="18"/>
      <c r="U545" s="18"/>
      <c r="V545" s="18"/>
      <c r="W545" s="18"/>
      <c r="X545" s="165"/>
      <c r="Y545" s="165"/>
      <c r="Z545" s="18"/>
      <c r="AA545" s="18"/>
      <c r="AB545" s="18"/>
      <c r="AC545" s="18"/>
      <c r="AD545" s="18"/>
      <c r="AE545" s="18"/>
    </row>
    <row r="546" spans="1:31" s="11" customFormat="1" ht="15" customHeight="1" x14ac:dyDescent="0.3">
      <c r="A546" s="337"/>
      <c r="B546" s="80"/>
      <c r="C546" s="174"/>
      <c r="D546" s="174"/>
      <c r="E546" s="17"/>
      <c r="F546" s="18"/>
      <c r="G546" s="18"/>
      <c r="H546" s="18"/>
      <c r="I546" s="18"/>
      <c r="J546" s="18"/>
      <c r="K546" s="18"/>
      <c r="L546" s="18"/>
      <c r="M546" s="18"/>
      <c r="N546" s="165"/>
      <c r="O546" s="165"/>
      <c r="P546" s="18"/>
      <c r="Q546" s="18"/>
      <c r="R546" s="18"/>
      <c r="S546" s="18"/>
      <c r="T546" s="18"/>
      <c r="U546" s="18"/>
      <c r="V546" s="18"/>
      <c r="W546" s="18"/>
      <c r="X546" s="165"/>
      <c r="Y546" s="165"/>
      <c r="Z546" s="18"/>
      <c r="AA546" s="18"/>
      <c r="AB546" s="18"/>
      <c r="AC546" s="18"/>
      <c r="AD546" s="18"/>
      <c r="AE546" s="18"/>
    </row>
    <row r="547" spans="1:31" s="11" customFormat="1" ht="15" customHeight="1" x14ac:dyDescent="0.3">
      <c r="A547" s="337"/>
      <c r="B547" s="80"/>
      <c r="C547" s="174"/>
      <c r="D547" s="174"/>
      <c r="E547" s="17"/>
      <c r="F547" s="18"/>
      <c r="G547" s="18"/>
      <c r="H547" s="18"/>
      <c r="I547" s="18"/>
      <c r="J547" s="18"/>
      <c r="K547" s="18"/>
      <c r="L547" s="18"/>
      <c r="M547" s="18"/>
      <c r="N547" s="165"/>
      <c r="O547" s="165"/>
      <c r="P547" s="18"/>
      <c r="Q547" s="18"/>
      <c r="R547" s="18"/>
      <c r="S547" s="18"/>
      <c r="T547" s="18"/>
      <c r="U547" s="18"/>
      <c r="V547" s="18"/>
      <c r="W547" s="18"/>
      <c r="X547" s="165"/>
      <c r="Y547" s="165"/>
      <c r="Z547" s="18"/>
      <c r="AA547" s="18"/>
      <c r="AB547" s="18"/>
      <c r="AC547" s="18"/>
      <c r="AD547" s="18"/>
      <c r="AE547" s="18"/>
    </row>
    <row r="548" spans="1:31" s="11" customFormat="1" ht="15" customHeight="1" x14ac:dyDescent="0.3">
      <c r="A548" s="337"/>
      <c r="B548" s="80"/>
      <c r="C548" s="174"/>
      <c r="D548" s="174"/>
      <c r="E548" s="17"/>
      <c r="F548" s="18"/>
      <c r="G548" s="18"/>
      <c r="H548" s="18"/>
      <c r="I548" s="18"/>
      <c r="J548" s="18"/>
      <c r="K548" s="18"/>
      <c r="L548" s="18"/>
      <c r="M548" s="18"/>
      <c r="N548" s="165"/>
      <c r="O548" s="165"/>
      <c r="P548" s="18"/>
      <c r="Q548" s="18"/>
      <c r="R548" s="18"/>
      <c r="S548" s="18"/>
      <c r="T548" s="18"/>
      <c r="U548" s="18"/>
      <c r="V548" s="18"/>
      <c r="W548" s="18"/>
      <c r="X548" s="165"/>
      <c r="Y548" s="165"/>
      <c r="Z548" s="18"/>
      <c r="AA548" s="18"/>
      <c r="AB548" s="18"/>
      <c r="AC548" s="18"/>
      <c r="AD548" s="18"/>
      <c r="AE548" s="18"/>
    </row>
    <row r="549" spans="1:31" s="11" customFormat="1" ht="15" customHeight="1" x14ac:dyDescent="0.3">
      <c r="A549" s="337"/>
      <c r="B549" s="80"/>
      <c r="C549" s="174"/>
      <c r="D549" s="174"/>
      <c r="E549" s="17"/>
      <c r="F549" s="18"/>
      <c r="G549" s="18"/>
      <c r="H549" s="18"/>
      <c r="I549" s="18"/>
      <c r="J549" s="18"/>
      <c r="K549" s="18"/>
      <c r="L549" s="18"/>
      <c r="M549" s="18"/>
      <c r="N549" s="165"/>
      <c r="O549" s="165"/>
      <c r="P549" s="18"/>
      <c r="Q549" s="18"/>
      <c r="R549" s="18"/>
      <c r="S549" s="18"/>
      <c r="T549" s="18"/>
      <c r="U549" s="18"/>
      <c r="V549" s="18"/>
      <c r="W549" s="18"/>
      <c r="X549" s="165"/>
      <c r="Y549" s="165"/>
      <c r="Z549" s="18"/>
      <c r="AA549" s="18"/>
      <c r="AB549" s="18"/>
      <c r="AC549" s="18"/>
      <c r="AD549" s="18"/>
      <c r="AE549" s="18"/>
    </row>
    <row r="550" spans="1:31" s="11" customFormat="1" ht="15" customHeight="1" x14ac:dyDescent="0.3">
      <c r="A550" s="337"/>
      <c r="B550" s="80"/>
      <c r="C550" s="174"/>
      <c r="D550" s="174"/>
      <c r="E550" s="17"/>
      <c r="F550" s="18"/>
      <c r="G550" s="18"/>
      <c r="H550" s="18"/>
      <c r="I550" s="18"/>
      <c r="J550" s="18"/>
      <c r="K550" s="18"/>
      <c r="L550" s="18"/>
      <c r="M550" s="18"/>
      <c r="N550" s="165"/>
      <c r="O550" s="165"/>
      <c r="P550" s="18"/>
      <c r="Q550" s="18"/>
      <c r="R550" s="18"/>
      <c r="S550" s="18"/>
      <c r="T550" s="18"/>
      <c r="U550" s="18"/>
      <c r="V550" s="18"/>
      <c r="W550" s="18"/>
      <c r="X550" s="165"/>
      <c r="Y550" s="165"/>
      <c r="Z550" s="18"/>
      <c r="AA550" s="18"/>
      <c r="AB550" s="18"/>
      <c r="AC550" s="18"/>
      <c r="AD550" s="18"/>
      <c r="AE550" s="18"/>
    </row>
    <row r="551" spans="1:31" s="11" customFormat="1" ht="15" customHeight="1" x14ac:dyDescent="0.3">
      <c r="A551" s="337"/>
      <c r="B551" s="80"/>
      <c r="C551" s="174"/>
      <c r="D551" s="174"/>
      <c r="E551" s="17"/>
      <c r="F551" s="18"/>
      <c r="G551" s="18"/>
      <c r="H551" s="18"/>
      <c r="I551" s="18"/>
      <c r="J551" s="18"/>
      <c r="K551" s="18"/>
      <c r="L551" s="18"/>
      <c r="M551" s="18"/>
      <c r="N551" s="165"/>
      <c r="O551" s="165"/>
      <c r="P551" s="18"/>
      <c r="Q551" s="18"/>
      <c r="R551" s="18"/>
      <c r="S551" s="18"/>
      <c r="T551" s="18"/>
      <c r="U551" s="18"/>
      <c r="V551" s="18"/>
      <c r="W551" s="18"/>
      <c r="X551" s="165"/>
      <c r="Y551" s="165"/>
      <c r="Z551" s="18"/>
      <c r="AA551" s="18"/>
      <c r="AB551" s="18"/>
      <c r="AC551" s="18"/>
      <c r="AD551" s="18"/>
      <c r="AE551" s="18"/>
    </row>
    <row r="552" spans="1:31" s="11" customFormat="1" ht="15" customHeight="1" x14ac:dyDescent="0.3">
      <c r="A552" s="337"/>
      <c r="B552" s="80"/>
      <c r="C552" s="174"/>
      <c r="D552" s="174"/>
      <c r="E552" s="17"/>
      <c r="F552" s="18"/>
      <c r="G552" s="18"/>
      <c r="H552" s="18"/>
      <c r="I552" s="18"/>
      <c r="J552" s="18"/>
      <c r="K552" s="18"/>
      <c r="L552" s="18"/>
      <c r="M552" s="18"/>
      <c r="N552" s="165"/>
      <c r="O552" s="165"/>
      <c r="P552" s="18"/>
      <c r="Q552" s="18"/>
      <c r="R552" s="18"/>
      <c r="S552" s="18"/>
      <c r="T552" s="18"/>
      <c r="U552" s="18"/>
      <c r="V552" s="18"/>
      <c r="W552" s="18"/>
      <c r="X552" s="165"/>
      <c r="Y552" s="165"/>
      <c r="Z552" s="18"/>
      <c r="AA552" s="18"/>
      <c r="AB552" s="18"/>
      <c r="AC552" s="18"/>
      <c r="AD552" s="18"/>
      <c r="AE552" s="18"/>
    </row>
    <row r="553" spans="1:31" s="11" customFormat="1" ht="15" customHeight="1" x14ac:dyDescent="0.3">
      <c r="A553" s="337"/>
      <c r="B553" s="80"/>
      <c r="C553" s="174"/>
      <c r="D553" s="174"/>
      <c r="E553" s="17"/>
      <c r="F553" s="18"/>
      <c r="G553" s="18"/>
      <c r="H553" s="18"/>
      <c r="I553" s="18"/>
      <c r="J553" s="18"/>
      <c r="K553" s="18"/>
      <c r="L553" s="18"/>
      <c r="M553" s="18"/>
      <c r="N553" s="165"/>
      <c r="O553" s="165"/>
      <c r="P553" s="18"/>
      <c r="Q553" s="18"/>
      <c r="R553" s="18"/>
      <c r="S553" s="18"/>
      <c r="T553" s="18"/>
      <c r="U553" s="18"/>
      <c r="V553" s="18"/>
      <c r="W553" s="18"/>
      <c r="X553" s="165"/>
      <c r="Y553" s="165"/>
      <c r="Z553" s="18"/>
      <c r="AA553" s="18"/>
      <c r="AB553" s="18"/>
      <c r="AC553" s="18"/>
      <c r="AD553" s="18"/>
      <c r="AE553" s="18"/>
    </row>
    <row r="554" spans="1:31" s="11" customFormat="1" ht="15" customHeight="1" x14ac:dyDescent="0.3">
      <c r="A554" s="337"/>
      <c r="B554" s="80"/>
      <c r="C554" s="174"/>
      <c r="D554" s="174"/>
      <c r="E554" s="17"/>
      <c r="F554" s="18"/>
      <c r="G554" s="18"/>
      <c r="H554" s="18"/>
      <c r="I554" s="18"/>
      <c r="J554" s="18"/>
      <c r="K554" s="18"/>
      <c r="L554" s="18"/>
      <c r="M554" s="18"/>
      <c r="N554" s="165"/>
      <c r="O554" s="165"/>
      <c r="P554" s="18"/>
      <c r="Q554" s="18"/>
      <c r="R554" s="18"/>
      <c r="S554" s="18"/>
      <c r="T554" s="18"/>
      <c r="U554" s="18"/>
      <c r="V554" s="18"/>
      <c r="W554" s="18"/>
      <c r="X554" s="165"/>
      <c r="Y554" s="165"/>
      <c r="Z554" s="18"/>
      <c r="AA554" s="18"/>
      <c r="AB554" s="18"/>
      <c r="AC554" s="18"/>
      <c r="AD554" s="18"/>
      <c r="AE554" s="18"/>
    </row>
    <row r="555" spans="1:31" s="11" customFormat="1" ht="15" customHeight="1" x14ac:dyDescent="0.3">
      <c r="A555" s="337"/>
      <c r="B555" s="80"/>
      <c r="C555" s="174"/>
      <c r="D555" s="174"/>
      <c r="E555" s="17"/>
      <c r="F555" s="18"/>
      <c r="G555" s="18"/>
      <c r="H555" s="18"/>
      <c r="I555" s="18"/>
      <c r="J555" s="18"/>
      <c r="K555" s="18"/>
      <c r="L555" s="18"/>
      <c r="M555" s="18"/>
      <c r="N555" s="165"/>
      <c r="O555" s="165"/>
      <c r="P555" s="18"/>
      <c r="Q555" s="18"/>
      <c r="R555" s="18"/>
      <c r="S555" s="18"/>
      <c r="T555" s="18"/>
      <c r="U555" s="18"/>
      <c r="V555" s="18"/>
      <c r="W555" s="18"/>
      <c r="X555" s="165"/>
      <c r="Y555" s="165"/>
      <c r="Z555" s="18"/>
      <c r="AA555" s="18"/>
      <c r="AB555" s="18"/>
      <c r="AC555" s="18"/>
      <c r="AD555" s="18"/>
      <c r="AE555" s="18"/>
    </row>
    <row r="556" spans="1:31" s="11" customFormat="1" ht="15" customHeight="1" x14ac:dyDescent="0.3">
      <c r="A556" s="337"/>
      <c r="B556" s="80"/>
      <c r="C556" s="174"/>
      <c r="D556" s="174"/>
      <c r="E556" s="17"/>
      <c r="F556" s="18"/>
      <c r="G556" s="18"/>
      <c r="H556" s="18"/>
      <c r="I556" s="18"/>
      <c r="J556" s="18"/>
      <c r="K556" s="18"/>
      <c r="L556" s="18"/>
      <c r="M556" s="18"/>
      <c r="N556" s="165"/>
      <c r="O556" s="165"/>
      <c r="P556" s="18"/>
      <c r="Q556" s="18"/>
      <c r="R556" s="18"/>
      <c r="S556" s="18"/>
      <c r="T556" s="18"/>
      <c r="U556" s="18"/>
      <c r="V556" s="18"/>
      <c r="W556" s="18"/>
      <c r="X556" s="165"/>
      <c r="Y556" s="165"/>
      <c r="Z556" s="18"/>
      <c r="AA556" s="18"/>
      <c r="AB556" s="18"/>
      <c r="AC556" s="18"/>
      <c r="AD556" s="18"/>
      <c r="AE556" s="18"/>
    </row>
    <row r="557" spans="1:31" s="11" customFormat="1" ht="15" customHeight="1" x14ac:dyDescent="0.3">
      <c r="A557" s="337"/>
      <c r="B557" s="80"/>
      <c r="C557" s="174"/>
      <c r="D557" s="174"/>
      <c r="E557" s="17"/>
      <c r="F557" s="18"/>
      <c r="G557" s="18"/>
      <c r="H557" s="18"/>
      <c r="I557" s="18"/>
      <c r="J557" s="18"/>
      <c r="K557" s="18"/>
      <c r="L557" s="18"/>
      <c r="M557" s="18"/>
      <c r="N557" s="165"/>
      <c r="O557" s="165"/>
      <c r="P557" s="18"/>
      <c r="Q557" s="18"/>
      <c r="R557" s="18"/>
      <c r="S557" s="18"/>
      <c r="T557" s="18"/>
      <c r="U557" s="18"/>
      <c r="V557" s="18"/>
      <c r="W557" s="18"/>
      <c r="X557" s="165"/>
      <c r="Y557" s="165"/>
      <c r="Z557" s="18"/>
      <c r="AA557" s="18"/>
      <c r="AB557" s="18"/>
      <c r="AC557" s="18"/>
      <c r="AD557" s="18"/>
      <c r="AE557" s="18"/>
    </row>
    <row r="558" spans="1:31" s="11" customFormat="1" ht="15" customHeight="1" x14ac:dyDescent="0.3">
      <c r="A558" s="337"/>
      <c r="B558" s="80"/>
      <c r="C558" s="174"/>
      <c r="D558" s="174"/>
      <c r="E558" s="17"/>
      <c r="F558" s="18"/>
      <c r="G558" s="18"/>
      <c r="H558" s="18"/>
      <c r="I558" s="18"/>
      <c r="J558" s="18"/>
      <c r="K558" s="18"/>
      <c r="L558" s="18"/>
      <c r="M558" s="18"/>
      <c r="N558" s="165"/>
      <c r="O558" s="165"/>
      <c r="P558" s="18"/>
      <c r="Q558" s="18"/>
      <c r="R558" s="18"/>
      <c r="S558" s="18"/>
      <c r="T558" s="18"/>
      <c r="U558" s="18"/>
      <c r="V558" s="18"/>
      <c r="W558" s="18"/>
      <c r="X558" s="165"/>
      <c r="Y558" s="165"/>
      <c r="Z558" s="18"/>
      <c r="AA558" s="18"/>
      <c r="AB558" s="18"/>
      <c r="AC558" s="18"/>
      <c r="AD558" s="18"/>
      <c r="AE558" s="18"/>
    </row>
    <row r="559" spans="1:31" s="11" customFormat="1" ht="15" customHeight="1" x14ac:dyDescent="0.3">
      <c r="A559" s="337"/>
      <c r="B559" s="80"/>
      <c r="C559" s="174"/>
      <c r="D559" s="174"/>
      <c r="E559" s="17"/>
      <c r="F559" s="18"/>
      <c r="G559" s="18"/>
      <c r="H559" s="18"/>
      <c r="I559" s="18"/>
      <c r="J559" s="18"/>
      <c r="K559" s="18"/>
      <c r="L559" s="18"/>
      <c r="M559" s="18"/>
      <c r="N559" s="165"/>
      <c r="O559" s="165"/>
      <c r="P559" s="18"/>
      <c r="Q559" s="18"/>
      <c r="R559" s="18"/>
      <c r="S559" s="18"/>
      <c r="T559" s="18"/>
      <c r="U559" s="18"/>
      <c r="V559" s="18"/>
      <c r="W559" s="18"/>
      <c r="X559" s="165"/>
      <c r="Y559" s="165"/>
      <c r="Z559" s="18"/>
      <c r="AA559" s="18"/>
      <c r="AB559" s="18"/>
      <c r="AC559" s="18"/>
      <c r="AD559" s="18"/>
      <c r="AE559" s="18"/>
    </row>
    <row r="560" spans="1:31" s="11" customFormat="1" ht="15" customHeight="1" x14ac:dyDescent="0.3">
      <c r="A560" s="337"/>
      <c r="B560" s="80"/>
      <c r="C560" s="174"/>
      <c r="D560" s="174"/>
      <c r="E560" s="17"/>
      <c r="F560" s="18"/>
      <c r="G560" s="18"/>
      <c r="H560" s="18"/>
      <c r="I560" s="18"/>
      <c r="J560" s="18"/>
      <c r="K560" s="18"/>
      <c r="L560" s="18"/>
      <c r="M560" s="18"/>
      <c r="N560" s="165"/>
      <c r="O560" s="165"/>
      <c r="P560" s="18"/>
      <c r="Q560" s="18"/>
      <c r="R560" s="18"/>
      <c r="S560" s="18"/>
      <c r="T560" s="18"/>
      <c r="U560" s="18"/>
      <c r="V560" s="18"/>
      <c r="W560" s="18"/>
      <c r="X560" s="165"/>
      <c r="Y560" s="165"/>
      <c r="Z560" s="18"/>
      <c r="AA560" s="18"/>
      <c r="AB560" s="18"/>
      <c r="AC560" s="18"/>
      <c r="AD560" s="18"/>
      <c r="AE560" s="18"/>
    </row>
    <row r="561" spans="1:31" s="11" customFormat="1" ht="15" customHeight="1" x14ac:dyDescent="0.3">
      <c r="A561" s="337"/>
      <c r="B561" s="80"/>
      <c r="C561" s="174"/>
      <c r="D561" s="174"/>
      <c r="E561" s="17"/>
      <c r="F561" s="18"/>
      <c r="G561" s="18"/>
      <c r="H561" s="18"/>
      <c r="I561" s="18"/>
      <c r="J561" s="18"/>
      <c r="K561" s="18"/>
      <c r="L561" s="18"/>
      <c r="M561" s="18"/>
      <c r="N561" s="165"/>
      <c r="O561" s="165"/>
      <c r="P561" s="18"/>
      <c r="Q561" s="18"/>
      <c r="R561" s="18"/>
      <c r="S561" s="18"/>
      <c r="T561" s="18"/>
      <c r="U561" s="18"/>
      <c r="V561" s="18"/>
      <c r="W561" s="18"/>
      <c r="X561" s="165"/>
      <c r="Y561" s="165"/>
      <c r="Z561" s="18"/>
      <c r="AA561" s="18"/>
      <c r="AB561" s="18"/>
      <c r="AC561" s="18"/>
      <c r="AD561" s="18"/>
      <c r="AE561" s="18"/>
    </row>
    <row r="562" spans="1:31" s="11" customFormat="1" ht="15" customHeight="1" x14ac:dyDescent="0.3">
      <c r="A562" s="337"/>
      <c r="B562" s="80"/>
      <c r="C562" s="174"/>
      <c r="D562" s="174"/>
      <c r="E562" s="17"/>
      <c r="F562" s="18"/>
      <c r="G562" s="18"/>
      <c r="H562" s="18"/>
      <c r="I562" s="18"/>
      <c r="J562" s="18"/>
      <c r="K562" s="18"/>
      <c r="L562" s="18"/>
      <c r="M562" s="18"/>
      <c r="N562" s="165"/>
      <c r="O562" s="165"/>
      <c r="P562" s="18"/>
      <c r="Q562" s="18"/>
      <c r="R562" s="18"/>
      <c r="S562" s="18"/>
      <c r="T562" s="18"/>
      <c r="U562" s="18"/>
      <c r="V562" s="18"/>
      <c r="W562" s="18"/>
      <c r="X562" s="165"/>
      <c r="Y562" s="165"/>
      <c r="Z562" s="18"/>
      <c r="AA562" s="18"/>
      <c r="AB562" s="18"/>
      <c r="AC562" s="18"/>
      <c r="AD562" s="18"/>
      <c r="AE562" s="18"/>
    </row>
    <row r="563" spans="1:31" s="11" customFormat="1" ht="15" customHeight="1" x14ac:dyDescent="0.3">
      <c r="A563" s="337"/>
      <c r="B563" s="80"/>
      <c r="C563" s="174"/>
      <c r="D563" s="174"/>
      <c r="E563" s="17"/>
      <c r="F563" s="18"/>
      <c r="G563" s="18"/>
      <c r="H563" s="18"/>
      <c r="I563" s="18"/>
      <c r="J563" s="18"/>
      <c r="K563" s="18"/>
      <c r="L563" s="18"/>
      <c r="M563" s="18"/>
      <c r="N563" s="165"/>
      <c r="O563" s="165"/>
      <c r="P563" s="18"/>
      <c r="Q563" s="18"/>
      <c r="R563" s="18"/>
      <c r="S563" s="18"/>
      <c r="T563" s="18"/>
      <c r="U563" s="18"/>
      <c r="V563" s="18"/>
      <c r="W563" s="18"/>
      <c r="X563" s="165"/>
      <c r="Y563" s="165"/>
      <c r="Z563" s="18"/>
      <c r="AA563" s="18"/>
      <c r="AB563" s="18"/>
      <c r="AC563" s="18"/>
      <c r="AD563" s="18"/>
      <c r="AE563" s="18"/>
    </row>
    <row r="564" spans="1:31" s="11" customFormat="1" ht="15" customHeight="1" x14ac:dyDescent="0.3">
      <c r="A564" s="337"/>
      <c r="B564" s="80"/>
      <c r="C564" s="174"/>
      <c r="D564" s="174"/>
      <c r="E564" s="17"/>
      <c r="F564" s="18"/>
      <c r="G564" s="18"/>
      <c r="H564" s="18"/>
      <c r="I564" s="18"/>
      <c r="J564" s="18"/>
      <c r="K564" s="18"/>
      <c r="L564" s="18"/>
      <c r="M564" s="18"/>
      <c r="N564" s="165"/>
      <c r="O564" s="165"/>
      <c r="P564" s="18"/>
      <c r="Q564" s="18"/>
      <c r="R564" s="18"/>
      <c r="S564" s="18"/>
      <c r="T564" s="18"/>
      <c r="U564" s="18"/>
      <c r="V564" s="18"/>
      <c r="W564" s="18"/>
      <c r="X564" s="165"/>
      <c r="Y564" s="165"/>
      <c r="Z564" s="18"/>
      <c r="AA564" s="18"/>
      <c r="AB564" s="18"/>
      <c r="AC564" s="18"/>
      <c r="AD564" s="18"/>
      <c r="AE564" s="18"/>
    </row>
    <row r="565" spans="1:31" s="11" customFormat="1" ht="15" customHeight="1" x14ac:dyDescent="0.3">
      <c r="A565" s="337"/>
      <c r="B565" s="80"/>
      <c r="C565" s="174"/>
      <c r="D565" s="174"/>
      <c r="E565" s="17"/>
      <c r="F565" s="18"/>
      <c r="G565" s="18"/>
      <c r="H565" s="18"/>
      <c r="I565" s="18"/>
      <c r="J565" s="18"/>
      <c r="K565" s="18"/>
      <c r="L565" s="18"/>
      <c r="M565" s="18"/>
      <c r="N565" s="165"/>
      <c r="O565" s="165"/>
      <c r="P565" s="18"/>
      <c r="Q565" s="18"/>
      <c r="R565" s="18"/>
      <c r="S565" s="18"/>
      <c r="T565" s="18"/>
      <c r="U565" s="18"/>
      <c r="V565" s="18"/>
      <c r="W565" s="18"/>
      <c r="X565" s="165"/>
      <c r="Y565" s="165"/>
      <c r="Z565" s="18"/>
      <c r="AA565" s="18"/>
      <c r="AB565" s="18"/>
      <c r="AC565" s="18"/>
      <c r="AD565" s="18"/>
      <c r="AE565" s="18"/>
    </row>
    <row r="566" spans="1:31" s="11" customFormat="1" ht="15" customHeight="1" x14ac:dyDescent="0.3">
      <c r="A566" s="337"/>
      <c r="B566" s="80"/>
      <c r="C566" s="174"/>
      <c r="D566" s="174"/>
      <c r="E566" s="17"/>
      <c r="F566" s="18"/>
      <c r="G566" s="18"/>
      <c r="H566" s="18"/>
      <c r="I566" s="18"/>
      <c r="J566" s="18"/>
      <c r="K566" s="18"/>
      <c r="L566" s="18"/>
      <c r="M566" s="18"/>
      <c r="N566" s="165"/>
      <c r="O566" s="165"/>
      <c r="P566" s="18"/>
      <c r="Q566" s="18"/>
      <c r="R566" s="18"/>
      <c r="S566" s="18"/>
      <c r="T566" s="18"/>
      <c r="U566" s="18"/>
      <c r="V566" s="18"/>
      <c r="W566" s="18"/>
      <c r="X566" s="165"/>
      <c r="Y566" s="165"/>
      <c r="Z566" s="18"/>
      <c r="AA566" s="18"/>
      <c r="AB566" s="18"/>
      <c r="AC566" s="18"/>
      <c r="AD566" s="18"/>
      <c r="AE566" s="18"/>
    </row>
    <row r="567" spans="1:31" s="11" customFormat="1" ht="15" customHeight="1" x14ac:dyDescent="0.3">
      <c r="A567" s="337"/>
      <c r="B567" s="80"/>
      <c r="C567" s="174"/>
      <c r="D567" s="174"/>
      <c r="E567" s="17"/>
      <c r="F567" s="18"/>
      <c r="G567" s="18"/>
      <c r="H567" s="18"/>
      <c r="I567" s="18"/>
      <c r="J567" s="18"/>
      <c r="K567" s="18"/>
      <c r="L567" s="18"/>
      <c r="M567" s="18"/>
      <c r="N567" s="165"/>
      <c r="O567" s="165"/>
      <c r="P567" s="18"/>
      <c r="Q567" s="18"/>
      <c r="R567" s="18"/>
      <c r="S567" s="18"/>
      <c r="T567" s="18"/>
      <c r="U567" s="18"/>
      <c r="V567" s="18"/>
      <c r="W567" s="18"/>
      <c r="X567" s="165"/>
      <c r="Y567" s="165"/>
      <c r="Z567" s="18"/>
      <c r="AA567" s="18"/>
      <c r="AB567" s="18"/>
      <c r="AC567" s="18"/>
      <c r="AD567" s="18"/>
      <c r="AE567" s="18"/>
    </row>
    <row r="568" spans="1:31" s="11" customFormat="1" ht="15" customHeight="1" x14ac:dyDescent="0.3">
      <c r="A568" s="337"/>
      <c r="B568" s="80"/>
      <c r="C568" s="174"/>
      <c r="D568" s="174"/>
      <c r="E568" s="17"/>
      <c r="F568" s="18"/>
      <c r="G568" s="18"/>
      <c r="H568" s="18"/>
      <c r="I568" s="18"/>
      <c r="J568" s="18"/>
      <c r="K568" s="18"/>
      <c r="L568" s="18"/>
      <c r="M568" s="18"/>
      <c r="N568" s="165"/>
      <c r="O568" s="165"/>
      <c r="P568" s="18"/>
      <c r="Q568" s="18"/>
      <c r="R568" s="18"/>
      <c r="S568" s="18"/>
      <c r="T568" s="18"/>
      <c r="U568" s="18"/>
      <c r="V568" s="18"/>
      <c r="W568" s="18"/>
      <c r="X568" s="165"/>
      <c r="Y568" s="165"/>
      <c r="Z568" s="18"/>
      <c r="AA568" s="18"/>
      <c r="AB568" s="18"/>
      <c r="AC568" s="18"/>
      <c r="AD568" s="18"/>
      <c r="AE568" s="18"/>
    </row>
    <row r="569" spans="1:31" s="11" customFormat="1" ht="15" customHeight="1" x14ac:dyDescent="0.3">
      <c r="A569" s="337"/>
      <c r="B569" s="80"/>
      <c r="C569" s="174"/>
      <c r="D569" s="174"/>
      <c r="E569" s="17"/>
      <c r="F569" s="18"/>
      <c r="G569" s="18"/>
      <c r="H569" s="18"/>
      <c r="I569" s="18"/>
      <c r="J569" s="18"/>
      <c r="K569" s="18"/>
      <c r="L569" s="18"/>
      <c r="M569" s="18"/>
      <c r="N569" s="165"/>
      <c r="O569" s="165"/>
      <c r="P569" s="18"/>
      <c r="Q569" s="18"/>
      <c r="R569" s="18"/>
      <c r="S569" s="18"/>
      <c r="T569" s="18"/>
      <c r="U569" s="18"/>
      <c r="V569" s="18"/>
      <c r="W569" s="18"/>
      <c r="X569" s="165"/>
      <c r="Y569" s="165"/>
      <c r="Z569" s="18"/>
      <c r="AA569" s="18"/>
      <c r="AB569" s="18"/>
      <c r="AC569" s="18"/>
      <c r="AD569" s="18"/>
      <c r="AE569" s="18"/>
    </row>
    <row r="570" spans="1:31" s="11" customFormat="1" ht="15" customHeight="1" x14ac:dyDescent="0.3">
      <c r="A570" s="337"/>
      <c r="B570" s="80"/>
      <c r="C570" s="174"/>
      <c r="D570" s="174"/>
      <c r="E570" s="17"/>
      <c r="F570" s="18"/>
      <c r="G570" s="18"/>
      <c r="H570" s="18"/>
      <c r="I570" s="18"/>
      <c r="J570" s="18"/>
      <c r="K570" s="18"/>
      <c r="L570" s="18"/>
      <c r="M570" s="18"/>
      <c r="N570" s="165"/>
      <c r="O570" s="165"/>
      <c r="P570" s="18"/>
      <c r="Q570" s="18"/>
      <c r="R570" s="18"/>
      <c r="S570" s="18"/>
      <c r="T570" s="18"/>
      <c r="U570" s="18"/>
      <c r="V570" s="18"/>
      <c r="W570" s="18"/>
      <c r="X570" s="165"/>
      <c r="Y570" s="165"/>
      <c r="Z570" s="18"/>
      <c r="AA570" s="18"/>
      <c r="AB570" s="18"/>
      <c r="AC570" s="18"/>
      <c r="AD570" s="18"/>
      <c r="AE570" s="18"/>
    </row>
    <row r="571" spans="1:31" s="11" customFormat="1" ht="15" customHeight="1" x14ac:dyDescent="0.3">
      <c r="A571" s="337"/>
      <c r="B571" s="80"/>
      <c r="C571" s="174"/>
      <c r="D571" s="174"/>
      <c r="E571" s="17"/>
      <c r="F571" s="18"/>
      <c r="G571" s="18"/>
      <c r="H571" s="18"/>
      <c r="I571" s="18"/>
      <c r="J571" s="18"/>
      <c r="K571" s="18"/>
      <c r="L571" s="18"/>
      <c r="M571" s="18"/>
      <c r="N571" s="165"/>
      <c r="O571" s="165"/>
      <c r="P571" s="18"/>
      <c r="Q571" s="18"/>
      <c r="R571" s="18"/>
      <c r="S571" s="18"/>
      <c r="T571" s="18"/>
      <c r="U571" s="18"/>
      <c r="V571" s="18"/>
      <c r="W571" s="18"/>
      <c r="X571" s="165"/>
      <c r="Y571" s="165"/>
      <c r="Z571" s="18"/>
      <c r="AA571" s="18"/>
      <c r="AB571" s="18"/>
      <c r="AC571" s="18"/>
      <c r="AD571" s="18"/>
      <c r="AE571" s="18"/>
    </row>
    <row r="572" spans="1:31" s="11" customFormat="1" ht="15" customHeight="1" x14ac:dyDescent="0.3">
      <c r="A572" s="337"/>
      <c r="B572" s="80"/>
      <c r="C572" s="174"/>
      <c r="D572" s="174"/>
      <c r="E572" s="17"/>
      <c r="F572" s="18"/>
      <c r="G572" s="18"/>
      <c r="H572" s="18"/>
      <c r="I572" s="18"/>
      <c r="J572" s="18"/>
      <c r="K572" s="18"/>
      <c r="L572" s="18"/>
      <c r="M572" s="18"/>
      <c r="N572" s="165"/>
      <c r="O572" s="165"/>
      <c r="P572" s="18"/>
      <c r="Q572" s="18"/>
      <c r="R572" s="18"/>
      <c r="S572" s="18"/>
      <c r="T572" s="18"/>
      <c r="U572" s="18"/>
      <c r="V572" s="18"/>
      <c r="W572" s="18"/>
      <c r="X572" s="165"/>
      <c r="Y572" s="165"/>
      <c r="Z572" s="18"/>
      <c r="AA572" s="18"/>
      <c r="AB572" s="18"/>
      <c r="AC572" s="18"/>
      <c r="AD572" s="18"/>
      <c r="AE572" s="18"/>
    </row>
    <row r="573" spans="1:31" s="11" customFormat="1" ht="15" customHeight="1" x14ac:dyDescent="0.3">
      <c r="A573" s="337"/>
      <c r="B573" s="80"/>
      <c r="C573" s="174"/>
      <c r="D573" s="174"/>
      <c r="E573" s="17"/>
      <c r="F573" s="18"/>
      <c r="G573" s="18"/>
      <c r="H573" s="18"/>
      <c r="I573" s="18"/>
      <c r="J573" s="18"/>
      <c r="K573" s="18"/>
      <c r="L573" s="18"/>
      <c r="M573" s="18"/>
      <c r="N573" s="165"/>
      <c r="O573" s="165"/>
      <c r="P573" s="18"/>
      <c r="Q573" s="18"/>
      <c r="R573" s="18"/>
      <c r="S573" s="18"/>
      <c r="T573" s="18"/>
      <c r="U573" s="18"/>
      <c r="V573" s="18"/>
      <c r="W573" s="18"/>
      <c r="X573" s="165"/>
      <c r="Y573" s="165"/>
      <c r="Z573" s="18"/>
      <c r="AA573" s="18"/>
      <c r="AB573" s="18"/>
      <c r="AC573" s="18"/>
      <c r="AD573" s="18"/>
      <c r="AE573" s="18"/>
    </row>
    <row r="574" spans="1:31" s="11" customFormat="1" ht="15" customHeight="1" x14ac:dyDescent="0.3">
      <c r="A574" s="337"/>
      <c r="B574" s="80"/>
      <c r="C574" s="174"/>
      <c r="D574" s="174"/>
      <c r="E574" s="17"/>
      <c r="F574" s="18"/>
      <c r="G574" s="18"/>
      <c r="H574" s="18"/>
      <c r="I574" s="18"/>
      <c r="J574" s="18"/>
      <c r="K574" s="18"/>
      <c r="L574" s="18"/>
      <c r="M574" s="18"/>
      <c r="N574" s="165"/>
      <c r="O574" s="165"/>
      <c r="P574" s="18"/>
      <c r="Q574" s="18"/>
      <c r="R574" s="18"/>
      <c r="S574" s="18"/>
      <c r="T574" s="18"/>
      <c r="U574" s="18"/>
      <c r="V574" s="18"/>
      <c r="W574" s="18"/>
      <c r="X574" s="165"/>
      <c r="Y574" s="165"/>
      <c r="Z574" s="18"/>
      <c r="AA574" s="18"/>
      <c r="AB574" s="18"/>
      <c r="AC574" s="18"/>
      <c r="AD574" s="18"/>
      <c r="AE574" s="18"/>
    </row>
    <row r="575" spans="1:31" s="11" customFormat="1" ht="15" customHeight="1" x14ac:dyDescent="0.3">
      <c r="A575" s="337"/>
      <c r="B575" s="80"/>
      <c r="C575" s="174"/>
      <c r="D575" s="174"/>
      <c r="E575" s="17"/>
      <c r="F575" s="18"/>
      <c r="G575" s="18"/>
      <c r="H575" s="18"/>
      <c r="I575" s="18"/>
      <c r="J575" s="18"/>
      <c r="K575" s="18"/>
      <c r="L575" s="18"/>
      <c r="M575" s="18"/>
      <c r="N575" s="165"/>
      <c r="O575" s="165"/>
      <c r="P575" s="18"/>
      <c r="Q575" s="18"/>
      <c r="R575" s="18"/>
      <c r="S575" s="18"/>
      <c r="T575" s="18"/>
      <c r="U575" s="18"/>
      <c r="V575" s="18"/>
      <c r="W575" s="18"/>
      <c r="X575" s="165"/>
      <c r="Y575" s="165"/>
      <c r="Z575" s="18"/>
      <c r="AA575" s="18"/>
      <c r="AB575" s="18"/>
      <c r="AC575" s="18"/>
      <c r="AD575" s="18"/>
      <c r="AE575" s="18"/>
    </row>
    <row r="576" spans="1:31" s="11" customFormat="1" ht="15" customHeight="1" x14ac:dyDescent="0.3">
      <c r="A576" s="337"/>
      <c r="B576" s="80"/>
      <c r="C576" s="174"/>
      <c r="D576" s="174"/>
      <c r="E576" s="17"/>
      <c r="F576" s="18"/>
      <c r="G576" s="18"/>
      <c r="H576" s="18"/>
      <c r="I576" s="18"/>
      <c r="J576" s="18"/>
      <c r="K576" s="18"/>
      <c r="L576" s="18"/>
      <c r="M576" s="18"/>
      <c r="N576" s="165"/>
      <c r="O576" s="165"/>
      <c r="P576" s="18"/>
      <c r="Q576" s="18"/>
      <c r="R576" s="18"/>
      <c r="S576" s="18"/>
      <c r="T576" s="18"/>
      <c r="U576" s="18"/>
      <c r="V576" s="18"/>
      <c r="W576" s="18"/>
      <c r="X576" s="165"/>
      <c r="Y576" s="165"/>
      <c r="Z576" s="18"/>
      <c r="AA576" s="18"/>
      <c r="AB576" s="18"/>
      <c r="AC576" s="18"/>
      <c r="AD576" s="18"/>
      <c r="AE576" s="18"/>
    </row>
    <row r="577" spans="1:31" s="11" customFormat="1" ht="15" customHeight="1" x14ac:dyDescent="0.3">
      <c r="A577" s="337"/>
      <c r="B577" s="80"/>
      <c r="C577" s="174"/>
      <c r="D577" s="174"/>
      <c r="E577" s="17"/>
      <c r="F577" s="18"/>
      <c r="G577" s="18"/>
      <c r="H577" s="18"/>
      <c r="I577" s="18"/>
      <c r="J577" s="18"/>
      <c r="K577" s="18"/>
      <c r="L577" s="18"/>
      <c r="M577" s="18"/>
      <c r="N577" s="165"/>
      <c r="O577" s="165"/>
      <c r="P577" s="18"/>
      <c r="Q577" s="18"/>
      <c r="R577" s="18"/>
      <c r="S577" s="18"/>
      <c r="T577" s="18"/>
      <c r="U577" s="18"/>
      <c r="V577" s="18"/>
      <c r="W577" s="18"/>
      <c r="X577" s="165"/>
      <c r="Y577" s="165"/>
      <c r="Z577" s="18"/>
      <c r="AA577" s="18"/>
      <c r="AB577" s="18"/>
      <c r="AC577" s="18"/>
      <c r="AD577" s="18"/>
      <c r="AE577" s="18"/>
    </row>
    <row r="578" spans="1:31" s="11" customFormat="1" ht="15" customHeight="1" x14ac:dyDescent="0.3">
      <c r="A578" s="337"/>
      <c r="B578" s="80"/>
      <c r="C578" s="174"/>
      <c r="D578" s="174"/>
      <c r="E578" s="17"/>
      <c r="F578" s="18"/>
      <c r="G578" s="18"/>
      <c r="H578" s="18"/>
      <c r="I578" s="18"/>
      <c r="J578" s="18"/>
      <c r="K578" s="18"/>
      <c r="L578" s="18"/>
      <c r="M578" s="18"/>
      <c r="N578" s="165"/>
      <c r="O578" s="165"/>
      <c r="P578" s="18"/>
      <c r="Q578" s="18"/>
      <c r="R578" s="18"/>
      <c r="S578" s="18"/>
      <c r="T578" s="18"/>
      <c r="U578" s="18"/>
      <c r="V578" s="18"/>
      <c r="W578" s="18"/>
      <c r="X578" s="165"/>
      <c r="Y578" s="165"/>
      <c r="Z578" s="18"/>
      <c r="AA578" s="18"/>
      <c r="AB578" s="18"/>
      <c r="AC578" s="18"/>
      <c r="AD578" s="18"/>
      <c r="AE578" s="18"/>
    </row>
    <row r="579" spans="1:31" s="11" customFormat="1" ht="15" customHeight="1" x14ac:dyDescent="0.3">
      <c r="A579" s="337"/>
      <c r="B579" s="80"/>
      <c r="C579" s="174"/>
      <c r="D579" s="174"/>
      <c r="E579" s="17"/>
      <c r="F579" s="18"/>
      <c r="G579" s="18"/>
      <c r="H579" s="18"/>
      <c r="I579" s="18"/>
      <c r="J579" s="18"/>
      <c r="K579" s="18"/>
      <c r="L579" s="18"/>
      <c r="M579" s="18"/>
      <c r="N579" s="165"/>
      <c r="O579" s="165"/>
      <c r="P579" s="18"/>
      <c r="Q579" s="18"/>
      <c r="R579" s="18"/>
      <c r="S579" s="18"/>
      <c r="T579" s="18"/>
      <c r="U579" s="18"/>
      <c r="V579" s="18"/>
      <c r="W579" s="18"/>
      <c r="X579" s="165"/>
      <c r="Y579" s="165"/>
      <c r="Z579" s="18"/>
      <c r="AA579" s="18"/>
      <c r="AB579" s="18"/>
      <c r="AC579" s="18"/>
      <c r="AD579" s="18"/>
      <c r="AE579" s="18"/>
    </row>
    <row r="580" spans="1:31" s="11" customFormat="1" ht="15" customHeight="1" x14ac:dyDescent="0.3">
      <c r="A580" s="337"/>
      <c r="B580" s="80"/>
      <c r="C580" s="174"/>
      <c r="D580" s="174"/>
      <c r="E580" s="17"/>
      <c r="F580" s="18"/>
      <c r="G580" s="18"/>
      <c r="H580" s="18"/>
      <c r="I580" s="18"/>
      <c r="J580" s="18"/>
      <c r="K580" s="18"/>
      <c r="L580" s="18"/>
      <c r="M580" s="18"/>
      <c r="N580" s="165"/>
      <c r="O580" s="165"/>
      <c r="P580" s="18"/>
      <c r="Q580" s="18"/>
      <c r="R580" s="18"/>
      <c r="S580" s="18"/>
      <c r="T580" s="18"/>
      <c r="U580" s="18"/>
      <c r="V580" s="18"/>
      <c r="W580" s="18"/>
      <c r="X580" s="165"/>
      <c r="Y580" s="165"/>
      <c r="Z580" s="18"/>
      <c r="AA580" s="18"/>
      <c r="AB580" s="18"/>
      <c r="AC580" s="18"/>
      <c r="AD580" s="18"/>
      <c r="AE580" s="18"/>
    </row>
    <row r="581" spans="1:31" s="11" customFormat="1" ht="15" customHeight="1" x14ac:dyDescent="0.3">
      <c r="A581" s="337"/>
      <c r="B581" s="80"/>
      <c r="C581" s="174"/>
      <c r="D581" s="174"/>
      <c r="E581" s="17"/>
      <c r="F581" s="18"/>
      <c r="G581" s="18"/>
      <c r="H581" s="18"/>
      <c r="I581" s="18"/>
      <c r="J581" s="18"/>
      <c r="K581" s="18"/>
      <c r="L581" s="18"/>
      <c r="M581" s="18"/>
      <c r="N581" s="165"/>
      <c r="O581" s="165"/>
      <c r="P581" s="18"/>
      <c r="Q581" s="18"/>
      <c r="R581" s="18"/>
      <c r="S581" s="18"/>
      <c r="T581" s="18"/>
      <c r="U581" s="18"/>
      <c r="V581" s="18"/>
      <c r="W581" s="18"/>
      <c r="X581" s="165"/>
      <c r="Y581" s="165"/>
      <c r="Z581" s="18"/>
      <c r="AA581" s="18"/>
      <c r="AB581" s="18"/>
      <c r="AC581" s="18"/>
      <c r="AD581" s="18"/>
      <c r="AE581" s="18"/>
    </row>
    <row r="582" spans="1:31" s="11" customFormat="1" ht="15" customHeight="1" x14ac:dyDescent="0.3">
      <c r="A582" s="337"/>
      <c r="B582" s="80"/>
      <c r="C582" s="174"/>
      <c r="D582" s="174"/>
      <c r="E582" s="17"/>
      <c r="F582" s="18"/>
      <c r="G582" s="18"/>
      <c r="H582" s="18"/>
      <c r="I582" s="18"/>
      <c r="J582" s="18"/>
      <c r="K582" s="18"/>
      <c r="L582" s="18"/>
      <c r="M582" s="18"/>
      <c r="N582" s="165"/>
      <c r="O582" s="165"/>
      <c r="P582" s="18"/>
      <c r="Q582" s="18"/>
      <c r="R582" s="18"/>
      <c r="S582" s="18"/>
      <c r="T582" s="18"/>
      <c r="U582" s="18"/>
      <c r="V582" s="18"/>
      <c r="W582" s="18"/>
      <c r="X582" s="165"/>
      <c r="Y582" s="165"/>
      <c r="Z582" s="18"/>
      <c r="AA582" s="18"/>
      <c r="AB582" s="18"/>
      <c r="AC582" s="18"/>
      <c r="AD582" s="18"/>
      <c r="AE582" s="18"/>
    </row>
    <row r="583" spans="1:31" s="11" customFormat="1" ht="15" customHeight="1" x14ac:dyDescent="0.3">
      <c r="A583" s="337"/>
      <c r="B583" s="80"/>
      <c r="C583" s="174"/>
      <c r="D583" s="174"/>
      <c r="E583" s="17"/>
      <c r="F583" s="18"/>
      <c r="G583" s="18"/>
      <c r="H583" s="18"/>
      <c r="I583" s="18"/>
      <c r="J583" s="18"/>
      <c r="K583" s="18"/>
      <c r="L583" s="18"/>
      <c r="M583" s="18"/>
      <c r="N583" s="165"/>
      <c r="O583" s="165"/>
      <c r="P583" s="18"/>
      <c r="Q583" s="18"/>
      <c r="R583" s="18"/>
      <c r="S583" s="18"/>
      <c r="T583" s="18"/>
      <c r="U583" s="18"/>
      <c r="V583" s="18"/>
      <c r="W583" s="18"/>
      <c r="X583" s="165"/>
      <c r="Y583" s="165"/>
      <c r="Z583" s="18"/>
      <c r="AA583" s="18"/>
      <c r="AB583" s="18"/>
      <c r="AC583" s="18"/>
      <c r="AD583" s="18"/>
      <c r="AE583" s="18"/>
    </row>
    <row r="584" spans="1:31" s="11" customFormat="1" ht="15" customHeight="1" x14ac:dyDescent="0.3">
      <c r="A584" s="337"/>
      <c r="B584" s="80"/>
      <c r="C584" s="174"/>
      <c r="D584" s="174"/>
      <c r="E584" s="17"/>
      <c r="F584" s="18"/>
      <c r="G584" s="18"/>
      <c r="H584" s="18"/>
      <c r="I584" s="18"/>
      <c r="J584" s="18"/>
      <c r="K584" s="18"/>
      <c r="L584" s="18"/>
      <c r="M584" s="18"/>
      <c r="N584" s="165"/>
      <c r="O584" s="165"/>
      <c r="P584" s="18"/>
      <c r="Q584" s="18"/>
      <c r="R584" s="18"/>
      <c r="S584" s="18"/>
      <c r="T584" s="18"/>
      <c r="U584" s="18"/>
      <c r="V584" s="18"/>
      <c r="W584" s="18"/>
      <c r="X584" s="165"/>
      <c r="Y584" s="165"/>
      <c r="Z584" s="18"/>
      <c r="AA584" s="18"/>
      <c r="AB584" s="18"/>
      <c r="AC584" s="18"/>
      <c r="AD584" s="18"/>
      <c r="AE584" s="18"/>
    </row>
    <row r="585" spans="1:31" s="11" customFormat="1" ht="15" customHeight="1" x14ac:dyDescent="0.3">
      <c r="A585" s="337"/>
      <c r="B585" s="80"/>
      <c r="C585" s="174"/>
      <c r="D585" s="174"/>
      <c r="E585" s="17"/>
      <c r="F585" s="18"/>
      <c r="G585" s="18"/>
      <c r="H585" s="18"/>
      <c r="I585" s="18"/>
      <c r="J585" s="18"/>
      <c r="K585" s="18"/>
      <c r="L585" s="18"/>
      <c r="M585" s="18"/>
      <c r="N585" s="165"/>
      <c r="O585" s="165"/>
      <c r="P585" s="18"/>
      <c r="Q585" s="18"/>
      <c r="R585" s="18"/>
      <c r="S585" s="18"/>
      <c r="T585" s="18"/>
      <c r="U585" s="18"/>
      <c r="V585" s="18"/>
      <c r="W585" s="18"/>
      <c r="X585" s="165"/>
      <c r="Y585" s="165"/>
      <c r="Z585" s="18"/>
      <c r="AA585" s="18"/>
      <c r="AB585" s="18"/>
      <c r="AC585" s="18"/>
      <c r="AD585" s="18"/>
      <c r="AE585" s="18"/>
    </row>
    <row r="586" spans="1:31" s="11" customFormat="1" ht="15" customHeight="1" x14ac:dyDescent="0.3">
      <c r="A586" s="337"/>
      <c r="B586" s="80"/>
      <c r="C586" s="174"/>
      <c r="D586" s="174"/>
      <c r="E586" s="17"/>
      <c r="F586" s="18"/>
      <c r="G586" s="18"/>
      <c r="H586" s="18"/>
      <c r="I586" s="18"/>
      <c r="J586" s="18"/>
      <c r="K586" s="18"/>
      <c r="L586" s="18"/>
      <c r="M586" s="18"/>
      <c r="N586" s="165"/>
      <c r="O586" s="165"/>
      <c r="P586" s="18"/>
      <c r="Q586" s="18"/>
      <c r="R586" s="18"/>
      <c r="S586" s="18"/>
      <c r="T586" s="18"/>
      <c r="U586" s="18"/>
      <c r="V586" s="18"/>
      <c r="W586" s="18"/>
      <c r="X586" s="165"/>
      <c r="Y586" s="165"/>
      <c r="Z586" s="18"/>
      <c r="AA586" s="18"/>
      <c r="AB586" s="18"/>
      <c r="AC586" s="18"/>
      <c r="AD586" s="18"/>
      <c r="AE586" s="18"/>
    </row>
    <row r="587" spans="1:31" s="11" customFormat="1" ht="15" customHeight="1" x14ac:dyDescent="0.3">
      <c r="A587" s="337"/>
      <c r="B587" s="80"/>
      <c r="C587" s="174"/>
      <c r="D587" s="174"/>
      <c r="E587" s="17"/>
      <c r="F587" s="18"/>
      <c r="G587" s="18"/>
      <c r="H587" s="18"/>
      <c r="I587" s="18"/>
      <c r="J587" s="18"/>
      <c r="K587" s="18"/>
      <c r="L587" s="18"/>
      <c r="M587" s="18"/>
      <c r="N587" s="165"/>
      <c r="O587" s="165"/>
      <c r="P587" s="18"/>
      <c r="Q587" s="18"/>
      <c r="R587" s="18"/>
      <c r="S587" s="18"/>
      <c r="T587" s="18"/>
      <c r="U587" s="18"/>
      <c r="V587" s="18"/>
      <c r="W587" s="18"/>
      <c r="X587" s="165"/>
      <c r="Y587" s="165"/>
      <c r="Z587" s="18"/>
      <c r="AA587" s="18"/>
      <c r="AB587" s="18"/>
      <c r="AC587" s="18"/>
      <c r="AD587" s="18"/>
      <c r="AE587" s="18"/>
    </row>
    <row r="588" spans="1:31" s="11" customFormat="1" ht="15" customHeight="1" x14ac:dyDescent="0.3">
      <c r="A588" s="337"/>
      <c r="B588" s="80"/>
      <c r="C588" s="174"/>
      <c r="D588" s="174"/>
      <c r="E588" s="17"/>
      <c r="F588" s="18"/>
      <c r="G588" s="18"/>
      <c r="H588" s="18"/>
      <c r="I588" s="18"/>
      <c r="J588" s="18"/>
      <c r="K588" s="18"/>
      <c r="L588" s="18"/>
      <c r="M588" s="18"/>
      <c r="N588" s="165"/>
      <c r="O588" s="165"/>
      <c r="P588" s="18"/>
      <c r="Q588" s="18"/>
      <c r="R588" s="18"/>
      <c r="S588" s="18"/>
      <c r="T588" s="18"/>
      <c r="U588" s="18"/>
      <c r="V588" s="18"/>
      <c r="W588" s="18"/>
      <c r="X588" s="165"/>
      <c r="Y588" s="165"/>
      <c r="Z588" s="18"/>
      <c r="AA588" s="18"/>
      <c r="AB588" s="18"/>
      <c r="AC588" s="18"/>
      <c r="AD588" s="18"/>
      <c r="AE588" s="18"/>
    </row>
    <row r="589" spans="1:31" s="11" customFormat="1" ht="15" customHeight="1" x14ac:dyDescent="0.3">
      <c r="A589" s="337"/>
      <c r="B589" s="80"/>
      <c r="C589" s="174"/>
      <c r="D589" s="174"/>
      <c r="E589" s="17"/>
      <c r="F589" s="18"/>
      <c r="G589" s="18"/>
      <c r="H589" s="18"/>
      <c r="I589" s="18"/>
      <c r="J589" s="18"/>
      <c r="K589" s="18"/>
      <c r="L589" s="18"/>
      <c r="M589" s="18"/>
      <c r="N589" s="165"/>
      <c r="O589" s="165"/>
      <c r="P589" s="18"/>
      <c r="Q589" s="18"/>
      <c r="R589" s="18"/>
      <c r="S589" s="18"/>
      <c r="T589" s="18"/>
      <c r="U589" s="18"/>
      <c r="V589" s="18"/>
      <c r="W589" s="18"/>
      <c r="X589" s="165"/>
      <c r="Y589" s="165"/>
      <c r="Z589" s="18"/>
      <c r="AA589" s="18"/>
      <c r="AB589" s="18"/>
      <c r="AC589" s="18"/>
      <c r="AD589" s="18"/>
      <c r="AE589" s="18"/>
    </row>
    <row r="590" spans="1:31" s="11" customFormat="1" ht="15" customHeight="1" x14ac:dyDescent="0.3">
      <c r="A590" s="337"/>
      <c r="B590" s="80"/>
      <c r="C590" s="174"/>
      <c r="D590" s="174"/>
      <c r="E590" s="17"/>
      <c r="F590" s="18"/>
      <c r="G590" s="18"/>
      <c r="H590" s="18"/>
      <c r="I590" s="18"/>
      <c r="J590" s="18"/>
      <c r="K590" s="18"/>
      <c r="L590" s="18"/>
      <c r="M590" s="18"/>
      <c r="N590" s="165"/>
      <c r="O590" s="165"/>
      <c r="P590" s="18"/>
      <c r="Q590" s="18"/>
      <c r="R590" s="18"/>
      <c r="S590" s="18"/>
      <c r="T590" s="18"/>
      <c r="U590" s="18"/>
      <c r="V590" s="18"/>
      <c r="W590" s="18"/>
      <c r="X590" s="165"/>
      <c r="Y590" s="165"/>
      <c r="Z590" s="18"/>
      <c r="AA590" s="18"/>
      <c r="AB590" s="18"/>
      <c r="AC590" s="18"/>
      <c r="AD590" s="18"/>
      <c r="AE590" s="18"/>
    </row>
    <row r="591" spans="1:31" s="11" customFormat="1" ht="15" customHeight="1" x14ac:dyDescent="0.3">
      <c r="A591" s="337"/>
      <c r="B591" s="80"/>
      <c r="C591" s="174"/>
      <c r="D591" s="174"/>
      <c r="E591" s="17"/>
      <c r="F591" s="18"/>
      <c r="G591" s="18"/>
      <c r="H591" s="18"/>
      <c r="I591" s="18"/>
      <c r="J591" s="18"/>
      <c r="K591" s="18"/>
      <c r="L591" s="18"/>
      <c r="M591" s="18"/>
      <c r="N591" s="165"/>
      <c r="O591" s="165"/>
      <c r="P591" s="18"/>
      <c r="Q591" s="18"/>
      <c r="R591" s="18"/>
      <c r="S591" s="18"/>
      <c r="T591" s="18"/>
      <c r="U591" s="18"/>
      <c r="V591" s="18"/>
      <c r="W591" s="18"/>
      <c r="X591" s="165"/>
      <c r="Y591" s="165"/>
      <c r="Z591" s="18"/>
      <c r="AA591" s="18"/>
      <c r="AB591" s="18"/>
      <c r="AC591" s="18"/>
      <c r="AD591" s="18"/>
      <c r="AE591" s="18"/>
    </row>
    <row r="592" spans="1:31" s="11" customFormat="1" ht="15" customHeight="1" x14ac:dyDescent="0.3">
      <c r="A592" s="337"/>
      <c r="B592" s="80"/>
      <c r="C592" s="174"/>
      <c r="D592" s="174"/>
      <c r="E592" s="17"/>
      <c r="F592" s="18"/>
      <c r="G592" s="18"/>
      <c r="H592" s="18"/>
      <c r="I592" s="18"/>
      <c r="J592" s="18"/>
      <c r="K592" s="18"/>
      <c r="L592" s="18"/>
      <c r="M592" s="18"/>
      <c r="N592" s="165"/>
      <c r="O592" s="165"/>
      <c r="P592" s="18"/>
      <c r="Q592" s="18"/>
      <c r="R592" s="18"/>
      <c r="S592" s="18"/>
      <c r="T592" s="18"/>
      <c r="U592" s="18"/>
      <c r="V592" s="18"/>
      <c r="W592" s="18"/>
      <c r="X592" s="165"/>
      <c r="Y592" s="165"/>
      <c r="Z592" s="18"/>
      <c r="AA592" s="18"/>
      <c r="AB592" s="18"/>
      <c r="AC592" s="18"/>
      <c r="AD592" s="18"/>
      <c r="AE592" s="18"/>
    </row>
    <row r="593" spans="1:31" s="11" customFormat="1" ht="15" customHeight="1" x14ac:dyDescent="0.3">
      <c r="A593" s="337"/>
      <c r="B593" s="80"/>
      <c r="C593" s="174"/>
      <c r="D593" s="174"/>
      <c r="E593" s="17"/>
      <c r="F593" s="18"/>
      <c r="G593" s="18"/>
      <c r="H593" s="18"/>
      <c r="I593" s="18"/>
      <c r="J593" s="18"/>
      <c r="K593" s="18"/>
      <c r="L593" s="18"/>
      <c r="M593" s="18"/>
      <c r="N593" s="165"/>
      <c r="O593" s="165"/>
      <c r="P593" s="18"/>
      <c r="Q593" s="18"/>
      <c r="R593" s="18"/>
      <c r="S593" s="18"/>
      <c r="T593" s="18"/>
      <c r="U593" s="18"/>
      <c r="V593" s="18"/>
      <c r="W593" s="18"/>
      <c r="X593" s="165"/>
      <c r="Y593" s="165"/>
      <c r="Z593" s="18"/>
      <c r="AA593" s="18"/>
      <c r="AB593" s="18"/>
      <c r="AC593" s="18"/>
      <c r="AD593" s="18"/>
      <c r="AE593" s="18"/>
    </row>
    <row r="594" spans="1:31" s="11" customFormat="1" ht="15" customHeight="1" x14ac:dyDescent="0.3">
      <c r="A594" s="337"/>
      <c r="B594" s="80"/>
      <c r="C594" s="174"/>
      <c r="D594" s="174"/>
      <c r="E594" s="17"/>
      <c r="F594" s="18"/>
      <c r="G594" s="18"/>
      <c r="H594" s="18"/>
      <c r="I594" s="18"/>
      <c r="J594" s="18"/>
      <c r="K594" s="18"/>
      <c r="L594" s="18"/>
      <c r="M594" s="18"/>
      <c r="N594" s="165"/>
      <c r="O594" s="165"/>
      <c r="P594" s="18"/>
      <c r="Q594" s="18"/>
      <c r="R594" s="18"/>
      <c r="S594" s="18"/>
      <c r="T594" s="18"/>
      <c r="U594" s="18"/>
      <c r="V594" s="18"/>
      <c r="W594" s="18"/>
      <c r="X594" s="165"/>
      <c r="Y594" s="165"/>
      <c r="Z594" s="18"/>
      <c r="AA594" s="18"/>
      <c r="AB594" s="18"/>
      <c r="AC594" s="18"/>
      <c r="AD594" s="18"/>
      <c r="AE594" s="18"/>
    </row>
    <row r="595" spans="1:31" s="11" customFormat="1" ht="15" customHeight="1" x14ac:dyDescent="0.3">
      <c r="A595" s="337"/>
      <c r="B595" s="80"/>
      <c r="C595" s="174"/>
      <c r="D595" s="174"/>
      <c r="E595" s="17"/>
      <c r="F595" s="18"/>
      <c r="G595" s="18"/>
      <c r="H595" s="18"/>
      <c r="I595" s="18"/>
      <c r="J595" s="18"/>
      <c r="K595" s="18"/>
      <c r="L595" s="18"/>
      <c r="M595" s="18"/>
      <c r="N595" s="165"/>
      <c r="O595" s="165"/>
      <c r="P595" s="18"/>
      <c r="Q595" s="18"/>
      <c r="R595" s="18"/>
      <c r="S595" s="18"/>
      <c r="T595" s="18"/>
      <c r="U595" s="18"/>
      <c r="V595" s="18"/>
      <c r="W595" s="18"/>
      <c r="X595" s="165"/>
      <c r="Y595" s="165"/>
      <c r="Z595" s="18"/>
      <c r="AA595" s="18"/>
      <c r="AB595" s="18"/>
      <c r="AC595" s="18"/>
      <c r="AD595" s="18"/>
      <c r="AE595" s="18"/>
    </row>
    <row r="596" spans="1:31" s="11" customFormat="1" ht="15" customHeight="1" x14ac:dyDescent="0.3">
      <c r="A596" s="337"/>
      <c r="B596" s="80"/>
      <c r="C596" s="174"/>
      <c r="D596" s="174"/>
      <c r="E596" s="17"/>
      <c r="F596" s="18"/>
      <c r="G596" s="18"/>
      <c r="H596" s="18"/>
      <c r="I596" s="18"/>
      <c r="J596" s="18"/>
      <c r="K596" s="18"/>
      <c r="L596" s="18"/>
      <c r="M596" s="18"/>
      <c r="N596" s="165"/>
      <c r="O596" s="165"/>
      <c r="P596" s="18"/>
      <c r="Q596" s="18"/>
      <c r="R596" s="18"/>
      <c r="S596" s="18"/>
      <c r="T596" s="18"/>
      <c r="U596" s="18"/>
      <c r="V596" s="18"/>
      <c r="W596" s="18"/>
      <c r="X596" s="165"/>
      <c r="Y596" s="165"/>
      <c r="Z596" s="18"/>
      <c r="AA596" s="18"/>
      <c r="AB596" s="18"/>
      <c r="AC596" s="18"/>
      <c r="AD596" s="18"/>
      <c r="AE596" s="18"/>
    </row>
    <row r="597" spans="1:31" s="11" customFormat="1" ht="15" customHeight="1" x14ac:dyDescent="0.3">
      <c r="A597" s="337"/>
      <c r="B597" s="80"/>
      <c r="C597" s="174"/>
      <c r="D597" s="174"/>
      <c r="E597" s="17"/>
      <c r="F597" s="18"/>
      <c r="G597" s="18"/>
      <c r="H597" s="18"/>
      <c r="I597" s="18"/>
      <c r="J597" s="18"/>
      <c r="K597" s="18"/>
      <c r="L597" s="18"/>
      <c r="M597" s="18"/>
      <c r="N597" s="165"/>
      <c r="O597" s="165"/>
      <c r="P597" s="18"/>
      <c r="Q597" s="18"/>
      <c r="R597" s="18"/>
      <c r="S597" s="18"/>
      <c r="T597" s="18"/>
      <c r="U597" s="18"/>
      <c r="V597" s="18"/>
      <c r="W597" s="18"/>
      <c r="X597" s="165"/>
      <c r="Y597" s="165"/>
      <c r="Z597" s="18"/>
      <c r="AA597" s="18"/>
      <c r="AB597" s="18"/>
      <c r="AC597" s="18"/>
      <c r="AD597" s="18"/>
      <c r="AE597" s="18"/>
    </row>
    <row r="598" spans="1:31" s="11" customFormat="1" ht="15" customHeight="1" x14ac:dyDescent="0.3">
      <c r="A598" s="337"/>
      <c r="B598" s="80"/>
      <c r="C598" s="174"/>
      <c r="D598" s="174"/>
      <c r="E598" s="17"/>
      <c r="F598" s="18"/>
      <c r="G598" s="18"/>
      <c r="H598" s="18"/>
      <c r="I598" s="18"/>
      <c r="J598" s="18"/>
      <c r="K598" s="18"/>
      <c r="L598" s="18"/>
      <c r="M598" s="18"/>
      <c r="N598" s="165"/>
      <c r="O598" s="165"/>
      <c r="P598" s="18"/>
      <c r="Q598" s="18"/>
      <c r="R598" s="18"/>
      <c r="S598" s="18"/>
      <c r="T598" s="18"/>
      <c r="U598" s="18"/>
      <c r="V598" s="18"/>
      <c r="W598" s="18"/>
      <c r="X598" s="165"/>
      <c r="Y598" s="165"/>
      <c r="Z598" s="18"/>
      <c r="AA598" s="18"/>
      <c r="AB598" s="18"/>
      <c r="AC598" s="18"/>
      <c r="AD598" s="18"/>
      <c r="AE598" s="18"/>
    </row>
    <row r="599" spans="1:31" s="11" customFormat="1" ht="15" customHeight="1" x14ac:dyDescent="0.3">
      <c r="A599" s="337"/>
      <c r="B599" s="80"/>
      <c r="C599" s="174"/>
      <c r="D599" s="174"/>
      <c r="E599" s="17"/>
      <c r="F599" s="18"/>
      <c r="G599" s="18"/>
      <c r="H599" s="18"/>
      <c r="I599" s="18"/>
      <c r="J599" s="18"/>
      <c r="K599" s="18"/>
      <c r="L599" s="18"/>
      <c r="M599" s="18"/>
      <c r="N599" s="165"/>
      <c r="O599" s="165"/>
      <c r="P599" s="18"/>
      <c r="Q599" s="18"/>
      <c r="R599" s="18"/>
      <c r="S599" s="18"/>
      <c r="T599" s="18"/>
      <c r="U599" s="18"/>
      <c r="V599" s="18"/>
      <c r="W599" s="18"/>
      <c r="X599" s="165"/>
      <c r="Y599" s="165"/>
      <c r="Z599" s="18"/>
      <c r="AA599" s="18"/>
      <c r="AB599" s="18"/>
      <c r="AC599" s="18"/>
      <c r="AD599" s="18"/>
      <c r="AE599" s="18"/>
    </row>
    <row r="600" spans="1:31" s="11" customFormat="1" ht="15" customHeight="1" x14ac:dyDescent="0.3">
      <c r="A600" s="337"/>
      <c r="B600" s="80"/>
      <c r="C600" s="174"/>
      <c r="D600" s="174"/>
      <c r="E600" s="17"/>
      <c r="F600" s="18"/>
      <c r="G600" s="18"/>
      <c r="H600" s="18"/>
      <c r="I600" s="18"/>
      <c r="J600" s="18"/>
      <c r="K600" s="18"/>
      <c r="L600" s="18"/>
      <c r="M600" s="18"/>
      <c r="N600" s="165"/>
      <c r="O600" s="165"/>
      <c r="P600" s="18"/>
      <c r="Q600" s="18"/>
      <c r="R600" s="18"/>
      <c r="S600" s="18"/>
      <c r="T600" s="18"/>
      <c r="U600" s="18"/>
      <c r="V600" s="18"/>
      <c r="W600" s="18"/>
      <c r="X600" s="165"/>
      <c r="Y600" s="165"/>
      <c r="Z600" s="18"/>
      <c r="AA600" s="18"/>
      <c r="AB600" s="18"/>
      <c r="AC600" s="18"/>
      <c r="AD600" s="18"/>
      <c r="AE600" s="18"/>
    </row>
    <row r="601" spans="1:31" s="11" customFormat="1" ht="15" customHeight="1" x14ac:dyDescent="0.3">
      <c r="A601" s="337"/>
      <c r="B601" s="80"/>
      <c r="C601" s="174"/>
      <c r="D601" s="174"/>
      <c r="E601" s="17"/>
      <c r="F601" s="18"/>
      <c r="G601" s="18"/>
      <c r="H601" s="18"/>
      <c r="I601" s="18"/>
      <c r="J601" s="18"/>
      <c r="K601" s="18"/>
      <c r="L601" s="18"/>
      <c r="M601" s="18"/>
      <c r="N601" s="165"/>
      <c r="O601" s="165"/>
      <c r="P601" s="18"/>
      <c r="Q601" s="18"/>
      <c r="R601" s="18"/>
      <c r="S601" s="18"/>
      <c r="T601" s="18"/>
      <c r="U601" s="18"/>
      <c r="V601" s="18"/>
      <c r="W601" s="18"/>
      <c r="X601" s="165"/>
      <c r="Y601" s="165"/>
      <c r="Z601" s="18"/>
      <c r="AA601" s="18"/>
      <c r="AB601" s="18"/>
      <c r="AC601" s="18"/>
      <c r="AD601" s="18"/>
      <c r="AE601" s="18"/>
    </row>
    <row r="602" spans="1:31" s="11" customFormat="1" ht="15" customHeight="1" x14ac:dyDescent="0.3">
      <c r="A602" s="337"/>
      <c r="B602" s="80"/>
      <c r="C602" s="174"/>
      <c r="D602" s="174"/>
      <c r="E602" s="17"/>
      <c r="F602" s="18"/>
      <c r="G602" s="18"/>
      <c r="H602" s="18"/>
      <c r="I602" s="18"/>
      <c r="J602" s="18"/>
      <c r="K602" s="18"/>
      <c r="L602" s="18"/>
      <c r="M602" s="18"/>
      <c r="N602" s="165"/>
      <c r="O602" s="165"/>
      <c r="P602" s="18"/>
      <c r="Q602" s="18"/>
      <c r="R602" s="18"/>
      <c r="S602" s="18"/>
      <c r="T602" s="18"/>
      <c r="U602" s="18"/>
      <c r="V602" s="18"/>
      <c r="W602" s="18"/>
      <c r="X602" s="165"/>
      <c r="Y602" s="165"/>
      <c r="Z602" s="18"/>
      <c r="AA602" s="18"/>
      <c r="AB602" s="18"/>
      <c r="AC602" s="18"/>
      <c r="AD602" s="18"/>
      <c r="AE602" s="18"/>
    </row>
    <row r="603" spans="1:31" s="11" customFormat="1" ht="15" customHeight="1" x14ac:dyDescent="0.3">
      <c r="A603" s="337"/>
      <c r="B603" s="80"/>
      <c r="C603" s="174"/>
      <c r="D603" s="174"/>
      <c r="E603" s="17"/>
      <c r="F603" s="18"/>
      <c r="G603" s="18"/>
      <c r="H603" s="18"/>
      <c r="I603" s="18"/>
      <c r="J603" s="18"/>
      <c r="K603" s="18"/>
      <c r="L603" s="18"/>
      <c r="M603" s="18"/>
      <c r="N603" s="165"/>
      <c r="O603" s="165"/>
      <c r="P603" s="18"/>
      <c r="Q603" s="18"/>
      <c r="R603" s="18"/>
      <c r="S603" s="18"/>
      <c r="T603" s="18"/>
      <c r="U603" s="18"/>
      <c r="V603" s="18"/>
      <c r="W603" s="18"/>
      <c r="X603" s="165"/>
      <c r="Y603" s="165"/>
      <c r="Z603" s="18"/>
      <c r="AA603" s="18"/>
      <c r="AB603" s="18"/>
      <c r="AC603" s="18"/>
      <c r="AD603" s="18"/>
      <c r="AE603" s="18"/>
    </row>
    <row r="604" spans="1:31" s="11" customFormat="1" ht="15" customHeight="1" x14ac:dyDescent="0.3">
      <c r="A604" s="337"/>
      <c r="B604" s="80"/>
      <c r="C604" s="174"/>
      <c r="D604" s="174"/>
      <c r="E604" s="17"/>
      <c r="F604" s="18"/>
      <c r="G604" s="18"/>
      <c r="H604" s="18"/>
      <c r="I604" s="18"/>
      <c r="J604" s="18"/>
      <c r="K604" s="18"/>
      <c r="L604" s="18"/>
      <c r="M604" s="18"/>
      <c r="N604" s="165"/>
      <c r="O604" s="165"/>
      <c r="P604" s="18"/>
      <c r="Q604" s="18"/>
      <c r="R604" s="18"/>
      <c r="S604" s="18"/>
      <c r="T604" s="18"/>
      <c r="U604" s="18"/>
      <c r="V604" s="18"/>
      <c r="W604" s="18"/>
      <c r="X604" s="165"/>
      <c r="Y604" s="165"/>
      <c r="Z604" s="18"/>
      <c r="AA604" s="18"/>
      <c r="AB604" s="18"/>
      <c r="AC604" s="18"/>
      <c r="AD604" s="18"/>
      <c r="AE604" s="18"/>
    </row>
    <row r="605" spans="1:31" s="11" customFormat="1" ht="15" customHeight="1" x14ac:dyDescent="0.3">
      <c r="A605" s="337"/>
      <c r="B605" s="80"/>
      <c r="C605" s="174"/>
      <c r="D605" s="174"/>
      <c r="E605" s="17"/>
      <c r="F605" s="18"/>
      <c r="G605" s="18"/>
      <c r="H605" s="18"/>
      <c r="I605" s="18"/>
      <c r="J605" s="18"/>
      <c r="K605" s="18"/>
      <c r="L605" s="18"/>
      <c r="M605" s="18"/>
      <c r="N605" s="165"/>
      <c r="O605" s="165"/>
      <c r="P605" s="18"/>
      <c r="Q605" s="18"/>
      <c r="R605" s="18"/>
      <c r="S605" s="18"/>
      <c r="T605" s="18"/>
      <c r="U605" s="18"/>
      <c r="V605" s="18"/>
      <c r="W605" s="18"/>
      <c r="X605" s="165"/>
      <c r="Y605" s="165"/>
      <c r="Z605" s="18"/>
      <c r="AA605" s="18"/>
      <c r="AB605" s="18"/>
      <c r="AC605" s="18"/>
      <c r="AD605" s="18"/>
      <c r="AE605" s="18"/>
    </row>
    <row r="606" spans="1:31" s="11" customFormat="1" ht="15" customHeight="1" x14ac:dyDescent="0.3">
      <c r="A606" s="337"/>
      <c r="B606" s="80"/>
      <c r="C606" s="174"/>
      <c r="D606" s="174"/>
      <c r="E606" s="17"/>
      <c r="F606" s="18"/>
      <c r="G606" s="18"/>
      <c r="H606" s="18"/>
      <c r="I606" s="18"/>
      <c r="J606" s="18"/>
      <c r="K606" s="18"/>
      <c r="L606" s="18"/>
      <c r="M606" s="18"/>
      <c r="N606" s="165"/>
      <c r="O606" s="165"/>
      <c r="P606" s="18"/>
      <c r="Q606" s="18"/>
      <c r="R606" s="18"/>
      <c r="S606" s="18"/>
      <c r="T606" s="18"/>
      <c r="U606" s="18"/>
      <c r="V606" s="18"/>
      <c r="W606" s="18"/>
      <c r="X606" s="165"/>
      <c r="Y606" s="165"/>
      <c r="Z606" s="18"/>
      <c r="AA606" s="18"/>
      <c r="AB606" s="18"/>
      <c r="AC606" s="18"/>
      <c r="AD606" s="18"/>
      <c r="AE606" s="18"/>
    </row>
    <row r="607" spans="1:31" s="11" customFormat="1" ht="15" hidden="1" customHeight="1" x14ac:dyDescent="0.2">
      <c r="A607" s="337"/>
      <c r="B607" s="80"/>
      <c r="C607" s="226"/>
      <c r="D607" s="227"/>
      <c r="E607" s="227"/>
      <c r="F607" s="228"/>
      <c r="G607" s="229"/>
      <c r="H607" s="229"/>
      <c r="I607" s="230"/>
      <c r="J607" s="229"/>
      <c r="K607" s="229"/>
      <c r="L607" s="231"/>
      <c r="M607" s="232"/>
      <c r="N607" s="233"/>
      <c r="O607" s="167"/>
      <c r="P607" s="14"/>
      <c r="Q607" s="14"/>
      <c r="R607" s="14"/>
      <c r="S607" s="14"/>
      <c r="T607" s="14"/>
      <c r="U607" s="14"/>
      <c r="V607" s="14"/>
      <c r="W607" s="14"/>
      <c r="X607" s="167"/>
      <c r="Y607" s="167"/>
      <c r="Z607" s="14"/>
      <c r="AA607" s="74"/>
      <c r="AB607" s="14"/>
      <c r="AC607" s="14"/>
    </row>
    <row r="608" spans="1:31" s="11" customFormat="1" ht="15" hidden="1" customHeight="1" x14ac:dyDescent="0.2">
      <c r="A608" s="337"/>
      <c r="B608" s="80"/>
      <c r="C608" s="226"/>
      <c r="D608" s="227"/>
      <c r="E608" s="227"/>
      <c r="F608" s="228"/>
      <c r="G608" s="229"/>
      <c r="H608" s="229"/>
      <c r="I608" s="230"/>
      <c r="J608" s="229"/>
      <c r="K608" s="229"/>
      <c r="L608" s="231"/>
      <c r="M608" s="232"/>
      <c r="N608" s="233"/>
      <c r="O608" s="167"/>
      <c r="P608" s="14"/>
      <c r="Q608" s="14"/>
      <c r="R608" s="14"/>
      <c r="S608" s="14"/>
      <c r="T608" s="14"/>
      <c r="U608" s="14"/>
      <c r="V608" s="14"/>
      <c r="W608" s="14"/>
      <c r="X608" s="167"/>
      <c r="Y608" s="167"/>
      <c r="Z608" s="14"/>
      <c r="AA608" s="74"/>
      <c r="AB608" s="14"/>
      <c r="AC608" s="14"/>
    </row>
    <row r="609" spans="1:29" s="11" customFormat="1" ht="15" hidden="1" customHeight="1" x14ac:dyDescent="0.2">
      <c r="A609" s="337"/>
      <c r="B609" s="80"/>
      <c r="C609" s="226"/>
      <c r="D609" s="227"/>
      <c r="E609" s="227"/>
      <c r="F609" s="228"/>
      <c r="G609" s="229"/>
      <c r="H609" s="229"/>
      <c r="I609" s="230"/>
      <c r="J609" s="229"/>
      <c r="K609" s="229"/>
      <c r="L609" s="231"/>
      <c r="M609" s="232"/>
      <c r="N609" s="233"/>
      <c r="O609" s="167"/>
      <c r="P609" s="14"/>
      <c r="Q609" s="14"/>
      <c r="R609" s="14"/>
      <c r="S609" s="14"/>
      <c r="T609" s="14"/>
      <c r="U609" s="14"/>
      <c r="V609" s="14"/>
      <c r="W609" s="14"/>
      <c r="X609" s="167"/>
      <c r="Y609" s="167"/>
      <c r="Z609" s="14"/>
      <c r="AA609" s="74"/>
      <c r="AB609" s="14"/>
      <c r="AC609" s="14"/>
    </row>
    <row r="610" spans="1:29" s="11" customFormat="1" ht="15" hidden="1" customHeight="1" x14ac:dyDescent="0.2">
      <c r="A610" s="337"/>
      <c r="B610" s="80"/>
      <c r="C610" s="226"/>
      <c r="D610" s="227"/>
      <c r="E610" s="227"/>
      <c r="F610" s="228"/>
      <c r="G610" s="229"/>
      <c r="H610" s="229"/>
      <c r="I610" s="230"/>
      <c r="J610" s="229"/>
      <c r="K610" s="229"/>
      <c r="L610" s="231"/>
      <c r="M610" s="232"/>
      <c r="N610" s="233"/>
      <c r="O610" s="167"/>
      <c r="P610" s="14"/>
      <c r="Q610" s="14"/>
      <c r="R610" s="14"/>
      <c r="S610" s="14"/>
      <c r="T610" s="14"/>
      <c r="U610" s="14"/>
      <c r="V610" s="14"/>
      <c r="W610" s="14"/>
      <c r="X610" s="167"/>
      <c r="Y610" s="167"/>
      <c r="Z610" s="14"/>
      <c r="AA610" s="74"/>
      <c r="AB610" s="14"/>
      <c r="AC610" s="14"/>
    </row>
    <row r="611" spans="1:29" s="11" customFormat="1" ht="15" hidden="1" customHeight="1" x14ac:dyDescent="0.2">
      <c r="A611" s="337"/>
      <c r="B611" s="80"/>
      <c r="C611" s="226"/>
      <c r="D611" s="227"/>
      <c r="E611" s="227"/>
      <c r="F611" s="228"/>
      <c r="G611" s="229"/>
      <c r="H611" s="229"/>
      <c r="I611" s="230"/>
      <c r="J611" s="229"/>
      <c r="K611" s="229"/>
      <c r="L611" s="231"/>
      <c r="M611" s="232"/>
      <c r="N611" s="233"/>
      <c r="O611" s="167"/>
      <c r="P611" s="14"/>
      <c r="Q611" s="14"/>
      <c r="R611" s="14"/>
      <c r="S611" s="14"/>
      <c r="T611" s="14"/>
      <c r="U611" s="14"/>
      <c r="V611" s="14"/>
      <c r="W611" s="14"/>
      <c r="X611" s="167"/>
      <c r="Y611" s="167"/>
      <c r="Z611" s="14"/>
      <c r="AA611" s="74"/>
      <c r="AB611" s="14"/>
      <c r="AC611" s="14"/>
    </row>
    <row r="612" spans="1:29" s="11" customFormat="1" ht="15" hidden="1" customHeight="1" x14ac:dyDescent="0.2">
      <c r="A612" s="337"/>
      <c r="B612" s="80"/>
      <c r="C612" s="226"/>
      <c r="D612" s="227"/>
      <c r="E612" s="227"/>
      <c r="F612" s="228"/>
      <c r="G612" s="229"/>
      <c r="H612" s="229"/>
      <c r="I612" s="230"/>
      <c r="J612" s="229"/>
      <c r="K612" s="229"/>
      <c r="L612" s="231"/>
      <c r="M612" s="232"/>
      <c r="N612" s="233"/>
      <c r="O612" s="167"/>
      <c r="P612" s="14"/>
      <c r="Q612" s="14"/>
      <c r="R612" s="14"/>
      <c r="S612" s="14"/>
      <c r="T612" s="14"/>
      <c r="U612" s="14"/>
      <c r="V612" s="14"/>
      <c r="W612" s="14"/>
      <c r="X612" s="167"/>
      <c r="Y612" s="167"/>
      <c r="Z612" s="14"/>
      <c r="AA612" s="74"/>
      <c r="AB612" s="14"/>
      <c r="AC612" s="14"/>
    </row>
    <row r="613" spans="1:29" s="11" customFormat="1" ht="15" hidden="1" customHeight="1" x14ac:dyDescent="0.2">
      <c r="A613" s="337"/>
      <c r="B613" s="80"/>
      <c r="C613" s="226"/>
      <c r="D613" s="227"/>
      <c r="E613" s="227"/>
      <c r="F613" s="228"/>
      <c r="G613" s="229"/>
      <c r="H613" s="229"/>
      <c r="I613" s="230"/>
      <c r="J613" s="229"/>
      <c r="K613" s="229"/>
      <c r="L613" s="231"/>
      <c r="M613" s="232"/>
      <c r="N613" s="233"/>
      <c r="O613" s="167"/>
      <c r="P613" s="14"/>
      <c r="Q613" s="14"/>
      <c r="R613" s="14"/>
      <c r="S613" s="14"/>
      <c r="T613" s="14"/>
      <c r="U613" s="14"/>
      <c r="V613" s="14"/>
      <c r="W613" s="14"/>
      <c r="X613" s="167"/>
      <c r="Y613" s="167"/>
      <c r="Z613" s="14"/>
      <c r="AA613" s="74"/>
      <c r="AB613" s="14"/>
      <c r="AC613" s="14"/>
    </row>
    <row r="614" spans="1:29" s="11" customFormat="1" ht="15" hidden="1" customHeight="1" x14ac:dyDescent="0.2">
      <c r="A614" s="337"/>
      <c r="B614" s="80"/>
      <c r="C614" s="226"/>
      <c r="D614" s="227"/>
      <c r="E614" s="227"/>
      <c r="F614" s="228"/>
      <c r="G614" s="229"/>
      <c r="H614" s="229"/>
      <c r="I614" s="230"/>
      <c r="J614" s="229"/>
      <c r="K614" s="229"/>
      <c r="L614" s="231"/>
      <c r="M614" s="232"/>
      <c r="N614" s="233"/>
      <c r="O614" s="167"/>
      <c r="P614" s="14"/>
      <c r="Q614" s="14"/>
      <c r="R614" s="14"/>
      <c r="S614" s="14"/>
      <c r="T614" s="14"/>
      <c r="U614" s="14"/>
      <c r="V614" s="14"/>
      <c r="W614" s="14"/>
      <c r="X614" s="167"/>
      <c r="Y614" s="167"/>
      <c r="Z614" s="14"/>
      <c r="AA614" s="74"/>
      <c r="AB614" s="14"/>
      <c r="AC614" s="14"/>
    </row>
    <row r="615" spans="1:29" s="11" customFormat="1" ht="15" hidden="1" customHeight="1" x14ac:dyDescent="0.2">
      <c r="A615" s="337"/>
      <c r="B615" s="80"/>
      <c r="C615" s="226"/>
      <c r="D615" s="227"/>
      <c r="E615" s="227"/>
      <c r="F615" s="228"/>
      <c r="G615" s="229"/>
      <c r="H615" s="229"/>
      <c r="I615" s="230"/>
      <c r="J615" s="229"/>
      <c r="K615" s="229"/>
      <c r="L615" s="231"/>
      <c r="M615" s="232"/>
      <c r="N615" s="233"/>
      <c r="O615" s="167"/>
      <c r="P615" s="14"/>
      <c r="Q615" s="14"/>
      <c r="R615" s="14"/>
      <c r="S615" s="14"/>
      <c r="T615" s="14"/>
      <c r="U615" s="14"/>
      <c r="V615" s="14"/>
      <c r="W615" s="14"/>
      <c r="X615" s="167"/>
      <c r="Y615" s="167"/>
      <c r="Z615" s="14"/>
      <c r="AA615" s="74"/>
      <c r="AB615" s="14"/>
      <c r="AC615" s="14"/>
    </row>
    <row r="616" spans="1:29" s="11" customFormat="1" ht="15" hidden="1" customHeight="1" x14ac:dyDescent="0.2">
      <c r="A616" s="337"/>
      <c r="B616" s="80"/>
      <c r="C616" s="226"/>
      <c r="D616" s="227"/>
      <c r="E616" s="227"/>
      <c r="F616" s="228"/>
      <c r="G616" s="229"/>
      <c r="H616" s="229"/>
      <c r="I616" s="230"/>
      <c r="J616" s="229"/>
      <c r="K616" s="229"/>
      <c r="L616" s="231"/>
      <c r="M616" s="232"/>
      <c r="N616" s="233"/>
      <c r="O616" s="167"/>
      <c r="P616" s="14"/>
      <c r="Q616" s="14"/>
      <c r="R616" s="14"/>
      <c r="S616" s="14"/>
      <c r="T616" s="14"/>
      <c r="U616" s="14"/>
      <c r="V616" s="14"/>
      <c r="W616" s="14"/>
      <c r="X616" s="167"/>
      <c r="Y616" s="167"/>
      <c r="Z616" s="14"/>
      <c r="AA616" s="74"/>
      <c r="AB616" s="14"/>
      <c r="AC616" s="14"/>
    </row>
    <row r="617" spans="1:29" s="11" customFormat="1" ht="15" hidden="1" customHeight="1" x14ac:dyDescent="0.2">
      <c r="A617" s="337"/>
      <c r="B617" s="80"/>
      <c r="C617" s="226"/>
      <c r="D617" s="227"/>
      <c r="E617" s="227"/>
      <c r="F617" s="228"/>
      <c r="G617" s="229"/>
      <c r="H617" s="229"/>
      <c r="I617" s="230"/>
      <c r="J617" s="229"/>
      <c r="K617" s="229"/>
      <c r="L617" s="231"/>
      <c r="M617" s="232"/>
      <c r="N617" s="233"/>
      <c r="O617" s="167"/>
      <c r="P617" s="14"/>
      <c r="Q617" s="14"/>
      <c r="R617" s="14"/>
      <c r="S617" s="14"/>
      <c r="T617" s="14"/>
      <c r="U617" s="14"/>
      <c r="V617" s="14"/>
      <c r="W617" s="14"/>
      <c r="X617" s="167"/>
      <c r="Y617" s="167"/>
      <c r="Z617" s="14"/>
      <c r="AA617" s="74"/>
      <c r="AB617" s="14"/>
      <c r="AC617" s="14"/>
    </row>
    <row r="618" spans="1:29" s="11" customFormat="1" ht="15" hidden="1" customHeight="1" x14ac:dyDescent="0.2">
      <c r="A618" s="337"/>
      <c r="B618" s="80"/>
      <c r="C618" s="226"/>
      <c r="D618" s="227"/>
      <c r="E618" s="227"/>
      <c r="F618" s="228"/>
      <c r="G618" s="229"/>
      <c r="H618" s="229"/>
      <c r="I618" s="230"/>
      <c r="J618" s="229"/>
      <c r="K618" s="229"/>
      <c r="L618" s="231"/>
      <c r="M618" s="232"/>
      <c r="N618" s="233"/>
      <c r="O618" s="167"/>
      <c r="P618" s="14"/>
      <c r="Q618" s="14"/>
      <c r="R618" s="14"/>
      <c r="S618" s="14"/>
      <c r="T618" s="14"/>
      <c r="U618" s="14"/>
      <c r="V618" s="14"/>
      <c r="W618" s="14"/>
      <c r="X618" s="167"/>
      <c r="Y618" s="167"/>
      <c r="Z618" s="14"/>
      <c r="AA618" s="74"/>
      <c r="AB618" s="14"/>
      <c r="AC618" s="14"/>
    </row>
    <row r="619" spans="1:29" s="11" customFormat="1" ht="15" hidden="1" customHeight="1" x14ac:dyDescent="0.2">
      <c r="A619" s="337"/>
      <c r="B619" s="80"/>
      <c r="C619" s="226"/>
      <c r="D619" s="227"/>
      <c r="E619" s="227"/>
      <c r="F619" s="228"/>
      <c r="G619" s="229"/>
      <c r="H619" s="229"/>
      <c r="I619" s="230"/>
      <c r="J619" s="229"/>
      <c r="K619" s="229"/>
      <c r="L619" s="231"/>
      <c r="M619" s="232"/>
      <c r="N619" s="233"/>
      <c r="O619" s="167"/>
      <c r="P619" s="14"/>
      <c r="Q619" s="14"/>
      <c r="R619" s="14"/>
      <c r="S619" s="14"/>
      <c r="T619" s="14"/>
      <c r="U619" s="14"/>
      <c r="V619" s="14"/>
      <c r="W619" s="14"/>
      <c r="X619" s="167"/>
      <c r="Y619" s="167"/>
      <c r="Z619" s="14"/>
      <c r="AA619" s="74"/>
      <c r="AB619" s="14"/>
      <c r="AC619" s="14"/>
    </row>
    <row r="620" spans="1:29" s="11" customFormat="1" ht="15" hidden="1" customHeight="1" x14ac:dyDescent="0.2">
      <c r="A620" s="337"/>
      <c r="B620" s="80"/>
      <c r="C620" s="226"/>
      <c r="D620" s="227"/>
      <c r="E620" s="227"/>
      <c r="F620" s="228"/>
      <c r="G620" s="229"/>
      <c r="H620" s="229"/>
      <c r="I620" s="230"/>
      <c r="J620" s="229"/>
      <c r="K620" s="229"/>
      <c r="L620" s="231"/>
      <c r="M620" s="232"/>
      <c r="N620" s="233"/>
      <c r="O620" s="167"/>
      <c r="P620" s="14"/>
      <c r="Q620" s="14"/>
      <c r="R620" s="14"/>
      <c r="S620" s="14"/>
      <c r="T620" s="14"/>
      <c r="U620" s="14"/>
      <c r="V620" s="14"/>
      <c r="W620" s="14"/>
      <c r="X620" s="167"/>
      <c r="Y620" s="167"/>
      <c r="Z620" s="14"/>
      <c r="AA620" s="74"/>
      <c r="AB620" s="14"/>
      <c r="AC620" s="14"/>
    </row>
    <row r="621" spans="1:29" s="11" customFormat="1" ht="15" hidden="1" customHeight="1" x14ac:dyDescent="0.2">
      <c r="A621" s="337"/>
      <c r="B621" s="80"/>
      <c r="C621" s="226"/>
      <c r="D621" s="227"/>
      <c r="E621" s="227"/>
      <c r="F621" s="228"/>
      <c r="G621" s="229"/>
      <c r="H621" s="229"/>
      <c r="I621" s="230"/>
      <c r="J621" s="229"/>
      <c r="K621" s="229"/>
      <c r="L621" s="231"/>
      <c r="M621" s="232"/>
      <c r="N621" s="233"/>
      <c r="O621" s="167"/>
      <c r="P621" s="14"/>
      <c r="Q621" s="14"/>
      <c r="R621" s="14"/>
      <c r="S621" s="14"/>
      <c r="T621" s="14"/>
      <c r="U621" s="14"/>
      <c r="V621" s="14"/>
      <c r="W621" s="14"/>
      <c r="X621" s="167"/>
      <c r="Y621" s="167"/>
      <c r="Z621" s="14"/>
      <c r="AA621" s="74"/>
      <c r="AB621" s="14"/>
      <c r="AC621" s="14"/>
    </row>
    <row r="622" spans="1:29" s="11" customFormat="1" ht="15" hidden="1" customHeight="1" x14ac:dyDescent="0.2">
      <c r="A622" s="337"/>
      <c r="B622" s="80"/>
      <c r="C622" s="226"/>
      <c r="D622" s="227"/>
      <c r="E622" s="227"/>
      <c r="F622" s="228"/>
      <c r="G622" s="229"/>
      <c r="H622" s="229"/>
      <c r="I622" s="230"/>
      <c r="J622" s="229"/>
      <c r="K622" s="229"/>
      <c r="L622" s="231"/>
      <c r="M622" s="232"/>
      <c r="N622" s="233"/>
      <c r="O622" s="167"/>
      <c r="P622" s="14"/>
      <c r="Q622" s="14"/>
      <c r="R622" s="14"/>
      <c r="S622" s="14"/>
      <c r="T622" s="14"/>
      <c r="U622" s="14"/>
      <c r="V622" s="14"/>
      <c r="W622" s="14"/>
      <c r="X622" s="167"/>
      <c r="Y622" s="167"/>
      <c r="Z622" s="14"/>
      <c r="AA622" s="74"/>
      <c r="AB622" s="14"/>
      <c r="AC622" s="14"/>
    </row>
    <row r="623" spans="1:29" s="11" customFormat="1" ht="15" hidden="1" customHeight="1" x14ac:dyDescent="0.2">
      <c r="A623" s="337"/>
      <c r="B623" s="80"/>
      <c r="C623" s="226"/>
      <c r="D623" s="227"/>
      <c r="E623" s="227"/>
      <c r="F623" s="228"/>
      <c r="G623" s="229"/>
      <c r="H623" s="229"/>
      <c r="I623" s="230"/>
      <c r="J623" s="229"/>
      <c r="K623" s="229"/>
      <c r="L623" s="231"/>
      <c r="M623" s="232"/>
      <c r="N623" s="233"/>
      <c r="O623" s="167"/>
      <c r="P623" s="14"/>
      <c r="Q623" s="14"/>
      <c r="R623" s="14"/>
      <c r="S623" s="14"/>
      <c r="T623" s="14"/>
      <c r="U623" s="14"/>
      <c r="V623" s="14"/>
      <c r="W623" s="14"/>
      <c r="X623" s="167"/>
      <c r="Y623" s="167"/>
      <c r="Z623" s="14"/>
      <c r="AA623" s="74"/>
      <c r="AB623" s="14"/>
      <c r="AC623" s="14"/>
    </row>
    <row r="624" spans="1:29" s="11" customFormat="1" ht="15" hidden="1" customHeight="1" x14ac:dyDescent="0.2">
      <c r="A624" s="337"/>
      <c r="B624" s="80"/>
      <c r="C624" s="226"/>
      <c r="D624" s="227"/>
      <c r="E624" s="227"/>
      <c r="F624" s="228"/>
      <c r="G624" s="229"/>
      <c r="H624" s="229"/>
      <c r="I624" s="230"/>
      <c r="J624" s="229"/>
      <c r="K624" s="229"/>
      <c r="L624" s="231"/>
      <c r="M624" s="232"/>
      <c r="N624" s="233"/>
      <c r="O624" s="167"/>
      <c r="P624" s="14"/>
      <c r="Q624" s="14"/>
      <c r="R624" s="14"/>
      <c r="S624" s="14"/>
      <c r="T624" s="14"/>
      <c r="U624" s="14"/>
      <c r="V624" s="14"/>
      <c r="W624" s="14"/>
      <c r="X624" s="167"/>
      <c r="Y624" s="167"/>
      <c r="Z624" s="14"/>
      <c r="AA624" s="74"/>
      <c r="AB624" s="14"/>
      <c r="AC624" s="14"/>
    </row>
    <row r="625" spans="1:29" s="11" customFormat="1" ht="15" hidden="1" customHeight="1" x14ac:dyDescent="0.2">
      <c r="A625" s="337"/>
      <c r="B625" s="80"/>
      <c r="C625" s="226"/>
      <c r="D625" s="227"/>
      <c r="E625" s="227"/>
      <c r="F625" s="228"/>
      <c r="G625" s="229"/>
      <c r="H625" s="229"/>
      <c r="I625" s="230"/>
      <c r="J625" s="229"/>
      <c r="K625" s="229"/>
      <c r="L625" s="231"/>
      <c r="M625" s="232"/>
      <c r="N625" s="233"/>
      <c r="O625" s="167"/>
      <c r="P625" s="14"/>
      <c r="Q625" s="14"/>
      <c r="R625" s="14"/>
      <c r="S625" s="14"/>
      <c r="T625" s="14"/>
      <c r="U625" s="14"/>
      <c r="V625" s="14"/>
      <c r="W625" s="14"/>
      <c r="X625" s="167"/>
      <c r="Y625" s="167"/>
      <c r="Z625" s="14"/>
      <c r="AA625" s="74"/>
      <c r="AB625" s="14"/>
      <c r="AC625" s="14"/>
    </row>
    <row r="626" spans="1:29" s="11" customFormat="1" ht="15" hidden="1" customHeight="1" x14ac:dyDescent="0.2">
      <c r="A626" s="337"/>
      <c r="B626" s="80"/>
      <c r="C626" s="226"/>
      <c r="D626" s="227"/>
      <c r="E626" s="227"/>
      <c r="F626" s="228"/>
      <c r="G626" s="229"/>
      <c r="H626" s="229"/>
      <c r="I626" s="230"/>
      <c r="J626" s="229"/>
      <c r="K626" s="229"/>
      <c r="L626" s="231"/>
      <c r="M626" s="232"/>
      <c r="N626" s="233"/>
      <c r="O626" s="167"/>
      <c r="P626" s="14"/>
      <c r="Q626" s="14"/>
      <c r="R626" s="14"/>
      <c r="S626" s="14"/>
      <c r="T626" s="14"/>
      <c r="U626" s="14"/>
      <c r="V626" s="14"/>
      <c r="W626" s="14"/>
      <c r="X626" s="167"/>
      <c r="Y626" s="167"/>
      <c r="Z626" s="14"/>
      <c r="AA626" s="74"/>
      <c r="AB626" s="14"/>
      <c r="AC626" s="14"/>
    </row>
    <row r="627" spans="1:29" s="11" customFormat="1" ht="15" hidden="1" customHeight="1" x14ac:dyDescent="0.2">
      <c r="A627" s="337"/>
      <c r="B627" s="80"/>
      <c r="C627" s="226"/>
      <c r="D627" s="227"/>
      <c r="E627" s="227"/>
      <c r="F627" s="228"/>
      <c r="G627" s="229"/>
      <c r="H627" s="229"/>
      <c r="I627" s="230"/>
      <c r="J627" s="229"/>
      <c r="K627" s="229"/>
      <c r="L627" s="231"/>
      <c r="M627" s="232"/>
      <c r="N627" s="233"/>
      <c r="O627" s="167"/>
      <c r="P627" s="14"/>
      <c r="Q627" s="14"/>
      <c r="R627" s="14"/>
      <c r="S627" s="14"/>
      <c r="T627" s="14"/>
      <c r="U627" s="14"/>
      <c r="V627" s="14"/>
      <c r="W627" s="14"/>
      <c r="X627" s="167"/>
      <c r="Y627" s="167"/>
      <c r="Z627" s="14"/>
      <c r="AA627" s="74"/>
      <c r="AB627" s="14"/>
      <c r="AC627" s="14"/>
    </row>
    <row r="628" spans="1:29" s="11" customFormat="1" ht="15" hidden="1" customHeight="1" x14ac:dyDescent="0.2">
      <c r="A628" s="337"/>
      <c r="B628" s="80"/>
      <c r="C628" s="226"/>
      <c r="D628" s="227"/>
      <c r="E628" s="227"/>
      <c r="F628" s="228"/>
      <c r="G628" s="229"/>
      <c r="H628" s="229"/>
      <c r="I628" s="230"/>
      <c r="J628" s="229"/>
      <c r="K628" s="229"/>
      <c r="L628" s="231"/>
      <c r="M628" s="232"/>
      <c r="N628" s="233"/>
      <c r="O628" s="167"/>
      <c r="P628" s="14"/>
      <c r="Q628" s="14"/>
      <c r="R628" s="14"/>
      <c r="S628" s="14"/>
      <c r="T628" s="14"/>
      <c r="U628" s="14"/>
      <c r="V628" s="14"/>
      <c r="W628" s="14"/>
      <c r="X628" s="167"/>
      <c r="Y628" s="167"/>
      <c r="Z628" s="14"/>
      <c r="AA628" s="74"/>
      <c r="AB628" s="14"/>
      <c r="AC628" s="14"/>
    </row>
    <row r="629" spans="1:29" s="11" customFormat="1" ht="15" hidden="1" customHeight="1" x14ac:dyDescent="0.2">
      <c r="A629" s="337"/>
      <c r="B629" s="80"/>
      <c r="C629" s="226"/>
      <c r="D629" s="227"/>
      <c r="E629" s="227"/>
      <c r="F629" s="228"/>
      <c r="G629" s="229"/>
      <c r="H629" s="229"/>
      <c r="I629" s="230"/>
      <c r="J629" s="229"/>
      <c r="K629" s="229"/>
      <c r="L629" s="231"/>
      <c r="M629" s="232"/>
      <c r="N629" s="233"/>
      <c r="O629" s="167"/>
      <c r="P629" s="14"/>
      <c r="Q629" s="14"/>
      <c r="R629" s="14"/>
      <c r="S629" s="14"/>
      <c r="T629" s="14"/>
      <c r="U629" s="14"/>
      <c r="V629" s="14"/>
      <c r="W629" s="14"/>
      <c r="X629" s="167"/>
      <c r="Y629" s="167"/>
      <c r="Z629" s="14"/>
      <c r="AA629" s="74"/>
      <c r="AB629" s="14"/>
      <c r="AC629" s="14"/>
    </row>
    <row r="630" spans="1:29" s="11" customFormat="1" ht="15" hidden="1" customHeight="1" x14ac:dyDescent="0.2">
      <c r="A630" s="337"/>
      <c r="B630" s="80"/>
      <c r="C630" s="226"/>
      <c r="D630" s="227"/>
      <c r="E630" s="227"/>
      <c r="F630" s="228"/>
      <c r="G630" s="229"/>
      <c r="H630" s="229"/>
      <c r="I630" s="230"/>
      <c r="J630" s="229"/>
      <c r="K630" s="229"/>
      <c r="L630" s="231"/>
      <c r="M630" s="232"/>
      <c r="N630" s="233"/>
      <c r="O630" s="167"/>
      <c r="P630" s="14"/>
      <c r="Q630" s="14"/>
      <c r="R630" s="14"/>
      <c r="S630" s="14"/>
      <c r="T630" s="14"/>
      <c r="U630" s="14"/>
      <c r="V630" s="14"/>
      <c r="W630" s="14"/>
      <c r="X630" s="167"/>
      <c r="Y630" s="167"/>
      <c r="Z630" s="14"/>
      <c r="AA630" s="74"/>
      <c r="AB630" s="14"/>
      <c r="AC630" s="14"/>
    </row>
    <row r="631" spans="1:29" s="11" customFormat="1" ht="15" hidden="1" customHeight="1" x14ac:dyDescent="0.2">
      <c r="A631" s="337"/>
      <c r="B631" s="80"/>
      <c r="C631" s="226"/>
      <c r="D631" s="227"/>
      <c r="E631" s="227"/>
      <c r="F631" s="228"/>
      <c r="G631" s="229"/>
      <c r="H631" s="229"/>
      <c r="I631" s="230"/>
      <c r="J631" s="229"/>
      <c r="K631" s="229"/>
      <c r="L631" s="231"/>
      <c r="M631" s="232"/>
      <c r="N631" s="233"/>
      <c r="O631" s="167"/>
      <c r="P631" s="14"/>
      <c r="Q631" s="14"/>
      <c r="R631" s="14"/>
      <c r="S631" s="14"/>
      <c r="T631" s="14"/>
      <c r="U631" s="14"/>
      <c r="V631" s="14"/>
      <c r="W631" s="14"/>
      <c r="X631" s="167"/>
      <c r="Y631" s="167"/>
      <c r="Z631" s="14"/>
      <c r="AA631" s="74"/>
      <c r="AB631" s="14"/>
      <c r="AC631" s="14"/>
    </row>
    <row r="632" spans="1:29" s="11" customFormat="1" ht="15" hidden="1" customHeight="1" x14ac:dyDescent="0.2">
      <c r="A632" s="337"/>
      <c r="B632" s="80"/>
      <c r="C632" s="226"/>
      <c r="D632" s="227"/>
      <c r="E632" s="227"/>
      <c r="F632" s="228"/>
      <c r="G632" s="229"/>
      <c r="H632" s="229"/>
      <c r="I632" s="230"/>
      <c r="J632" s="229"/>
      <c r="K632" s="229"/>
      <c r="L632" s="231"/>
      <c r="M632" s="232"/>
      <c r="N632" s="233"/>
      <c r="O632" s="167"/>
      <c r="P632" s="14"/>
      <c r="Q632" s="14"/>
      <c r="R632" s="14"/>
      <c r="S632" s="14"/>
      <c r="T632" s="14"/>
      <c r="U632" s="14"/>
      <c r="V632" s="14"/>
      <c r="W632" s="14"/>
      <c r="X632" s="167"/>
      <c r="Y632" s="167"/>
      <c r="Z632" s="14"/>
      <c r="AA632" s="74"/>
      <c r="AB632" s="14"/>
      <c r="AC632" s="14"/>
    </row>
    <row r="633" spans="1:29" s="11" customFormat="1" ht="15" hidden="1" customHeight="1" x14ac:dyDescent="0.2">
      <c r="A633" s="337"/>
      <c r="B633" s="80"/>
      <c r="C633" s="226"/>
      <c r="D633" s="227"/>
      <c r="E633" s="227"/>
      <c r="F633" s="228"/>
      <c r="G633" s="229"/>
      <c r="H633" s="229"/>
      <c r="I633" s="230"/>
      <c r="J633" s="229"/>
      <c r="K633" s="229"/>
      <c r="L633" s="231"/>
      <c r="M633" s="232"/>
      <c r="N633" s="233"/>
      <c r="O633" s="167"/>
      <c r="P633" s="14"/>
      <c r="Q633" s="14"/>
      <c r="R633" s="14"/>
      <c r="S633" s="14"/>
      <c r="T633" s="14"/>
      <c r="U633" s="14"/>
      <c r="V633" s="14"/>
      <c r="W633" s="14"/>
      <c r="X633" s="167"/>
      <c r="Y633" s="167"/>
      <c r="Z633" s="14"/>
      <c r="AA633" s="74"/>
      <c r="AB633" s="14"/>
      <c r="AC633" s="14"/>
    </row>
    <row r="634" spans="1:29" s="11" customFormat="1" ht="15" hidden="1" customHeight="1" x14ac:dyDescent="0.2">
      <c r="A634" s="337"/>
      <c r="B634" s="80"/>
      <c r="C634" s="226"/>
      <c r="D634" s="227"/>
      <c r="E634" s="227"/>
      <c r="F634" s="228"/>
      <c r="G634" s="229"/>
      <c r="H634" s="229"/>
      <c r="I634" s="230"/>
      <c r="J634" s="229"/>
      <c r="K634" s="229"/>
      <c r="L634" s="231"/>
      <c r="M634" s="232"/>
      <c r="N634" s="233"/>
      <c r="O634" s="167"/>
      <c r="P634" s="14"/>
      <c r="Q634" s="14"/>
      <c r="R634" s="14"/>
      <c r="S634" s="14"/>
      <c r="T634" s="14"/>
      <c r="U634" s="14"/>
      <c r="V634" s="14"/>
      <c r="W634" s="14"/>
      <c r="X634" s="167"/>
      <c r="Y634" s="167"/>
      <c r="Z634" s="14"/>
      <c r="AA634" s="74"/>
      <c r="AB634" s="14"/>
      <c r="AC634" s="14"/>
    </row>
    <row r="635" spans="1:29" s="11" customFormat="1" ht="15" hidden="1" customHeight="1" x14ac:dyDescent="0.2">
      <c r="A635" s="337"/>
      <c r="B635" s="80"/>
      <c r="C635" s="226"/>
      <c r="D635" s="227"/>
      <c r="E635" s="227"/>
      <c r="F635" s="228"/>
      <c r="G635" s="229"/>
      <c r="H635" s="229"/>
      <c r="I635" s="230"/>
      <c r="J635" s="229"/>
      <c r="K635" s="229"/>
      <c r="L635" s="231"/>
      <c r="M635" s="232"/>
      <c r="N635" s="233"/>
      <c r="O635" s="167"/>
      <c r="P635" s="14"/>
      <c r="Q635" s="14"/>
      <c r="R635" s="14"/>
      <c r="S635" s="14"/>
      <c r="T635" s="14"/>
      <c r="U635" s="14"/>
      <c r="V635" s="14"/>
      <c r="W635" s="14"/>
      <c r="X635" s="167"/>
      <c r="Y635" s="167"/>
      <c r="Z635" s="14"/>
      <c r="AA635" s="74"/>
      <c r="AB635" s="14"/>
      <c r="AC635" s="14"/>
    </row>
    <row r="636" spans="1:29" s="11" customFormat="1" ht="15" hidden="1" customHeight="1" x14ac:dyDescent="0.2">
      <c r="A636" s="337"/>
      <c r="B636" s="80"/>
      <c r="C636" s="226"/>
      <c r="D636" s="227"/>
      <c r="E636" s="227"/>
      <c r="F636" s="228"/>
      <c r="G636" s="229"/>
      <c r="H636" s="229"/>
      <c r="I636" s="230"/>
      <c r="J636" s="229"/>
      <c r="K636" s="229"/>
      <c r="L636" s="231"/>
      <c r="M636" s="232"/>
      <c r="N636" s="233"/>
      <c r="O636" s="167"/>
      <c r="P636" s="14"/>
      <c r="Q636" s="14"/>
      <c r="R636" s="14"/>
      <c r="S636" s="14"/>
      <c r="T636" s="14"/>
      <c r="U636" s="14"/>
      <c r="V636" s="14"/>
      <c r="W636" s="14"/>
      <c r="X636" s="167"/>
      <c r="Y636" s="167"/>
      <c r="Z636" s="14"/>
      <c r="AA636" s="74"/>
      <c r="AB636" s="14"/>
      <c r="AC636" s="14"/>
    </row>
    <row r="637" spans="1:29" s="11" customFormat="1" ht="15" hidden="1" customHeight="1" x14ac:dyDescent="0.2">
      <c r="A637" s="337"/>
      <c r="B637" s="80"/>
      <c r="C637" s="226"/>
      <c r="D637" s="227"/>
      <c r="E637" s="227"/>
      <c r="F637" s="228"/>
      <c r="G637" s="229"/>
      <c r="H637" s="229"/>
      <c r="I637" s="230"/>
      <c r="J637" s="229"/>
      <c r="K637" s="229"/>
      <c r="L637" s="231"/>
      <c r="M637" s="232"/>
      <c r="N637" s="233"/>
      <c r="O637" s="167"/>
      <c r="P637" s="14"/>
      <c r="Q637" s="14"/>
      <c r="R637" s="14"/>
      <c r="S637" s="14"/>
      <c r="T637" s="14"/>
      <c r="U637" s="14"/>
      <c r="V637" s="14"/>
      <c r="W637" s="14"/>
      <c r="X637" s="167"/>
      <c r="Y637" s="167"/>
      <c r="Z637" s="14"/>
      <c r="AA637" s="74"/>
      <c r="AB637" s="14"/>
      <c r="AC637" s="14"/>
    </row>
    <row r="638" spans="1:29" s="11" customFormat="1" ht="15" hidden="1" customHeight="1" x14ac:dyDescent="0.2">
      <c r="A638" s="337"/>
      <c r="B638" s="80"/>
      <c r="C638" s="226"/>
      <c r="D638" s="227"/>
      <c r="E638" s="227"/>
      <c r="F638" s="228"/>
      <c r="G638" s="229"/>
      <c r="H638" s="229"/>
      <c r="I638" s="230"/>
      <c r="J638" s="229"/>
      <c r="K638" s="229"/>
      <c r="L638" s="231"/>
      <c r="M638" s="232"/>
      <c r="N638" s="233"/>
      <c r="O638" s="167"/>
      <c r="P638" s="14"/>
      <c r="Q638" s="14"/>
      <c r="R638" s="14"/>
      <c r="S638" s="14"/>
      <c r="T638" s="14"/>
      <c r="U638" s="14"/>
      <c r="V638" s="14"/>
      <c r="W638" s="14"/>
      <c r="X638" s="167"/>
      <c r="Y638" s="167"/>
      <c r="Z638" s="14"/>
      <c r="AA638" s="74"/>
      <c r="AB638" s="14"/>
      <c r="AC638" s="14"/>
    </row>
    <row r="639" spans="1:29" s="11" customFormat="1" ht="15" hidden="1" customHeight="1" x14ac:dyDescent="0.2">
      <c r="A639" s="337"/>
      <c r="B639" s="80"/>
      <c r="C639" s="226"/>
      <c r="D639" s="227"/>
      <c r="E639" s="227"/>
      <c r="F639" s="228"/>
      <c r="G639" s="229"/>
      <c r="H639" s="229"/>
      <c r="I639" s="230"/>
      <c r="J639" s="229"/>
      <c r="K639" s="229"/>
      <c r="L639" s="231"/>
      <c r="M639" s="232"/>
      <c r="N639" s="233"/>
      <c r="O639" s="167"/>
      <c r="P639" s="14"/>
      <c r="Q639" s="14"/>
      <c r="R639" s="14"/>
      <c r="S639" s="14"/>
      <c r="T639" s="14"/>
      <c r="U639" s="14"/>
      <c r="V639" s="14"/>
      <c r="W639" s="14"/>
      <c r="X639" s="167"/>
      <c r="Y639" s="167"/>
      <c r="Z639" s="14"/>
      <c r="AA639" s="74"/>
      <c r="AB639" s="14"/>
      <c r="AC639" s="14"/>
    </row>
    <row r="640" spans="1:29" s="11" customFormat="1" ht="15" hidden="1" customHeight="1" x14ac:dyDescent="0.2">
      <c r="A640" s="337"/>
      <c r="B640" s="80"/>
      <c r="C640" s="226"/>
      <c r="D640" s="227"/>
      <c r="E640" s="227"/>
      <c r="F640" s="228"/>
      <c r="G640" s="229"/>
      <c r="H640" s="229"/>
      <c r="I640" s="230"/>
      <c r="J640" s="229"/>
      <c r="K640" s="229"/>
      <c r="L640" s="231"/>
      <c r="M640" s="232"/>
      <c r="N640" s="233"/>
      <c r="O640" s="167"/>
      <c r="P640" s="14"/>
      <c r="Q640" s="14"/>
      <c r="R640" s="14"/>
      <c r="S640" s="14"/>
      <c r="T640" s="14"/>
      <c r="U640" s="14"/>
      <c r="V640" s="14"/>
      <c r="W640" s="14"/>
      <c r="X640" s="167"/>
      <c r="Y640" s="167"/>
      <c r="Z640" s="14"/>
      <c r="AA640" s="74"/>
      <c r="AB640" s="14"/>
      <c r="AC640" s="14"/>
    </row>
    <row r="641" spans="1:29" s="11" customFormat="1" ht="15" hidden="1" customHeight="1" x14ac:dyDescent="0.2">
      <c r="A641" s="337"/>
      <c r="B641" s="80"/>
      <c r="C641" s="226"/>
      <c r="D641" s="227"/>
      <c r="E641" s="227"/>
      <c r="F641" s="228"/>
      <c r="G641" s="229"/>
      <c r="H641" s="229"/>
      <c r="I641" s="230"/>
      <c r="J641" s="229"/>
      <c r="K641" s="229"/>
      <c r="L641" s="231"/>
      <c r="M641" s="232"/>
      <c r="N641" s="233"/>
      <c r="O641" s="167"/>
      <c r="P641" s="14"/>
      <c r="Q641" s="14"/>
      <c r="R641" s="14"/>
      <c r="S641" s="14"/>
      <c r="T641" s="14"/>
      <c r="U641" s="14"/>
      <c r="V641" s="14"/>
      <c r="W641" s="14"/>
      <c r="X641" s="167"/>
      <c r="Y641" s="167"/>
      <c r="Z641" s="14"/>
      <c r="AA641" s="74"/>
      <c r="AB641" s="14"/>
      <c r="AC641" s="14"/>
    </row>
    <row r="642" spans="1:29" s="11" customFormat="1" ht="15" hidden="1" customHeight="1" x14ac:dyDescent="0.2">
      <c r="A642" s="337"/>
      <c r="B642" s="80"/>
      <c r="C642" s="226"/>
      <c r="D642" s="227"/>
      <c r="E642" s="227"/>
      <c r="F642" s="228"/>
      <c r="G642" s="229"/>
      <c r="H642" s="229"/>
      <c r="I642" s="230"/>
      <c r="J642" s="229"/>
      <c r="K642" s="229"/>
      <c r="L642" s="231"/>
      <c r="M642" s="232"/>
      <c r="N642" s="233"/>
      <c r="O642" s="167"/>
      <c r="P642" s="14"/>
      <c r="Q642" s="14"/>
      <c r="R642" s="14"/>
      <c r="S642" s="14"/>
      <c r="T642" s="14"/>
      <c r="U642" s="14"/>
      <c r="V642" s="14"/>
      <c r="W642" s="14"/>
      <c r="X642" s="167"/>
      <c r="Y642" s="167"/>
      <c r="Z642" s="14"/>
      <c r="AA642" s="74"/>
      <c r="AB642" s="14"/>
      <c r="AC642" s="14"/>
    </row>
    <row r="643" spans="1:29" s="11" customFormat="1" ht="15" hidden="1" customHeight="1" x14ac:dyDescent="0.2">
      <c r="A643" s="337"/>
      <c r="B643" s="80"/>
      <c r="C643" s="226"/>
      <c r="D643" s="227"/>
      <c r="E643" s="227"/>
      <c r="F643" s="228"/>
      <c r="G643" s="229"/>
      <c r="H643" s="229"/>
      <c r="I643" s="230"/>
      <c r="J643" s="229"/>
      <c r="K643" s="229"/>
      <c r="L643" s="231"/>
      <c r="M643" s="232"/>
      <c r="N643" s="233"/>
      <c r="O643" s="167"/>
      <c r="P643" s="14"/>
      <c r="Q643" s="14"/>
      <c r="R643" s="14"/>
      <c r="S643" s="14"/>
      <c r="T643" s="14"/>
      <c r="U643" s="14"/>
      <c r="V643" s="14"/>
      <c r="W643" s="14"/>
      <c r="X643" s="167"/>
      <c r="Y643" s="167"/>
      <c r="Z643" s="14"/>
      <c r="AA643" s="74"/>
      <c r="AB643" s="14"/>
      <c r="AC643" s="14"/>
    </row>
    <row r="644" spans="1:29" s="11" customFormat="1" ht="15" hidden="1" customHeight="1" x14ac:dyDescent="0.2">
      <c r="A644" s="337"/>
      <c r="B644" s="80"/>
      <c r="C644" s="226"/>
      <c r="D644" s="227"/>
      <c r="E644" s="227"/>
      <c r="F644" s="228"/>
      <c r="G644" s="229"/>
      <c r="H644" s="229"/>
      <c r="I644" s="230"/>
      <c r="J644" s="229"/>
      <c r="K644" s="229"/>
      <c r="L644" s="231"/>
      <c r="M644" s="232"/>
      <c r="N644" s="233"/>
      <c r="O644" s="167"/>
      <c r="P644" s="14"/>
      <c r="Q644" s="14"/>
      <c r="R644" s="14"/>
      <c r="S644" s="14"/>
      <c r="T644" s="14"/>
      <c r="U644" s="14"/>
      <c r="V644" s="14"/>
      <c r="W644" s="14"/>
      <c r="X644" s="167"/>
      <c r="Y644" s="167"/>
      <c r="Z644" s="14"/>
      <c r="AA644" s="74"/>
      <c r="AB644" s="14"/>
      <c r="AC644" s="14"/>
    </row>
    <row r="645" spans="1:29" s="11" customFormat="1" ht="15" hidden="1" customHeight="1" x14ac:dyDescent="0.2">
      <c r="A645" s="337"/>
      <c r="B645" s="80"/>
      <c r="C645" s="226"/>
      <c r="D645" s="227"/>
      <c r="E645" s="227"/>
      <c r="F645" s="228"/>
      <c r="G645" s="229"/>
      <c r="H645" s="229"/>
      <c r="I645" s="230"/>
      <c r="J645" s="229"/>
      <c r="K645" s="229"/>
      <c r="L645" s="231"/>
      <c r="M645" s="232"/>
      <c r="N645" s="233"/>
      <c r="O645" s="167"/>
      <c r="P645" s="14"/>
      <c r="Q645" s="14"/>
      <c r="R645" s="14"/>
      <c r="S645" s="14"/>
      <c r="T645" s="14"/>
      <c r="U645" s="14"/>
      <c r="V645" s="14"/>
      <c r="W645" s="14"/>
      <c r="X645" s="167"/>
      <c r="Y645" s="167"/>
      <c r="Z645" s="14"/>
      <c r="AA645" s="74"/>
      <c r="AB645" s="14"/>
      <c r="AC645" s="14"/>
    </row>
    <row r="646" spans="1:29" s="11" customFormat="1" ht="15" hidden="1" customHeight="1" x14ac:dyDescent="0.2">
      <c r="A646" s="337"/>
      <c r="B646" s="80"/>
      <c r="C646" s="226"/>
      <c r="D646" s="227"/>
      <c r="E646" s="227"/>
      <c r="F646" s="228"/>
      <c r="G646" s="229"/>
      <c r="H646" s="229"/>
      <c r="I646" s="230"/>
      <c r="J646" s="229"/>
      <c r="K646" s="229"/>
      <c r="L646" s="231"/>
      <c r="M646" s="232"/>
      <c r="N646" s="233"/>
      <c r="O646" s="167"/>
      <c r="P646" s="14"/>
      <c r="Q646" s="14"/>
      <c r="R646" s="14"/>
      <c r="S646" s="14"/>
      <c r="T646" s="14"/>
      <c r="U646" s="14"/>
      <c r="V646" s="14"/>
      <c r="W646" s="14"/>
      <c r="X646" s="167"/>
      <c r="Y646" s="167"/>
      <c r="Z646" s="14"/>
      <c r="AA646" s="74"/>
      <c r="AB646" s="14"/>
      <c r="AC646" s="14"/>
    </row>
    <row r="647" spans="1:29" s="11" customFormat="1" ht="15" hidden="1" customHeight="1" x14ac:dyDescent="0.2">
      <c r="A647" s="337"/>
      <c r="B647" s="80"/>
      <c r="C647" s="226"/>
      <c r="D647" s="227"/>
      <c r="E647" s="227"/>
      <c r="F647" s="228"/>
      <c r="G647" s="229"/>
      <c r="H647" s="229"/>
      <c r="I647" s="230"/>
      <c r="J647" s="229"/>
      <c r="K647" s="229"/>
      <c r="L647" s="231"/>
      <c r="M647" s="232"/>
      <c r="N647" s="233"/>
      <c r="O647" s="167"/>
      <c r="P647" s="14"/>
      <c r="Q647" s="14"/>
      <c r="R647" s="14"/>
      <c r="S647" s="14"/>
      <c r="T647" s="14"/>
      <c r="U647" s="14"/>
      <c r="V647" s="14"/>
      <c r="W647" s="14"/>
      <c r="X647" s="167"/>
      <c r="Y647" s="167"/>
      <c r="Z647" s="14"/>
      <c r="AA647" s="74"/>
      <c r="AB647" s="14"/>
      <c r="AC647" s="14"/>
    </row>
    <row r="648" spans="1:29" s="11" customFormat="1" ht="15" hidden="1" customHeight="1" x14ac:dyDescent="0.2">
      <c r="A648" s="337"/>
      <c r="B648" s="80"/>
      <c r="C648" s="226"/>
      <c r="D648" s="227"/>
      <c r="E648" s="227"/>
      <c r="F648" s="228"/>
      <c r="G648" s="229"/>
      <c r="H648" s="229"/>
      <c r="I648" s="230"/>
      <c r="J648" s="229"/>
      <c r="K648" s="229"/>
      <c r="L648" s="231"/>
      <c r="M648" s="232"/>
      <c r="N648" s="233"/>
      <c r="O648" s="167"/>
      <c r="P648" s="14"/>
      <c r="Q648" s="14"/>
      <c r="R648" s="14"/>
      <c r="S648" s="14"/>
      <c r="T648" s="14"/>
      <c r="U648" s="14"/>
      <c r="V648" s="14"/>
      <c r="W648" s="14"/>
      <c r="X648" s="167"/>
      <c r="Y648" s="167"/>
      <c r="Z648" s="14"/>
      <c r="AA648" s="74"/>
      <c r="AB648" s="14"/>
      <c r="AC648" s="14"/>
    </row>
    <row r="649" spans="1:29" s="11" customFormat="1" ht="15" hidden="1" customHeight="1" x14ac:dyDescent="0.2">
      <c r="A649" s="337"/>
      <c r="B649" s="80"/>
      <c r="C649" s="226"/>
      <c r="D649" s="227"/>
      <c r="E649" s="227"/>
      <c r="F649" s="228"/>
      <c r="G649" s="229"/>
      <c r="H649" s="229"/>
      <c r="I649" s="230"/>
      <c r="J649" s="229"/>
      <c r="K649" s="229"/>
      <c r="L649" s="231"/>
      <c r="M649" s="232"/>
      <c r="N649" s="233"/>
      <c r="O649" s="167"/>
      <c r="P649" s="14"/>
      <c r="Q649" s="14"/>
      <c r="R649" s="14"/>
      <c r="S649" s="14"/>
      <c r="T649" s="14"/>
      <c r="U649" s="14"/>
      <c r="V649" s="14"/>
      <c r="W649" s="14"/>
      <c r="X649" s="167"/>
      <c r="Y649" s="167"/>
      <c r="Z649" s="14"/>
      <c r="AA649" s="74"/>
      <c r="AB649" s="14"/>
      <c r="AC649" s="14"/>
    </row>
    <row r="650" spans="1:29" s="11" customFormat="1" ht="15" hidden="1" customHeight="1" x14ac:dyDescent="0.2">
      <c r="A650" s="337"/>
      <c r="B650" s="80"/>
      <c r="C650" s="226"/>
      <c r="D650" s="227"/>
      <c r="E650" s="227"/>
      <c r="F650" s="228"/>
      <c r="G650" s="229"/>
      <c r="H650" s="229"/>
      <c r="I650" s="230"/>
      <c r="J650" s="229"/>
      <c r="K650" s="229"/>
      <c r="L650" s="231"/>
      <c r="M650" s="232"/>
      <c r="N650" s="233"/>
      <c r="O650" s="167"/>
      <c r="P650" s="14"/>
      <c r="Q650" s="14"/>
      <c r="R650" s="14"/>
      <c r="S650" s="14"/>
      <c r="T650" s="14"/>
      <c r="U650" s="14"/>
      <c r="V650" s="14"/>
      <c r="W650" s="14"/>
      <c r="X650" s="167"/>
      <c r="Y650" s="167"/>
      <c r="Z650" s="14"/>
      <c r="AA650" s="74"/>
      <c r="AB650" s="14"/>
      <c r="AC650" s="14"/>
    </row>
    <row r="651" spans="1:29" s="11" customFormat="1" ht="15" hidden="1" customHeight="1" x14ac:dyDescent="0.2">
      <c r="A651" s="337"/>
      <c r="B651" s="80"/>
      <c r="C651" s="226"/>
      <c r="D651" s="227"/>
      <c r="E651" s="227"/>
      <c r="F651" s="228"/>
      <c r="G651" s="229"/>
      <c r="H651" s="229"/>
      <c r="I651" s="230"/>
      <c r="J651" s="229"/>
      <c r="K651" s="229"/>
      <c r="L651" s="231"/>
      <c r="M651" s="232"/>
      <c r="N651" s="233"/>
      <c r="O651" s="167"/>
      <c r="P651" s="14"/>
      <c r="Q651" s="14"/>
      <c r="R651" s="14"/>
      <c r="S651" s="14"/>
      <c r="T651" s="14"/>
      <c r="U651" s="14"/>
      <c r="V651" s="14"/>
      <c r="W651" s="14"/>
      <c r="X651" s="167"/>
      <c r="Y651" s="167"/>
      <c r="Z651" s="14"/>
      <c r="AA651" s="74"/>
      <c r="AB651" s="14"/>
      <c r="AC651" s="14"/>
    </row>
    <row r="652" spans="1:29" s="11" customFormat="1" ht="15" hidden="1" customHeight="1" x14ac:dyDescent="0.2">
      <c r="A652" s="337"/>
      <c r="B652" s="80"/>
      <c r="C652" s="226"/>
      <c r="D652" s="227"/>
      <c r="E652" s="227"/>
      <c r="F652" s="228"/>
      <c r="G652" s="229"/>
      <c r="H652" s="229"/>
      <c r="I652" s="230"/>
      <c r="J652" s="229"/>
      <c r="K652" s="229"/>
      <c r="L652" s="231"/>
      <c r="M652" s="232"/>
      <c r="N652" s="233"/>
      <c r="O652" s="167"/>
      <c r="P652" s="14"/>
      <c r="Q652" s="14"/>
      <c r="R652" s="14"/>
      <c r="S652" s="14"/>
      <c r="T652" s="14"/>
      <c r="U652" s="14"/>
      <c r="V652" s="14"/>
      <c r="W652" s="14"/>
      <c r="X652" s="167"/>
      <c r="Y652" s="167"/>
      <c r="Z652" s="14"/>
      <c r="AA652" s="74"/>
      <c r="AB652" s="14"/>
      <c r="AC652" s="14"/>
    </row>
    <row r="653" spans="1:29" s="11" customFormat="1" ht="15" hidden="1" customHeight="1" x14ac:dyDescent="0.2">
      <c r="A653" s="337"/>
      <c r="B653" s="80"/>
      <c r="C653" s="226"/>
      <c r="D653" s="227"/>
      <c r="E653" s="227"/>
      <c r="F653" s="228"/>
      <c r="G653" s="229"/>
      <c r="H653" s="229"/>
      <c r="I653" s="230"/>
      <c r="J653" s="229"/>
      <c r="K653" s="229"/>
      <c r="L653" s="231"/>
      <c r="M653" s="232"/>
      <c r="N653" s="233"/>
      <c r="O653" s="167"/>
      <c r="P653" s="14"/>
      <c r="Q653" s="14"/>
      <c r="R653" s="14"/>
      <c r="S653" s="14"/>
      <c r="T653" s="14"/>
      <c r="U653" s="14"/>
      <c r="V653" s="14"/>
      <c r="W653" s="14"/>
      <c r="X653" s="167"/>
      <c r="Y653" s="167"/>
      <c r="Z653" s="14"/>
      <c r="AA653" s="74"/>
      <c r="AB653" s="14"/>
      <c r="AC653" s="14"/>
    </row>
    <row r="654" spans="1:29" s="11" customFormat="1" ht="15" hidden="1" customHeight="1" x14ac:dyDescent="0.2">
      <c r="A654" s="337"/>
      <c r="B654" s="80"/>
      <c r="C654" s="226"/>
      <c r="D654" s="227"/>
      <c r="E654" s="227"/>
      <c r="F654" s="228"/>
      <c r="G654" s="229"/>
      <c r="H654" s="229"/>
      <c r="I654" s="230"/>
      <c r="J654" s="229"/>
      <c r="K654" s="229"/>
      <c r="L654" s="231"/>
      <c r="M654" s="232"/>
      <c r="N654" s="233"/>
      <c r="O654" s="167"/>
      <c r="P654" s="14"/>
      <c r="Q654" s="14"/>
      <c r="R654" s="14"/>
      <c r="S654" s="14"/>
      <c r="T654" s="14"/>
      <c r="U654" s="14"/>
      <c r="V654" s="14"/>
      <c r="W654" s="14"/>
      <c r="X654" s="167"/>
      <c r="Y654" s="167"/>
      <c r="Z654" s="14"/>
      <c r="AA654" s="74"/>
      <c r="AB654" s="14"/>
      <c r="AC654" s="14"/>
    </row>
    <row r="655" spans="1:29" s="11" customFormat="1" ht="15" hidden="1" customHeight="1" x14ac:dyDescent="0.2">
      <c r="A655" s="337"/>
      <c r="B655" s="80"/>
      <c r="C655" s="226"/>
      <c r="D655" s="227"/>
      <c r="E655" s="227"/>
      <c r="F655" s="228"/>
      <c r="G655" s="229"/>
      <c r="H655" s="229"/>
      <c r="I655" s="230"/>
      <c r="J655" s="229"/>
      <c r="K655" s="229"/>
      <c r="L655" s="231"/>
      <c r="M655" s="232"/>
      <c r="N655" s="233"/>
      <c r="O655" s="167"/>
      <c r="P655" s="14"/>
      <c r="Q655" s="14"/>
      <c r="R655" s="14"/>
      <c r="S655" s="14"/>
      <c r="T655" s="14"/>
      <c r="U655" s="14"/>
      <c r="V655" s="14"/>
      <c r="W655" s="14"/>
      <c r="X655" s="167"/>
      <c r="Y655" s="167"/>
      <c r="Z655" s="14"/>
      <c r="AA655" s="74"/>
      <c r="AB655" s="14"/>
      <c r="AC655" s="14"/>
    </row>
    <row r="656" spans="1:29" s="11" customFormat="1" ht="15" hidden="1" customHeight="1" x14ac:dyDescent="0.2">
      <c r="A656" s="337"/>
      <c r="B656" s="80"/>
      <c r="C656" s="226"/>
      <c r="D656" s="227"/>
      <c r="E656" s="227"/>
      <c r="F656" s="228"/>
      <c r="G656" s="229"/>
      <c r="H656" s="229"/>
      <c r="I656" s="230"/>
      <c r="J656" s="229"/>
      <c r="K656" s="229"/>
      <c r="L656" s="231"/>
      <c r="M656" s="232"/>
      <c r="N656" s="233"/>
      <c r="O656" s="167"/>
      <c r="P656" s="14"/>
      <c r="Q656" s="14"/>
      <c r="R656" s="14"/>
      <c r="S656" s="14"/>
      <c r="T656" s="14"/>
      <c r="U656" s="14"/>
      <c r="V656" s="14"/>
      <c r="W656" s="14"/>
      <c r="X656" s="167"/>
      <c r="Y656" s="167"/>
      <c r="Z656" s="14"/>
      <c r="AA656" s="74"/>
      <c r="AB656" s="14"/>
      <c r="AC656" s="14"/>
    </row>
    <row r="657" spans="1:29" s="11" customFormat="1" ht="15" hidden="1" customHeight="1" x14ac:dyDescent="0.2">
      <c r="A657" s="337"/>
      <c r="B657" s="80"/>
      <c r="C657" s="226"/>
      <c r="D657" s="227"/>
      <c r="E657" s="227"/>
      <c r="F657" s="228"/>
      <c r="G657" s="229"/>
      <c r="H657" s="229"/>
      <c r="I657" s="230"/>
      <c r="J657" s="229"/>
      <c r="K657" s="229"/>
      <c r="L657" s="231"/>
      <c r="M657" s="232"/>
      <c r="N657" s="233"/>
      <c r="O657" s="167"/>
      <c r="P657" s="14"/>
      <c r="Q657" s="14"/>
      <c r="R657" s="14"/>
      <c r="S657" s="14"/>
      <c r="T657" s="14"/>
      <c r="U657" s="14"/>
      <c r="V657" s="14"/>
      <c r="W657" s="14"/>
      <c r="X657" s="167"/>
      <c r="Y657" s="167"/>
      <c r="Z657" s="14"/>
      <c r="AA657" s="74"/>
      <c r="AB657" s="14"/>
      <c r="AC657" s="14"/>
    </row>
    <row r="658" spans="1:29" s="11" customFormat="1" ht="15" hidden="1" customHeight="1" x14ac:dyDescent="0.2">
      <c r="A658" s="337"/>
      <c r="B658" s="80"/>
      <c r="C658" s="226"/>
      <c r="D658" s="227"/>
      <c r="E658" s="227"/>
      <c r="F658" s="228"/>
      <c r="G658" s="229"/>
      <c r="H658" s="229"/>
      <c r="I658" s="230"/>
      <c r="J658" s="229"/>
      <c r="K658" s="229"/>
      <c r="L658" s="231"/>
      <c r="M658" s="232"/>
      <c r="N658" s="233"/>
      <c r="O658" s="167"/>
      <c r="P658" s="14"/>
      <c r="Q658" s="14"/>
      <c r="R658" s="14"/>
      <c r="S658" s="14"/>
      <c r="T658" s="14"/>
      <c r="U658" s="14"/>
      <c r="V658" s="14"/>
      <c r="W658" s="14"/>
      <c r="X658" s="167"/>
      <c r="Y658" s="167"/>
      <c r="Z658" s="14"/>
      <c r="AA658" s="74"/>
      <c r="AB658" s="14"/>
      <c r="AC658" s="14"/>
    </row>
    <row r="659" spans="1:29" s="11" customFormat="1" ht="15" hidden="1" customHeight="1" x14ac:dyDescent="0.2">
      <c r="A659" s="337"/>
      <c r="B659" s="80"/>
      <c r="C659" s="226"/>
      <c r="D659" s="227"/>
      <c r="E659" s="227"/>
      <c r="F659" s="228"/>
      <c r="G659" s="229"/>
      <c r="H659" s="229"/>
      <c r="I659" s="230"/>
      <c r="J659" s="229"/>
      <c r="K659" s="229"/>
      <c r="L659" s="231"/>
      <c r="M659" s="232"/>
      <c r="N659" s="233"/>
      <c r="O659" s="167"/>
      <c r="P659" s="14"/>
      <c r="Q659" s="14"/>
      <c r="R659" s="14"/>
      <c r="S659" s="14"/>
      <c r="T659" s="14"/>
      <c r="U659" s="14"/>
      <c r="V659" s="14"/>
      <c r="W659" s="14"/>
      <c r="X659" s="167"/>
      <c r="Y659" s="167"/>
      <c r="Z659" s="14"/>
      <c r="AA659" s="74"/>
      <c r="AB659" s="14"/>
      <c r="AC659" s="14"/>
    </row>
    <row r="660" spans="1:29" s="11" customFormat="1" ht="15" hidden="1" customHeight="1" x14ac:dyDescent="0.2">
      <c r="A660" s="337"/>
      <c r="B660" s="80"/>
      <c r="C660" s="226"/>
      <c r="D660" s="227"/>
      <c r="E660" s="227"/>
      <c r="F660" s="228"/>
      <c r="G660" s="229"/>
      <c r="H660" s="229"/>
      <c r="I660" s="230"/>
      <c r="J660" s="229"/>
      <c r="K660" s="229"/>
      <c r="L660" s="231"/>
      <c r="M660" s="232"/>
      <c r="N660" s="233"/>
      <c r="O660" s="167"/>
      <c r="P660" s="14"/>
      <c r="Q660" s="14"/>
      <c r="R660" s="14"/>
      <c r="S660" s="14"/>
      <c r="T660" s="14"/>
      <c r="U660" s="14"/>
      <c r="V660" s="14"/>
      <c r="W660" s="14"/>
      <c r="X660" s="167"/>
      <c r="Y660" s="167"/>
      <c r="Z660" s="14"/>
      <c r="AA660" s="74"/>
      <c r="AB660" s="14"/>
      <c r="AC660" s="14"/>
    </row>
    <row r="661" spans="1:29" s="11" customFormat="1" ht="15" hidden="1" customHeight="1" x14ac:dyDescent="0.2">
      <c r="A661" s="337"/>
      <c r="B661" s="80"/>
      <c r="C661" s="226"/>
      <c r="D661" s="227"/>
      <c r="E661" s="227"/>
      <c r="F661" s="228"/>
      <c r="G661" s="229"/>
      <c r="H661" s="229"/>
      <c r="I661" s="230"/>
      <c r="J661" s="229"/>
      <c r="K661" s="229"/>
      <c r="L661" s="231"/>
      <c r="M661" s="232"/>
      <c r="N661" s="233"/>
      <c r="O661" s="167"/>
      <c r="P661" s="14"/>
      <c r="Q661" s="14"/>
      <c r="R661" s="14"/>
      <c r="S661" s="14"/>
      <c r="T661" s="14"/>
      <c r="U661" s="14"/>
      <c r="V661" s="14"/>
      <c r="W661" s="14"/>
      <c r="X661" s="167"/>
      <c r="Y661" s="167"/>
      <c r="Z661" s="14"/>
      <c r="AA661" s="74"/>
      <c r="AB661" s="14"/>
      <c r="AC661" s="14"/>
    </row>
    <row r="662" spans="1:29" s="11" customFormat="1" ht="15" hidden="1" customHeight="1" x14ac:dyDescent="0.2">
      <c r="A662" s="337"/>
      <c r="B662" s="80"/>
      <c r="C662" s="226"/>
      <c r="D662" s="227"/>
      <c r="E662" s="227"/>
      <c r="F662" s="228"/>
      <c r="G662" s="229"/>
      <c r="H662" s="229"/>
      <c r="I662" s="230"/>
      <c r="J662" s="229"/>
      <c r="K662" s="229"/>
      <c r="L662" s="231"/>
      <c r="M662" s="232"/>
      <c r="N662" s="233"/>
      <c r="O662" s="167"/>
      <c r="P662" s="14"/>
      <c r="Q662" s="14"/>
      <c r="R662" s="14"/>
      <c r="S662" s="14"/>
      <c r="T662" s="14"/>
      <c r="U662" s="14"/>
      <c r="V662" s="14"/>
      <c r="W662" s="14"/>
      <c r="X662" s="167"/>
      <c r="Y662" s="167"/>
      <c r="Z662" s="14"/>
      <c r="AA662" s="74"/>
      <c r="AB662" s="14"/>
      <c r="AC662" s="14"/>
    </row>
    <row r="663" spans="1:29" s="11" customFormat="1" ht="15" hidden="1" customHeight="1" x14ac:dyDescent="0.2">
      <c r="A663" s="337"/>
      <c r="B663" s="80"/>
      <c r="C663" s="226"/>
      <c r="D663" s="227"/>
      <c r="E663" s="227"/>
      <c r="F663" s="228"/>
      <c r="G663" s="229"/>
      <c r="H663" s="229"/>
      <c r="I663" s="230"/>
      <c r="J663" s="229"/>
      <c r="K663" s="229"/>
      <c r="L663" s="231"/>
      <c r="M663" s="232"/>
      <c r="N663" s="233"/>
      <c r="O663" s="167"/>
      <c r="P663" s="14"/>
      <c r="Q663" s="14"/>
      <c r="R663" s="14"/>
      <c r="S663" s="14"/>
      <c r="T663" s="14"/>
      <c r="U663" s="14"/>
      <c r="V663" s="14"/>
      <c r="W663" s="14"/>
      <c r="X663" s="167"/>
      <c r="Y663" s="167"/>
      <c r="Z663" s="14"/>
      <c r="AA663" s="74"/>
      <c r="AB663" s="14"/>
      <c r="AC663" s="14"/>
    </row>
    <row r="664" spans="1:29" s="11" customFormat="1" ht="15" hidden="1" customHeight="1" x14ac:dyDescent="0.2">
      <c r="A664" s="337"/>
      <c r="B664" s="80"/>
      <c r="C664" s="226"/>
      <c r="D664" s="227"/>
      <c r="E664" s="227"/>
      <c r="F664" s="228"/>
      <c r="G664" s="229"/>
      <c r="H664" s="229"/>
      <c r="I664" s="230"/>
      <c r="J664" s="229"/>
      <c r="K664" s="229"/>
      <c r="L664" s="231"/>
      <c r="M664" s="232"/>
      <c r="N664" s="233"/>
      <c r="O664" s="167"/>
      <c r="P664" s="14"/>
      <c r="Q664" s="14"/>
      <c r="R664" s="14"/>
      <c r="S664" s="14"/>
      <c r="T664" s="14"/>
      <c r="U664" s="14"/>
      <c r="V664" s="14"/>
      <c r="W664" s="14"/>
      <c r="X664" s="167"/>
      <c r="Y664" s="167"/>
      <c r="Z664" s="14"/>
      <c r="AA664" s="74"/>
      <c r="AB664" s="14"/>
      <c r="AC664" s="14"/>
    </row>
    <row r="665" spans="1:29" s="11" customFormat="1" ht="15" hidden="1" customHeight="1" x14ac:dyDescent="0.2">
      <c r="A665" s="337"/>
      <c r="B665" s="80"/>
      <c r="C665" s="226"/>
      <c r="D665" s="227"/>
      <c r="E665" s="227"/>
      <c r="F665" s="228"/>
      <c r="G665" s="229"/>
      <c r="H665" s="229"/>
      <c r="I665" s="230"/>
      <c r="J665" s="229"/>
      <c r="K665" s="229"/>
      <c r="L665" s="231"/>
      <c r="M665" s="232"/>
      <c r="N665" s="233"/>
      <c r="O665" s="167"/>
      <c r="P665" s="14"/>
      <c r="Q665" s="14"/>
      <c r="R665" s="14"/>
      <c r="S665" s="14"/>
      <c r="T665" s="14"/>
      <c r="U665" s="14"/>
      <c r="V665" s="14"/>
      <c r="W665" s="14"/>
      <c r="X665" s="167"/>
      <c r="Y665" s="167"/>
      <c r="Z665" s="14"/>
      <c r="AA665" s="74"/>
      <c r="AB665" s="14"/>
      <c r="AC665" s="14"/>
    </row>
    <row r="666" spans="1:29" s="11" customFormat="1" ht="15" hidden="1" customHeight="1" x14ac:dyDescent="0.2">
      <c r="A666" s="337"/>
      <c r="B666" s="80"/>
      <c r="C666" s="226"/>
      <c r="D666" s="227"/>
      <c r="E666" s="227"/>
      <c r="F666" s="228"/>
      <c r="G666" s="229"/>
      <c r="H666" s="229"/>
      <c r="I666" s="230"/>
      <c r="J666" s="229"/>
      <c r="K666" s="229"/>
      <c r="L666" s="231"/>
      <c r="M666" s="232"/>
      <c r="N666" s="233"/>
      <c r="O666" s="167"/>
      <c r="P666" s="14"/>
      <c r="Q666" s="14"/>
      <c r="R666" s="14"/>
      <c r="S666" s="14"/>
      <c r="T666" s="14"/>
      <c r="U666" s="14"/>
      <c r="V666" s="14"/>
      <c r="W666" s="14"/>
      <c r="X666" s="167"/>
      <c r="Y666" s="167"/>
      <c r="Z666" s="14"/>
      <c r="AA666" s="74"/>
      <c r="AB666" s="14"/>
      <c r="AC666" s="14"/>
    </row>
    <row r="667" spans="1:29" s="11" customFormat="1" ht="15" hidden="1" customHeight="1" x14ac:dyDescent="0.2">
      <c r="A667" s="337"/>
      <c r="B667" s="80"/>
      <c r="C667" s="226"/>
      <c r="D667" s="227"/>
      <c r="E667" s="227"/>
      <c r="F667" s="228"/>
      <c r="G667" s="229"/>
      <c r="H667" s="229"/>
      <c r="I667" s="230"/>
      <c r="J667" s="229"/>
      <c r="K667" s="229"/>
      <c r="L667" s="231"/>
      <c r="M667" s="232"/>
      <c r="N667" s="233"/>
      <c r="O667" s="167"/>
      <c r="P667" s="14"/>
      <c r="Q667" s="14"/>
      <c r="R667" s="14"/>
      <c r="S667" s="14"/>
      <c r="T667" s="14"/>
      <c r="U667" s="14"/>
      <c r="V667" s="14"/>
      <c r="W667" s="14"/>
      <c r="X667" s="167"/>
      <c r="Y667" s="167"/>
      <c r="Z667" s="14"/>
      <c r="AA667" s="74"/>
      <c r="AB667" s="14"/>
      <c r="AC667" s="14"/>
    </row>
    <row r="668" spans="1:29" s="11" customFormat="1" ht="15" hidden="1" customHeight="1" x14ac:dyDescent="0.2">
      <c r="A668" s="337"/>
      <c r="B668" s="80"/>
      <c r="C668" s="226"/>
      <c r="D668" s="227"/>
      <c r="E668" s="227"/>
      <c r="F668" s="228"/>
      <c r="G668" s="229"/>
      <c r="H668" s="229"/>
      <c r="I668" s="230"/>
      <c r="J668" s="229"/>
      <c r="K668" s="229"/>
      <c r="L668" s="231"/>
      <c r="M668" s="232"/>
      <c r="N668" s="233"/>
      <c r="O668" s="167"/>
      <c r="P668" s="14"/>
      <c r="Q668" s="14"/>
      <c r="R668" s="14"/>
      <c r="S668" s="14"/>
      <c r="T668" s="14"/>
      <c r="U668" s="14"/>
      <c r="V668" s="14"/>
      <c r="W668" s="14"/>
      <c r="X668" s="167"/>
      <c r="Y668" s="167"/>
      <c r="Z668" s="14"/>
      <c r="AA668" s="74"/>
      <c r="AB668" s="14"/>
      <c r="AC668" s="14"/>
    </row>
    <row r="669" spans="1:29" s="11" customFormat="1" ht="15" hidden="1" customHeight="1" x14ac:dyDescent="0.2">
      <c r="A669" s="337"/>
      <c r="B669" s="80"/>
      <c r="C669" s="226"/>
      <c r="D669" s="227"/>
      <c r="E669" s="227"/>
      <c r="F669" s="228"/>
      <c r="G669" s="229"/>
      <c r="H669" s="229"/>
      <c r="I669" s="230"/>
      <c r="J669" s="229"/>
      <c r="K669" s="229"/>
      <c r="L669" s="231"/>
      <c r="M669" s="232"/>
      <c r="N669" s="233"/>
      <c r="O669" s="167"/>
      <c r="P669" s="14"/>
      <c r="Q669" s="14"/>
      <c r="R669" s="14"/>
      <c r="S669" s="14"/>
      <c r="T669" s="14"/>
      <c r="U669" s="14"/>
      <c r="V669" s="14"/>
      <c r="W669" s="14"/>
      <c r="X669" s="167"/>
      <c r="Y669" s="167"/>
      <c r="Z669" s="14"/>
      <c r="AA669" s="74"/>
      <c r="AB669" s="14"/>
      <c r="AC669" s="14"/>
    </row>
    <row r="670" spans="1:29" s="11" customFormat="1" ht="15" hidden="1" customHeight="1" x14ac:dyDescent="0.2">
      <c r="A670" s="337"/>
      <c r="B670" s="80"/>
      <c r="C670" s="226"/>
      <c r="D670" s="227"/>
      <c r="E670" s="227"/>
      <c r="F670" s="228"/>
      <c r="G670" s="229"/>
      <c r="H670" s="229"/>
      <c r="I670" s="230"/>
      <c r="J670" s="229"/>
      <c r="K670" s="229"/>
      <c r="L670" s="231"/>
      <c r="M670" s="232"/>
      <c r="N670" s="233"/>
      <c r="O670" s="167"/>
      <c r="P670" s="14"/>
      <c r="Q670" s="14"/>
      <c r="R670" s="14"/>
      <c r="S670" s="14"/>
      <c r="T670" s="14"/>
      <c r="U670" s="14"/>
      <c r="V670" s="14"/>
      <c r="W670" s="14"/>
      <c r="X670" s="167"/>
      <c r="Y670" s="167"/>
      <c r="Z670" s="14"/>
      <c r="AA670" s="74"/>
      <c r="AB670" s="14"/>
      <c r="AC670" s="14"/>
    </row>
    <row r="671" spans="1:29" s="11" customFormat="1" ht="15" hidden="1" customHeight="1" x14ac:dyDescent="0.2">
      <c r="A671" s="337"/>
      <c r="B671" s="80"/>
      <c r="C671" s="226"/>
      <c r="D671" s="227"/>
      <c r="E671" s="227"/>
      <c r="F671" s="228"/>
      <c r="G671" s="229"/>
      <c r="H671" s="229"/>
      <c r="I671" s="230"/>
      <c r="J671" s="229"/>
      <c r="K671" s="229"/>
      <c r="L671" s="231"/>
      <c r="M671" s="232"/>
      <c r="N671" s="233"/>
      <c r="O671" s="167"/>
      <c r="P671" s="14"/>
      <c r="Q671" s="14"/>
      <c r="R671" s="14"/>
      <c r="S671" s="14"/>
      <c r="T671" s="14"/>
      <c r="U671" s="14"/>
      <c r="V671" s="14"/>
      <c r="W671" s="14"/>
      <c r="X671" s="167"/>
      <c r="Y671" s="167"/>
      <c r="Z671" s="14"/>
      <c r="AA671" s="74"/>
      <c r="AB671" s="14"/>
      <c r="AC671" s="14"/>
    </row>
    <row r="672" spans="1:29" s="11" customFormat="1" ht="15" hidden="1" customHeight="1" x14ac:dyDescent="0.2">
      <c r="A672" s="337"/>
      <c r="B672" s="80"/>
      <c r="C672" s="226"/>
      <c r="D672" s="227"/>
      <c r="E672" s="227"/>
      <c r="F672" s="228"/>
      <c r="G672" s="229"/>
      <c r="H672" s="229"/>
      <c r="I672" s="230"/>
      <c r="J672" s="229"/>
      <c r="K672" s="229"/>
      <c r="L672" s="231"/>
      <c r="M672" s="232"/>
      <c r="N672" s="233"/>
      <c r="O672" s="167"/>
      <c r="P672" s="14"/>
      <c r="Q672" s="14"/>
      <c r="R672" s="14"/>
      <c r="S672" s="14"/>
      <c r="T672" s="14"/>
      <c r="U672" s="14"/>
      <c r="V672" s="14"/>
      <c r="W672" s="14"/>
      <c r="X672" s="167"/>
      <c r="Y672" s="167"/>
      <c r="Z672" s="14"/>
      <c r="AA672" s="74"/>
      <c r="AB672" s="14"/>
      <c r="AC672" s="14"/>
    </row>
    <row r="673" spans="1:29" s="11" customFormat="1" ht="15" hidden="1" customHeight="1" x14ac:dyDescent="0.2">
      <c r="A673" s="337"/>
      <c r="B673" s="80"/>
      <c r="C673" s="226"/>
      <c r="D673" s="227"/>
      <c r="E673" s="227"/>
      <c r="F673" s="228"/>
      <c r="G673" s="229"/>
      <c r="H673" s="229"/>
      <c r="I673" s="230"/>
      <c r="J673" s="229"/>
      <c r="K673" s="229"/>
      <c r="L673" s="231"/>
      <c r="M673" s="232"/>
      <c r="N673" s="233"/>
      <c r="O673" s="167"/>
      <c r="P673" s="14"/>
      <c r="Q673" s="14"/>
      <c r="R673" s="14"/>
      <c r="S673" s="14"/>
      <c r="T673" s="14"/>
      <c r="U673" s="14"/>
      <c r="V673" s="14"/>
      <c r="W673" s="14"/>
      <c r="X673" s="167"/>
      <c r="Y673" s="167"/>
      <c r="Z673" s="14"/>
      <c r="AA673" s="74"/>
      <c r="AB673" s="14"/>
      <c r="AC673" s="14"/>
    </row>
    <row r="674" spans="1:29" s="11" customFormat="1" ht="15" hidden="1" customHeight="1" x14ac:dyDescent="0.2">
      <c r="A674" s="337"/>
      <c r="B674" s="80"/>
      <c r="C674" s="226"/>
      <c r="D674" s="227"/>
      <c r="E674" s="227"/>
      <c r="F674" s="228"/>
      <c r="G674" s="229"/>
      <c r="H674" s="229"/>
      <c r="I674" s="230"/>
      <c r="J674" s="229"/>
      <c r="K674" s="229"/>
      <c r="L674" s="231"/>
      <c r="M674" s="232"/>
      <c r="N674" s="233"/>
      <c r="O674" s="167"/>
      <c r="P674" s="14"/>
      <c r="Q674" s="14"/>
      <c r="R674" s="14"/>
      <c r="S674" s="14"/>
      <c r="T674" s="14"/>
      <c r="U674" s="14"/>
      <c r="V674" s="14"/>
      <c r="W674" s="14"/>
      <c r="X674" s="167"/>
      <c r="Y674" s="167"/>
      <c r="Z674" s="14"/>
      <c r="AA674" s="74"/>
      <c r="AB674" s="14"/>
      <c r="AC674" s="14"/>
    </row>
    <row r="675" spans="1:29" s="11" customFormat="1" ht="15" hidden="1" customHeight="1" x14ac:dyDescent="0.2">
      <c r="A675" s="337"/>
      <c r="B675" s="80"/>
      <c r="C675" s="226"/>
      <c r="D675" s="227"/>
      <c r="E675" s="227"/>
      <c r="F675" s="228"/>
      <c r="G675" s="229"/>
      <c r="H675" s="229"/>
      <c r="I675" s="230"/>
      <c r="J675" s="229"/>
      <c r="K675" s="229"/>
      <c r="L675" s="231"/>
      <c r="M675" s="232"/>
      <c r="N675" s="233"/>
      <c r="O675" s="167"/>
      <c r="P675" s="14"/>
      <c r="Q675" s="14"/>
      <c r="R675" s="14"/>
      <c r="S675" s="14"/>
      <c r="T675" s="14"/>
      <c r="U675" s="14"/>
      <c r="V675" s="14"/>
      <c r="W675" s="14"/>
      <c r="X675" s="167"/>
      <c r="Y675" s="167"/>
      <c r="Z675" s="14"/>
      <c r="AA675" s="74"/>
      <c r="AB675" s="14"/>
      <c r="AC675" s="14"/>
    </row>
    <row r="676" spans="1:29" s="11" customFormat="1" ht="15" hidden="1" customHeight="1" x14ac:dyDescent="0.2">
      <c r="A676" s="337"/>
      <c r="B676" s="80"/>
      <c r="C676" s="226"/>
      <c r="D676" s="227"/>
      <c r="E676" s="227"/>
      <c r="F676" s="228"/>
      <c r="G676" s="229"/>
      <c r="H676" s="229"/>
      <c r="I676" s="230"/>
      <c r="J676" s="229"/>
      <c r="K676" s="229"/>
      <c r="L676" s="231"/>
      <c r="M676" s="232"/>
      <c r="N676" s="233"/>
      <c r="O676" s="167"/>
      <c r="P676" s="14"/>
      <c r="Q676" s="14"/>
      <c r="R676" s="14"/>
      <c r="S676" s="14"/>
      <c r="T676" s="14"/>
      <c r="U676" s="14"/>
      <c r="V676" s="14"/>
      <c r="W676" s="14"/>
      <c r="X676" s="167"/>
      <c r="Y676" s="167"/>
      <c r="Z676" s="14"/>
      <c r="AA676" s="74"/>
      <c r="AB676" s="14"/>
      <c r="AC676" s="14"/>
    </row>
    <row r="677" spans="1:29" s="11" customFormat="1" ht="15" hidden="1" customHeight="1" x14ac:dyDescent="0.2">
      <c r="A677" s="337"/>
      <c r="B677" s="80"/>
      <c r="C677" s="226"/>
      <c r="D677" s="227"/>
      <c r="E677" s="227"/>
      <c r="F677" s="228"/>
      <c r="G677" s="229"/>
      <c r="H677" s="229"/>
      <c r="I677" s="230"/>
      <c r="J677" s="229"/>
      <c r="K677" s="229"/>
      <c r="L677" s="231"/>
      <c r="M677" s="232"/>
      <c r="N677" s="233"/>
      <c r="O677" s="167"/>
      <c r="P677" s="14"/>
      <c r="Q677" s="14"/>
      <c r="R677" s="14"/>
      <c r="S677" s="14"/>
      <c r="T677" s="14"/>
      <c r="U677" s="14"/>
      <c r="V677" s="14"/>
      <c r="W677" s="14"/>
      <c r="X677" s="167"/>
      <c r="Y677" s="167"/>
      <c r="Z677" s="14"/>
      <c r="AA677" s="74"/>
      <c r="AB677" s="14"/>
      <c r="AC677" s="14"/>
    </row>
    <row r="678" spans="1:29" s="11" customFormat="1" ht="15" hidden="1" customHeight="1" x14ac:dyDescent="0.2">
      <c r="A678" s="337"/>
      <c r="B678" s="80"/>
      <c r="C678" s="226"/>
      <c r="D678" s="227"/>
      <c r="E678" s="227"/>
      <c r="F678" s="228"/>
      <c r="G678" s="229"/>
      <c r="H678" s="229"/>
      <c r="I678" s="230"/>
      <c r="J678" s="229"/>
      <c r="K678" s="229"/>
      <c r="L678" s="231"/>
      <c r="M678" s="232"/>
      <c r="N678" s="233"/>
      <c r="O678" s="167"/>
      <c r="P678" s="14"/>
      <c r="Q678" s="14"/>
      <c r="R678" s="14"/>
      <c r="S678" s="14"/>
      <c r="T678" s="14"/>
      <c r="U678" s="14"/>
      <c r="V678" s="14"/>
      <c r="W678" s="14"/>
      <c r="X678" s="167"/>
      <c r="Y678" s="167"/>
      <c r="Z678" s="14"/>
      <c r="AA678" s="74"/>
      <c r="AB678" s="14"/>
      <c r="AC678" s="14"/>
    </row>
    <row r="679" spans="1:29" s="11" customFormat="1" ht="15" hidden="1" customHeight="1" x14ac:dyDescent="0.2">
      <c r="A679" s="337"/>
      <c r="B679" s="80"/>
      <c r="C679" s="226"/>
      <c r="D679" s="227"/>
      <c r="E679" s="227"/>
      <c r="F679" s="228"/>
      <c r="G679" s="229"/>
      <c r="H679" s="229"/>
      <c r="I679" s="230"/>
      <c r="J679" s="229"/>
      <c r="K679" s="229"/>
      <c r="L679" s="231"/>
      <c r="M679" s="232"/>
      <c r="N679" s="233"/>
      <c r="O679" s="167"/>
      <c r="P679" s="14"/>
      <c r="Q679" s="14"/>
      <c r="R679" s="14"/>
      <c r="S679" s="14"/>
      <c r="T679" s="14"/>
      <c r="U679" s="14"/>
      <c r="V679" s="14"/>
      <c r="W679" s="14"/>
      <c r="X679" s="167"/>
      <c r="Y679" s="167"/>
      <c r="Z679" s="14"/>
      <c r="AA679" s="74"/>
      <c r="AB679" s="14"/>
      <c r="AC679" s="14"/>
    </row>
    <row r="680" spans="1:29" s="11" customFormat="1" ht="15" hidden="1" customHeight="1" x14ac:dyDescent="0.2">
      <c r="A680" s="337"/>
      <c r="B680" s="80"/>
      <c r="C680" s="226"/>
      <c r="D680" s="227"/>
      <c r="E680" s="227"/>
      <c r="F680" s="228"/>
      <c r="G680" s="229"/>
      <c r="H680" s="229"/>
      <c r="I680" s="230"/>
      <c r="J680" s="229"/>
      <c r="K680" s="229"/>
      <c r="L680" s="231"/>
      <c r="M680" s="232"/>
      <c r="N680" s="233"/>
      <c r="O680" s="167"/>
      <c r="P680" s="14"/>
      <c r="Q680" s="14"/>
      <c r="R680" s="14"/>
      <c r="S680" s="14"/>
      <c r="T680" s="14"/>
      <c r="U680" s="14"/>
      <c r="V680" s="14"/>
      <c r="W680" s="14"/>
      <c r="X680" s="167"/>
      <c r="Y680" s="167"/>
      <c r="Z680" s="14"/>
      <c r="AA680" s="74"/>
      <c r="AB680" s="14"/>
      <c r="AC680" s="14"/>
    </row>
    <row r="681" spans="1:29" s="11" customFormat="1" ht="15" hidden="1" customHeight="1" x14ac:dyDescent="0.2">
      <c r="A681" s="337"/>
      <c r="B681" s="80"/>
      <c r="C681" s="226"/>
      <c r="D681" s="227"/>
      <c r="E681" s="227"/>
      <c r="F681" s="228"/>
      <c r="G681" s="229"/>
      <c r="H681" s="229"/>
      <c r="I681" s="230"/>
      <c r="J681" s="229"/>
      <c r="K681" s="229"/>
      <c r="L681" s="231"/>
      <c r="M681" s="232"/>
      <c r="N681" s="233"/>
      <c r="O681" s="167"/>
      <c r="P681" s="14"/>
      <c r="Q681" s="14"/>
      <c r="R681" s="14"/>
      <c r="S681" s="14"/>
      <c r="T681" s="14"/>
      <c r="U681" s="14"/>
      <c r="V681" s="14"/>
      <c r="W681" s="14"/>
      <c r="X681" s="167"/>
      <c r="Y681" s="167"/>
      <c r="Z681" s="14"/>
      <c r="AA681" s="74"/>
      <c r="AB681" s="14"/>
      <c r="AC681" s="14"/>
    </row>
    <row r="682" spans="1:29" s="11" customFormat="1" ht="15" hidden="1" customHeight="1" x14ac:dyDescent="0.2">
      <c r="A682" s="337"/>
      <c r="B682" s="80"/>
      <c r="C682" s="226"/>
      <c r="D682" s="227"/>
      <c r="E682" s="227"/>
      <c r="F682" s="228"/>
      <c r="G682" s="229"/>
      <c r="H682" s="229"/>
      <c r="I682" s="230"/>
      <c r="J682" s="229"/>
      <c r="K682" s="229"/>
      <c r="L682" s="231"/>
      <c r="M682" s="232"/>
      <c r="N682" s="233"/>
      <c r="O682" s="167"/>
      <c r="P682" s="14"/>
      <c r="Q682" s="14"/>
      <c r="R682" s="14"/>
      <c r="S682" s="14"/>
      <c r="T682" s="14"/>
      <c r="U682" s="14"/>
      <c r="V682" s="14"/>
      <c r="W682" s="14"/>
      <c r="X682" s="167"/>
      <c r="Y682" s="167"/>
      <c r="Z682" s="14"/>
      <c r="AA682" s="74"/>
      <c r="AB682" s="14"/>
      <c r="AC682" s="14"/>
    </row>
    <row r="683" spans="1:29" s="11" customFormat="1" ht="15" hidden="1" customHeight="1" x14ac:dyDescent="0.2">
      <c r="A683" s="337"/>
      <c r="B683" s="80"/>
      <c r="C683" s="226"/>
      <c r="D683" s="227"/>
      <c r="E683" s="227"/>
      <c r="F683" s="228"/>
      <c r="G683" s="229"/>
      <c r="H683" s="229"/>
      <c r="I683" s="230"/>
      <c r="J683" s="229"/>
      <c r="K683" s="229"/>
      <c r="L683" s="231"/>
      <c r="M683" s="232"/>
      <c r="N683" s="233"/>
      <c r="O683" s="167"/>
      <c r="P683" s="14"/>
      <c r="Q683" s="14"/>
      <c r="R683" s="14"/>
      <c r="S683" s="14"/>
      <c r="T683" s="14"/>
      <c r="U683" s="14"/>
      <c r="V683" s="14"/>
      <c r="W683" s="14"/>
      <c r="X683" s="167"/>
      <c r="Y683" s="167"/>
      <c r="Z683" s="14"/>
      <c r="AA683" s="74"/>
      <c r="AB683" s="14"/>
      <c r="AC683" s="14"/>
    </row>
    <row r="684" spans="1:29" s="11" customFormat="1" ht="15" hidden="1" customHeight="1" x14ac:dyDescent="0.2">
      <c r="A684" s="337"/>
      <c r="B684" s="80"/>
      <c r="C684" s="226"/>
      <c r="D684" s="227"/>
      <c r="E684" s="227"/>
      <c r="F684" s="228"/>
      <c r="G684" s="229"/>
      <c r="H684" s="229"/>
      <c r="I684" s="230"/>
      <c r="J684" s="229"/>
      <c r="K684" s="229"/>
      <c r="L684" s="231"/>
      <c r="M684" s="232"/>
      <c r="N684" s="233"/>
      <c r="O684" s="167"/>
      <c r="P684" s="14"/>
      <c r="Q684" s="14"/>
      <c r="R684" s="14"/>
      <c r="S684" s="14"/>
      <c r="T684" s="14"/>
      <c r="U684" s="14"/>
      <c r="V684" s="14"/>
      <c r="W684" s="14"/>
      <c r="X684" s="167"/>
      <c r="Y684" s="167"/>
      <c r="Z684" s="14"/>
      <c r="AA684" s="74"/>
      <c r="AB684" s="14"/>
      <c r="AC684" s="14"/>
    </row>
    <row r="685" spans="1:29" s="11" customFormat="1" ht="15" hidden="1" customHeight="1" x14ac:dyDescent="0.2">
      <c r="A685" s="337"/>
      <c r="B685" s="80"/>
      <c r="C685" s="226"/>
      <c r="D685" s="227"/>
      <c r="E685" s="227"/>
      <c r="F685" s="228"/>
      <c r="G685" s="229"/>
      <c r="H685" s="229"/>
      <c r="I685" s="230"/>
      <c r="J685" s="229"/>
      <c r="K685" s="229"/>
      <c r="L685" s="231"/>
      <c r="M685" s="232"/>
      <c r="N685" s="233"/>
      <c r="O685" s="167"/>
      <c r="P685" s="14"/>
      <c r="Q685" s="14"/>
      <c r="R685" s="14"/>
      <c r="S685" s="14"/>
      <c r="T685" s="14"/>
      <c r="U685" s="14"/>
      <c r="V685" s="14"/>
      <c r="W685" s="14"/>
      <c r="X685" s="167"/>
      <c r="Y685" s="167"/>
      <c r="Z685" s="14"/>
      <c r="AA685" s="74"/>
      <c r="AB685" s="14"/>
      <c r="AC685" s="14"/>
    </row>
    <row r="686" spans="1:29" s="11" customFormat="1" ht="15" hidden="1" customHeight="1" x14ac:dyDescent="0.2">
      <c r="A686" s="337"/>
      <c r="B686" s="80"/>
      <c r="C686" s="226"/>
      <c r="D686" s="227"/>
      <c r="E686" s="227"/>
      <c r="F686" s="228"/>
      <c r="G686" s="229"/>
      <c r="H686" s="229"/>
      <c r="I686" s="230"/>
      <c r="J686" s="229"/>
      <c r="K686" s="229"/>
      <c r="L686" s="231"/>
      <c r="M686" s="232"/>
      <c r="N686" s="233"/>
      <c r="O686" s="167"/>
      <c r="P686" s="14"/>
      <c r="Q686" s="14"/>
      <c r="R686" s="14"/>
      <c r="S686" s="14"/>
      <c r="T686" s="14"/>
      <c r="U686" s="14"/>
      <c r="V686" s="14"/>
      <c r="W686" s="14"/>
      <c r="X686" s="167"/>
      <c r="Y686" s="167"/>
      <c r="Z686" s="14"/>
      <c r="AA686" s="74"/>
      <c r="AB686" s="14"/>
      <c r="AC686" s="14"/>
    </row>
    <row r="687" spans="1:29" s="11" customFormat="1" ht="15" hidden="1" customHeight="1" x14ac:dyDescent="0.2">
      <c r="A687" s="337"/>
      <c r="B687" s="80"/>
      <c r="C687" s="226"/>
      <c r="D687" s="227"/>
      <c r="E687" s="227"/>
      <c r="F687" s="228"/>
      <c r="G687" s="229"/>
      <c r="H687" s="229"/>
      <c r="I687" s="230"/>
      <c r="J687" s="229"/>
      <c r="K687" s="229"/>
      <c r="L687" s="231"/>
      <c r="M687" s="232"/>
      <c r="N687" s="233"/>
      <c r="O687" s="167"/>
      <c r="P687" s="14"/>
      <c r="Q687" s="14"/>
      <c r="R687" s="14"/>
      <c r="S687" s="14"/>
      <c r="T687" s="14"/>
      <c r="U687" s="14"/>
      <c r="V687" s="14"/>
      <c r="W687" s="14"/>
      <c r="X687" s="167"/>
      <c r="Y687" s="167"/>
      <c r="Z687" s="14"/>
      <c r="AA687" s="74"/>
      <c r="AB687" s="14"/>
      <c r="AC687" s="14"/>
    </row>
    <row r="688" spans="1:29" s="11" customFormat="1" ht="15" hidden="1" customHeight="1" x14ac:dyDescent="0.2">
      <c r="A688" s="337"/>
      <c r="B688" s="80"/>
      <c r="C688" s="226"/>
      <c r="D688" s="227"/>
      <c r="E688" s="227"/>
      <c r="F688" s="228"/>
      <c r="G688" s="229"/>
      <c r="H688" s="229"/>
      <c r="I688" s="230"/>
      <c r="J688" s="229"/>
      <c r="K688" s="229"/>
      <c r="L688" s="231"/>
      <c r="M688" s="232"/>
      <c r="N688" s="233"/>
      <c r="O688" s="167"/>
      <c r="P688" s="14"/>
      <c r="Q688" s="14"/>
      <c r="R688" s="14"/>
      <c r="S688" s="14"/>
      <c r="T688" s="14"/>
      <c r="U688" s="14"/>
      <c r="V688" s="14"/>
      <c r="W688" s="14"/>
      <c r="X688" s="167"/>
      <c r="Y688" s="167"/>
      <c r="Z688" s="14"/>
      <c r="AA688" s="74"/>
      <c r="AB688" s="14"/>
      <c r="AC688" s="14"/>
    </row>
    <row r="689" spans="1:29" s="11" customFormat="1" ht="15" hidden="1" customHeight="1" x14ac:dyDescent="0.2">
      <c r="A689" s="337"/>
      <c r="B689" s="80"/>
      <c r="C689" s="226"/>
      <c r="D689" s="227"/>
      <c r="E689" s="227"/>
      <c r="F689" s="228"/>
      <c r="G689" s="229"/>
      <c r="H689" s="229"/>
      <c r="I689" s="230"/>
      <c r="J689" s="229"/>
      <c r="K689" s="229"/>
      <c r="L689" s="231"/>
      <c r="M689" s="232"/>
      <c r="N689" s="233"/>
      <c r="O689" s="167"/>
      <c r="P689" s="14"/>
      <c r="Q689" s="14"/>
      <c r="R689" s="14"/>
      <c r="S689" s="14"/>
      <c r="T689" s="14"/>
      <c r="U689" s="14"/>
      <c r="V689" s="14"/>
      <c r="W689" s="14"/>
      <c r="X689" s="167"/>
      <c r="Y689" s="167"/>
      <c r="Z689" s="14"/>
      <c r="AA689" s="74"/>
      <c r="AB689" s="14"/>
      <c r="AC689" s="14"/>
    </row>
    <row r="690" spans="1:29" s="11" customFormat="1" ht="15" hidden="1" customHeight="1" x14ac:dyDescent="0.2">
      <c r="A690" s="337"/>
      <c r="B690" s="80"/>
      <c r="C690" s="226"/>
      <c r="D690" s="227"/>
      <c r="E690" s="227"/>
      <c r="F690" s="228"/>
      <c r="G690" s="229"/>
      <c r="H690" s="229"/>
      <c r="I690" s="230"/>
      <c r="J690" s="229"/>
      <c r="K690" s="229"/>
      <c r="L690" s="231"/>
      <c r="M690" s="232"/>
      <c r="N690" s="233"/>
      <c r="O690" s="167"/>
      <c r="P690" s="14"/>
      <c r="Q690" s="14"/>
      <c r="R690" s="14"/>
      <c r="S690" s="14"/>
      <c r="T690" s="14"/>
      <c r="U690" s="14"/>
      <c r="V690" s="14"/>
      <c r="W690" s="14"/>
      <c r="X690" s="167"/>
      <c r="Y690" s="167"/>
      <c r="Z690" s="14"/>
      <c r="AA690" s="74"/>
      <c r="AB690" s="14"/>
      <c r="AC690" s="14"/>
    </row>
    <row r="691" spans="1:29" s="11" customFormat="1" ht="15" hidden="1" customHeight="1" x14ac:dyDescent="0.2">
      <c r="A691" s="337"/>
      <c r="B691" s="80"/>
      <c r="C691" s="226"/>
      <c r="D691" s="227"/>
      <c r="E691" s="227"/>
      <c r="F691" s="228"/>
      <c r="G691" s="229"/>
      <c r="H691" s="229"/>
      <c r="I691" s="230"/>
      <c r="J691" s="229"/>
      <c r="K691" s="229"/>
      <c r="L691" s="231"/>
      <c r="M691" s="232"/>
      <c r="N691" s="233"/>
      <c r="O691" s="167"/>
      <c r="P691" s="14"/>
      <c r="Q691" s="14"/>
      <c r="R691" s="14"/>
      <c r="S691" s="14"/>
      <c r="T691" s="14"/>
      <c r="U691" s="14"/>
      <c r="V691" s="14"/>
      <c r="W691" s="14"/>
      <c r="X691" s="167"/>
      <c r="Y691" s="167"/>
      <c r="Z691" s="14"/>
      <c r="AA691" s="74"/>
      <c r="AB691" s="14"/>
      <c r="AC691" s="14"/>
    </row>
    <row r="692" spans="1:29" s="11" customFormat="1" ht="15" hidden="1" customHeight="1" x14ac:dyDescent="0.2">
      <c r="A692" s="337"/>
      <c r="B692" s="80"/>
      <c r="C692" s="226"/>
      <c r="D692" s="227"/>
      <c r="E692" s="227"/>
      <c r="F692" s="228"/>
      <c r="G692" s="229"/>
      <c r="H692" s="229"/>
      <c r="I692" s="230"/>
      <c r="J692" s="229"/>
      <c r="K692" s="229"/>
      <c r="L692" s="231"/>
      <c r="M692" s="232"/>
      <c r="N692" s="233"/>
      <c r="O692" s="167"/>
      <c r="P692" s="14"/>
      <c r="Q692" s="14"/>
      <c r="R692" s="14"/>
      <c r="S692" s="14"/>
      <c r="T692" s="14"/>
      <c r="U692" s="14"/>
      <c r="V692" s="14"/>
      <c r="W692" s="14"/>
      <c r="X692" s="167"/>
      <c r="Y692" s="167"/>
      <c r="Z692" s="14"/>
      <c r="AA692" s="74"/>
      <c r="AB692" s="14"/>
      <c r="AC692" s="14"/>
    </row>
    <row r="693" spans="1:29" s="11" customFormat="1" ht="15" hidden="1" customHeight="1" x14ac:dyDescent="0.2">
      <c r="A693" s="337"/>
      <c r="B693" s="80"/>
      <c r="C693" s="226"/>
      <c r="D693" s="227"/>
      <c r="E693" s="227"/>
      <c r="F693" s="228"/>
      <c r="G693" s="229"/>
      <c r="H693" s="229"/>
      <c r="I693" s="230"/>
      <c r="J693" s="229"/>
      <c r="K693" s="229"/>
      <c r="L693" s="231"/>
      <c r="M693" s="232"/>
      <c r="N693" s="233"/>
      <c r="O693" s="167"/>
      <c r="P693" s="14"/>
      <c r="Q693" s="14"/>
      <c r="R693" s="14"/>
      <c r="S693" s="14"/>
      <c r="T693" s="14"/>
      <c r="U693" s="14"/>
      <c r="V693" s="14"/>
      <c r="W693" s="14"/>
      <c r="X693" s="167"/>
      <c r="Y693" s="167"/>
      <c r="Z693" s="14"/>
      <c r="AA693" s="74"/>
      <c r="AB693" s="14"/>
      <c r="AC693" s="14"/>
    </row>
    <row r="694" spans="1:29" s="11" customFormat="1" ht="15" hidden="1" customHeight="1" x14ac:dyDescent="0.2">
      <c r="A694" s="337"/>
      <c r="B694" s="80"/>
      <c r="C694" s="226"/>
      <c r="D694" s="227"/>
      <c r="E694" s="227"/>
      <c r="F694" s="228"/>
      <c r="G694" s="229"/>
      <c r="H694" s="229"/>
      <c r="I694" s="230"/>
      <c r="J694" s="229"/>
      <c r="K694" s="229"/>
      <c r="L694" s="231"/>
      <c r="M694" s="232"/>
      <c r="N694" s="233"/>
      <c r="O694" s="167"/>
      <c r="P694" s="14"/>
      <c r="Q694" s="14"/>
      <c r="R694" s="14"/>
      <c r="S694" s="14"/>
      <c r="T694" s="14"/>
      <c r="U694" s="14"/>
      <c r="V694" s="14"/>
      <c r="W694" s="14"/>
      <c r="X694" s="167"/>
      <c r="Y694" s="167"/>
      <c r="Z694" s="14"/>
      <c r="AA694" s="74"/>
      <c r="AB694" s="14"/>
      <c r="AC694" s="14"/>
    </row>
    <row r="695" spans="1:29" s="11" customFormat="1" ht="15" hidden="1" customHeight="1" x14ac:dyDescent="0.2">
      <c r="A695" s="337"/>
      <c r="B695" s="80"/>
      <c r="C695" s="226"/>
      <c r="D695" s="227"/>
      <c r="E695" s="227"/>
      <c r="F695" s="228"/>
      <c r="G695" s="229"/>
      <c r="H695" s="229"/>
      <c r="I695" s="230"/>
      <c r="J695" s="229"/>
      <c r="K695" s="229"/>
      <c r="L695" s="231"/>
      <c r="M695" s="232"/>
      <c r="N695" s="233"/>
      <c r="O695" s="167"/>
      <c r="P695" s="14"/>
      <c r="Q695" s="14"/>
      <c r="R695" s="14"/>
      <c r="S695" s="14"/>
      <c r="T695" s="14"/>
      <c r="U695" s="14"/>
      <c r="V695" s="14"/>
      <c r="W695" s="14"/>
      <c r="X695" s="167"/>
      <c r="Y695" s="167"/>
      <c r="Z695" s="14"/>
      <c r="AA695" s="74"/>
      <c r="AB695" s="14"/>
      <c r="AC695" s="14"/>
    </row>
    <row r="696" spans="1:29" s="11" customFormat="1" ht="15" hidden="1" customHeight="1" x14ac:dyDescent="0.2">
      <c r="A696" s="337"/>
      <c r="B696" s="80"/>
      <c r="C696" s="226"/>
      <c r="D696" s="227"/>
      <c r="E696" s="227"/>
      <c r="F696" s="228"/>
      <c r="G696" s="229"/>
      <c r="H696" s="229"/>
      <c r="I696" s="230"/>
      <c r="J696" s="229"/>
      <c r="K696" s="229"/>
      <c r="L696" s="231"/>
      <c r="M696" s="232"/>
      <c r="N696" s="233"/>
      <c r="O696" s="167"/>
      <c r="P696" s="14"/>
      <c r="Q696" s="14"/>
      <c r="R696" s="14"/>
      <c r="S696" s="14"/>
      <c r="T696" s="14"/>
      <c r="U696" s="14"/>
      <c r="V696" s="14"/>
      <c r="W696" s="14"/>
      <c r="X696" s="167"/>
      <c r="Y696" s="167"/>
      <c r="Z696" s="14"/>
      <c r="AA696" s="74"/>
      <c r="AB696" s="14"/>
      <c r="AC696" s="14"/>
    </row>
    <row r="697" spans="1:29" s="11" customFormat="1" ht="15" hidden="1" customHeight="1" x14ac:dyDescent="0.2">
      <c r="A697" s="337"/>
      <c r="B697" s="80"/>
      <c r="C697" s="226"/>
      <c r="D697" s="227"/>
      <c r="E697" s="227"/>
      <c r="F697" s="228"/>
      <c r="G697" s="229"/>
      <c r="H697" s="229"/>
      <c r="I697" s="230"/>
      <c r="J697" s="229"/>
      <c r="K697" s="229"/>
      <c r="L697" s="231"/>
      <c r="M697" s="232"/>
      <c r="N697" s="233"/>
      <c r="O697" s="167"/>
      <c r="P697" s="14"/>
      <c r="Q697" s="14"/>
      <c r="R697" s="14"/>
      <c r="S697" s="14"/>
      <c r="T697" s="14"/>
      <c r="U697" s="14"/>
      <c r="V697" s="14"/>
      <c r="W697" s="14"/>
      <c r="X697" s="167"/>
      <c r="Y697" s="167"/>
      <c r="Z697" s="14"/>
      <c r="AA697" s="74"/>
      <c r="AB697" s="14"/>
      <c r="AC697" s="14"/>
    </row>
    <row r="698" spans="1:29" s="11" customFormat="1" ht="15" hidden="1" customHeight="1" x14ac:dyDescent="0.2">
      <c r="A698" s="337"/>
      <c r="B698" s="80"/>
      <c r="C698" s="226"/>
      <c r="D698" s="227"/>
      <c r="E698" s="227"/>
      <c r="F698" s="228"/>
      <c r="G698" s="229"/>
      <c r="H698" s="229"/>
      <c r="I698" s="230"/>
      <c r="J698" s="229"/>
      <c r="K698" s="229"/>
      <c r="L698" s="231"/>
      <c r="M698" s="232"/>
      <c r="N698" s="233"/>
      <c r="O698" s="167"/>
      <c r="P698" s="14"/>
      <c r="Q698" s="14"/>
      <c r="R698" s="14"/>
      <c r="S698" s="14"/>
      <c r="T698" s="14"/>
      <c r="U698" s="14"/>
      <c r="V698" s="14"/>
      <c r="W698" s="14"/>
      <c r="X698" s="167"/>
      <c r="Y698" s="167"/>
      <c r="Z698" s="14"/>
      <c r="AA698" s="74"/>
      <c r="AB698" s="14"/>
      <c r="AC698" s="14"/>
    </row>
    <row r="699" spans="1:29" s="11" customFormat="1" ht="15" hidden="1" customHeight="1" x14ac:dyDescent="0.2">
      <c r="A699" s="337"/>
      <c r="B699" s="80"/>
      <c r="C699" s="226"/>
      <c r="D699" s="227"/>
      <c r="E699" s="227"/>
      <c r="F699" s="228"/>
      <c r="G699" s="229"/>
      <c r="H699" s="229"/>
      <c r="I699" s="230"/>
      <c r="J699" s="229"/>
      <c r="K699" s="229"/>
      <c r="L699" s="231"/>
      <c r="M699" s="232"/>
      <c r="N699" s="233"/>
      <c r="O699" s="167"/>
      <c r="P699" s="14"/>
      <c r="Q699" s="14"/>
      <c r="R699" s="14"/>
      <c r="S699" s="14"/>
      <c r="T699" s="14"/>
      <c r="U699" s="14"/>
      <c r="V699" s="14"/>
      <c r="W699" s="14"/>
      <c r="X699" s="167"/>
      <c r="Y699" s="167"/>
      <c r="Z699" s="14"/>
      <c r="AA699" s="74"/>
      <c r="AB699" s="14"/>
      <c r="AC699" s="14"/>
    </row>
    <row r="700" spans="1:29" s="11" customFormat="1" ht="15" hidden="1" customHeight="1" x14ac:dyDescent="0.2">
      <c r="A700" s="337"/>
      <c r="B700" s="80"/>
      <c r="C700" s="226"/>
      <c r="D700" s="227"/>
      <c r="E700" s="227"/>
      <c r="F700" s="228"/>
      <c r="G700" s="229"/>
      <c r="H700" s="229"/>
      <c r="I700" s="230"/>
      <c r="J700" s="229"/>
      <c r="K700" s="229"/>
      <c r="L700" s="231"/>
      <c r="M700" s="232"/>
      <c r="N700" s="233"/>
      <c r="O700" s="167"/>
      <c r="P700" s="14"/>
      <c r="Q700" s="14"/>
      <c r="R700" s="14"/>
      <c r="S700" s="14"/>
      <c r="T700" s="14"/>
      <c r="U700" s="14"/>
      <c r="V700" s="14"/>
      <c r="W700" s="14"/>
      <c r="X700" s="167"/>
      <c r="Y700" s="167"/>
      <c r="Z700" s="14"/>
      <c r="AA700" s="74"/>
      <c r="AB700" s="14"/>
      <c r="AC700" s="14"/>
    </row>
    <row r="701" spans="1:29" s="11" customFormat="1" ht="15" hidden="1" customHeight="1" x14ac:dyDescent="0.2">
      <c r="A701" s="337"/>
      <c r="B701" s="80"/>
      <c r="C701" s="226"/>
      <c r="D701" s="227"/>
      <c r="E701" s="227"/>
      <c r="F701" s="228"/>
      <c r="G701" s="229"/>
      <c r="H701" s="229"/>
      <c r="I701" s="230"/>
      <c r="J701" s="229"/>
      <c r="K701" s="229"/>
      <c r="L701" s="231"/>
      <c r="M701" s="232"/>
      <c r="N701" s="233"/>
      <c r="O701" s="167"/>
      <c r="P701" s="14"/>
      <c r="Q701" s="14"/>
      <c r="R701" s="14"/>
      <c r="S701" s="14"/>
      <c r="T701" s="14"/>
      <c r="U701" s="14"/>
      <c r="V701" s="14"/>
      <c r="W701" s="14"/>
      <c r="X701" s="167"/>
      <c r="Y701" s="167"/>
      <c r="Z701" s="14"/>
      <c r="AA701" s="74"/>
      <c r="AB701" s="14"/>
      <c r="AC701" s="14"/>
    </row>
    <row r="702" spans="1:29" s="11" customFormat="1" ht="15" hidden="1" customHeight="1" x14ac:dyDescent="0.2">
      <c r="A702" s="337"/>
      <c r="B702" s="80"/>
      <c r="C702" s="226"/>
      <c r="D702" s="227"/>
      <c r="E702" s="227"/>
      <c r="F702" s="228"/>
      <c r="G702" s="229"/>
      <c r="H702" s="229"/>
      <c r="I702" s="230"/>
      <c r="J702" s="229"/>
      <c r="K702" s="229"/>
      <c r="L702" s="231"/>
      <c r="M702" s="232"/>
      <c r="N702" s="233"/>
      <c r="O702" s="167"/>
      <c r="P702" s="14"/>
      <c r="Q702" s="14"/>
      <c r="R702" s="14"/>
      <c r="S702" s="14"/>
      <c r="T702" s="14"/>
      <c r="U702" s="14"/>
      <c r="V702" s="14"/>
      <c r="W702" s="14"/>
      <c r="X702" s="167"/>
      <c r="Y702" s="167"/>
      <c r="Z702" s="14"/>
      <c r="AA702" s="74"/>
      <c r="AB702" s="14"/>
      <c r="AC702" s="14"/>
    </row>
    <row r="703" spans="1:29" s="11" customFormat="1" ht="15" hidden="1" customHeight="1" x14ac:dyDescent="0.2">
      <c r="A703" s="337"/>
      <c r="B703" s="80"/>
      <c r="C703" s="226"/>
      <c r="D703" s="227"/>
      <c r="E703" s="227"/>
      <c r="F703" s="228"/>
      <c r="G703" s="229"/>
      <c r="H703" s="229"/>
      <c r="I703" s="230"/>
      <c r="J703" s="229"/>
      <c r="K703" s="229"/>
      <c r="L703" s="231"/>
      <c r="M703" s="232"/>
      <c r="N703" s="233"/>
      <c r="O703" s="167"/>
      <c r="P703" s="14"/>
      <c r="Q703" s="14"/>
      <c r="R703" s="14"/>
      <c r="S703" s="14"/>
      <c r="T703" s="14"/>
      <c r="U703" s="14"/>
      <c r="V703" s="14"/>
      <c r="W703" s="14"/>
      <c r="X703" s="167"/>
      <c r="Y703" s="167"/>
      <c r="Z703" s="14"/>
      <c r="AA703" s="74"/>
      <c r="AB703" s="14"/>
      <c r="AC703" s="14"/>
    </row>
    <row r="704" spans="1:29" s="11" customFormat="1" ht="15" hidden="1" customHeight="1" x14ac:dyDescent="0.2">
      <c r="A704" s="337"/>
      <c r="B704" s="80"/>
      <c r="C704" s="226"/>
      <c r="D704" s="227"/>
      <c r="E704" s="227"/>
      <c r="F704" s="228"/>
      <c r="G704" s="229"/>
      <c r="H704" s="229"/>
      <c r="I704" s="230"/>
      <c r="J704" s="229"/>
      <c r="K704" s="229"/>
      <c r="L704" s="231"/>
      <c r="M704" s="232"/>
      <c r="N704" s="233"/>
      <c r="O704" s="167"/>
      <c r="P704" s="14"/>
      <c r="Q704" s="14"/>
      <c r="R704" s="14"/>
      <c r="S704" s="14"/>
      <c r="T704" s="14"/>
      <c r="U704" s="14"/>
      <c r="V704" s="14"/>
      <c r="W704" s="14"/>
      <c r="X704" s="167"/>
      <c r="Y704" s="167"/>
      <c r="Z704" s="14"/>
      <c r="AA704" s="74"/>
      <c r="AB704" s="14"/>
      <c r="AC704" s="14"/>
    </row>
    <row r="705" spans="1:29" s="11" customFormat="1" ht="15" hidden="1" customHeight="1" x14ac:dyDescent="0.2">
      <c r="A705" s="337"/>
      <c r="B705" s="80"/>
      <c r="C705" s="226"/>
      <c r="D705" s="227"/>
      <c r="E705" s="227"/>
      <c r="F705" s="228"/>
      <c r="G705" s="229"/>
      <c r="H705" s="229"/>
      <c r="I705" s="230"/>
      <c r="J705" s="229"/>
      <c r="K705" s="229"/>
      <c r="L705" s="231"/>
      <c r="M705" s="232"/>
      <c r="N705" s="233"/>
      <c r="O705" s="167"/>
      <c r="P705" s="14"/>
      <c r="Q705" s="14"/>
      <c r="R705" s="14"/>
      <c r="S705" s="14"/>
      <c r="T705" s="14"/>
      <c r="U705" s="14"/>
      <c r="V705" s="14"/>
      <c r="W705" s="14"/>
      <c r="X705" s="167"/>
      <c r="Y705" s="167"/>
      <c r="Z705" s="14"/>
      <c r="AA705" s="74"/>
      <c r="AB705" s="14"/>
      <c r="AC705" s="14"/>
    </row>
    <row r="706" spans="1:29" s="11" customFormat="1" ht="15" hidden="1" customHeight="1" x14ac:dyDescent="0.2">
      <c r="A706" s="337"/>
      <c r="B706" s="80"/>
      <c r="C706" s="226"/>
      <c r="D706" s="227"/>
      <c r="E706" s="227"/>
      <c r="F706" s="228"/>
      <c r="G706" s="229"/>
      <c r="H706" s="229"/>
      <c r="I706" s="230"/>
      <c r="J706" s="229"/>
      <c r="K706" s="229"/>
      <c r="L706" s="231"/>
      <c r="M706" s="232"/>
      <c r="N706" s="233"/>
      <c r="O706" s="167"/>
      <c r="P706" s="14"/>
      <c r="Q706" s="14"/>
      <c r="R706" s="14"/>
      <c r="S706" s="14"/>
      <c r="T706" s="14"/>
      <c r="U706" s="14"/>
      <c r="V706" s="14"/>
      <c r="W706" s="14"/>
      <c r="X706" s="167"/>
      <c r="Y706" s="167"/>
      <c r="Z706" s="14"/>
      <c r="AA706" s="74"/>
      <c r="AB706" s="14"/>
      <c r="AC706" s="14"/>
    </row>
    <row r="707" spans="1:29" s="11" customFormat="1" ht="15" hidden="1" customHeight="1" x14ac:dyDescent="0.2">
      <c r="A707" s="337"/>
      <c r="B707" s="80"/>
      <c r="C707" s="226"/>
      <c r="D707" s="227"/>
      <c r="E707" s="227"/>
      <c r="F707" s="228"/>
      <c r="G707" s="229"/>
      <c r="H707" s="229"/>
      <c r="I707" s="230"/>
      <c r="J707" s="229"/>
      <c r="K707" s="229"/>
      <c r="L707" s="231"/>
      <c r="M707" s="232"/>
      <c r="N707" s="233"/>
      <c r="O707" s="167"/>
      <c r="P707" s="14"/>
      <c r="Q707" s="14"/>
      <c r="R707" s="14"/>
      <c r="S707" s="14"/>
      <c r="T707" s="14"/>
      <c r="U707" s="14"/>
      <c r="V707" s="14"/>
      <c r="W707" s="14"/>
      <c r="X707" s="167"/>
      <c r="Y707" s="167"/>
      <c r="Z707" s="14"/>
      <c r="AA707" s="74"/>
      <c r="AB707" s="14"/>
      <c r="AC707" s="14"/>
    </row>
    <row r="708" spans="1:29" s="11" customFormat="1" ht="15" hidden="1" customHeight="1" x14ac:dyDescent="0.2">
      <c r="A708" s="337"/>
      <c r="B708" s="80"/>
      <c r="C708" s="226"/>
      <c r="D708" s="227"/>
      <c r="E708" s="227"/>
      <c r="F708" s="228"/>
      <c r="G708" s="229"/>
      <c r="H708" s="229"/>
      <c r="I708" s="230"/>
      <c r="J708" s="229"/>
      <c r="K708" s="229"/>
      <c r="L708" s="231"/>
      <c r="M708" s="232"/>
      <c r="N708" s="233"/>
      <c r="O708" s="167"/>
      <c r="P708" s="14"/>
      <c r="Q708" s="14"/>
      <c r="R708" s="14"/>
      <c r="S708" s="14"/>
      <c r="T708" s="14"/>
      <c r="U708" s="14"/>
      <c r="V708" s="14"/>
      <c r="W708" s="14"/>
      <c r="X708" s="167"/>
      <c r="Y708" s="167"/>
      <c r="Z708" s="14"/>
      <c r="AA708" s="74"/>
      <c r="AB708" s="14"/>
      <c r="AC708" s="14"/>
    </row>
    <row r="709" spans="1:29" s="11" customFormat="1" ht="15" hidden="1" customHeight="1" x14ac:dyDescent="0.2">
      <c r="A709" s="337"/>
      <c r="B709" s="80"/>
      <c r="C709" s="226"/>
      <c r="D709" s="227"/>
      <c r="E709" s="227"/>
      <c r="F709" s="228"/>
      <c r="G709" s="229"/>
      <c r="H709" s="229"/>
      <c r="I709" s="230"/>
      <c r="J709" s="229"/>
      <c r="K709" s="229"/>
      <c r="L709" s="231"/>
      <c r="M709" s="232"/>
      <c r="N709" s="233"/>
      <c r="O709" s="167"/>
      <c r="P709" s="14"/>
      <c r="Q709" s="14"/>
      <c r="R709" s="14"/>
      <c r="S709" s="14"/>
      <c r="T709" s="14"/>
      <c r="U709" s="14"/>
      <c r="V709" s="14"/>
      <c r="W709" s="14"/>
      <c r="X709" s="167"/>
      <c r="Y709" s="167"/>
      <c r="Z709" s="14"/>
      <c r="AA709" s="74"/>
      <c r="AB709" s="14"/>
      <c r="AC709" s="14"/>
    </row>
    <row r="710" spans="1:29" s="11" customFormat="1" ht="15" hidden="1" customHeight="1" x14ac:dyDescent="0.2">
      <c r="A710" s="337"/>
      <c r="B710" s="80"/>
      <c r="C710" s="226"/>
      <c r="D710" s="227"/>
      <c r="E710" s="227"/>
      <c r="F710" s="228"/>
      <c r="G710" s="229"/>
      <c r="H710" s="229"/>
      <c r="I710" s="230"/>
      <c r="J710" s="229"/>
      <c r="K710" s="229"/>
      <c r="L710" s="231"/>
      <c r="M710" s="232"/>
      <c r="N710" s="233"/>
      <c r="O710" s="167"/>
      <c r="P710" s="14"/>
      <c r="Q710" s="14"/>
      <c r="R710" s="14"/>
      <c r="S710" s="14"/>
      <c r="T710" s="14"/>
      <c r="U710" s="14"/>
      <c r="V710" s="14"/>
      <c r="W710" s="14"/>
      <c r="X710" s="167"/>
      <c r="Y710" s="167"/>
      <c r="Z710" s="14"/>
      <c r="AA710" s="74"/>
      <c r="AB710" s="14"/>
      <c r="AC710" s="14"/>
    </row>
    <row r="711" spans="1:29" s="11" customFormat="1" ht="15" hidden="1" customHeight="1" x14ac:dyDescent="0.2">
      <c r="A711" s="337"/>
      <c r="B711" s="80"/>
      <c r="C711" s="226"/>
      <c r="D711" s="227"/>
      <c r="E711" s="227"/>
      <c r="F711" s="228"/>
      <c r="G711" s="229"/>
      <c r="H711" s="229"/>
      <c r="I711" s="230"/>
      <c r="J711" s="229"/>
      <c r="K711" s="229"/>
      <c r="L711" s="231"/>
      <c r="M711" s="232"/>
      <c r="N711" s="233"/>
      <c r="O711" s="167"/>
      <c r="P711" s="14"/>
      <c r="Q711" s="14"/>
      <c r="R711" s="14"/>
      <c r="S711" s="14"/>
      <c r="T711" s="14"/>
      <c r="U711" s="14"/>
      <c r="V711" s="14"/>
      <c r="W711" s="14"/>
      <c r="X711" s="167"/>
      <c r="Y711" s="167"/>
      <c r="Z711" s="14"/>
      <c r="AA711" s="74"/>
      <c r="AB711" s="14"/>
      <c r="AC711" s="14"/>
    </row>
    <row r="712" spans="1:29" s="11" customFormat="1" ht="15" hidden="1" customHeight="1" x14ac:dyDescent="0.2">
      <c r="A712" s="337"/>
      <c r="B712" s="80"/>
      <c r="C712" s="226"/>
      <c r="D712" s="227"/>
      <c r="E712" s="227"/>
      <c r="F712" s="228"/>
      <c r="G712" s="229"/>
      <c r="H712" s="229"/>
      <c r="I712" s="230"/>
      <c r="J712" s="229"/>
      <c r="K712" s="229"/>
      <c r="L712" s="231"/>
      <c r="M712" s="232"/>
      <c r="N712" s="233"/>
      <c r="O712" s="167"/>
      <c r="P712" s="14"/>
      <c r="Q712" s="14"/>
      <c r="R712" s="14"/>
      <c r="S712" s="14"/>
      <c r="T712" s="14"/>
      <c r="U712" s="14"/>
      <c r="V712" s="14"/>
      <c r="W712" s="14"/>
      <c r="X712" s="167"/>
      <c r="Y712" s="167"/>
      <c r="Z712" s="14"/>
      <c r="AA712" s="74"/>
      <c r="AB712" s="14"/>
      <c r="AC712" s="14"/>
    </row>
    <row r="713" spans="1:29" s="11" customFormat="1" ht="15" hidden="1" customHeight="1" x14ac:dyDescent="0.2">
      <c r="A713" s="337"/>
      <c r="B713" s="80"/>
      <c r="C713" s="226"/>
      <c r="D713" s="227"/>
      <c r="E713" s="227"/>
      <c r="F713" s="228"/>
      <c r="G713" s="229"/>
      <c r="H713" s="229"/>
      <c r="I713" s="230"/>
      <c r="J713" s="229"/>
      <c r="K713" s="229"/>
      <c r="L713" s="231"/>
      <c r="M713" s="232"/>
      <c r="N713" s="233"/>
      <c r="O713" s="167"/>
      <c r="P713" s="14"/>
      <c r="Q713" s="14"/>
      <c r="R713" s="14"/>
      <c r="S713" s="14"/>
      <c r="T713" s="14"/>
      <c r="U713" s="14"/>
      <c r="V713" s="14"/>
      <c r="W713" s="14"/>
      <c r="X713" s="167"/>
      <c r="Y713" s="167"/>
      <c r="Z713" s="14"/>
      <c r="AA713" s="74"/>
      <c r="AB713" s="14"/>
      <c r="AC713" s="14"/>
    </row>
    <row r="714" spans="1:29" s="11" customFormat="1" ht="15" hidden="1" customHeight="1" x14ac:dyDescent="0.2">
      <c r="A714" s="337"/>
      <c r="B714" s="80"/>
      <c r="C714" s="226"/>
      <c r="D714" s="227"/>
      <c r="E714" s="227"/>
      <c r="F714" s="228"/>
      <c r="G714" s="229"/>
      <c r="H714" s="229"/>
      <c r="I714" s="230"/>
      <c r="J714" s="229"/>
      <c r="K714" s="229"/>
      <c r="L714" s="231"/>
      <c r="M714" s="232"/>
      <c r="N714" s="233"/>
      <c r="O714" s="167"/>
      <c r="P714" s="14"/>
      <c r="Q714" s="14"/>
      <c r="R714" s="14"/>
      <c r="S714" s="14"/>
      <c r="T714" s="14"/>
      <c r="U714" s="14"/>
      <c r="V714" s="14"/>
      <c r="W714" s="14"/>
      <c r="X714" s="167"/>
      <c r="Y714" s="167"/>
      <c r="Z714" s="14"/>
      <c r="AA714" s="74"/>
      <c r="AB714" s="14"/>
      <c r="AC714" s="14"/>
    </row>
    <row r="715" spans="1:29" s="11" customFormat="1" ht="15" hidden="1" customHeight="1" x14ac:dyDescent="0.2">
      <c r="A715" s="337"/>
      <c r="B715" s="80"/>
      <c r="C715" s="226"/>
      <c r="D715" s="227"/>
      <c r="E715" s="227"/>
      <c r="F715" s="228"/>
      <c r="G715" s="229"/>
      <c r="H715" s="229"/>
      <c r="I715" s="230"/>
      <c r="J715" s="229"/>
      <c r="K715" s="229"/>
      <c r="L715" s="231"/>
      <c r="M715" s="232"/>
      <c r="N715" s="233"/>
      <c r="O715" s="167"/>
      <c r="P715" s="14"/>
      <c r="Q715" s="14"/>
      <c r="R715" s="14"/>
      <c r="S715" s="14"/>
      <c r="T715" s="14"/>
      <c r="U715" s="14"/>
      <c r="V715" s="14"/>
      <c r="W715" s="14"/>
      <c r="X715" s="167"/>
      <c r="Y715" s="167"/>
      <c r="Z715" s="14"/>
      <c r="AA715" s="74"/>
      <c r="AB715" s="14"/>
      <c r="AC715" s="14"/>
    </row>
    <row r="716" spans="1:29" s="11" customFormat="1" ht="15" hidden="1" customHeight="1" x14ac:dyDescent="0.2">
      <c r="A716" s="337"/>
      <c r="B716" s="80"/>
      <c r="C716" s="226"/>
      <c r="D716" s="227"/>
      <c r="E716" s="227"/>
      <c r="F716" s="228"/>
      <c r="G716" s="229"/>
      <c r="H716" s="229"/>
      <c r="I716" s="230"/>
      <c r="J716" s="229"/>
      <c r="K716" s="229"/>
      <c r="L716" s="231"/>
      <c r="M716" s="232"/>
      <c r="N716" s="233"/>
      <c r="O716" s="167"/>
      <c r="P716" s="14"/>
      <c r="Q716" s="14"/>
      <c r="R716" s="14"/>
      <c r="S716" s="14"/>
      <c r="T716" s="14"/>
      <c r="U716" s="14"/>
      <c r="V716" s="14"/>
      <c r="W716" s="14"/>
      <c r="X716" s="167"/>
      <c r="Y716" s="167"/>
      <c r="Z716" s="14"/>
      <c r="AA716" s="74"/>
      <c r="AB716" s="14"/>
      <c r="AC716" s="14"/>
    </row>
    <row r="717" spans="1:29" s="11" customFormat="1" ht="15" hidden="1" customHeight="1" x14ac:dyDescent="0.2">
      <c r="A717" s="337"/>
      <c r="B717" s="80"/>
      <c r="C717" s="226"/>
      <c r="D717" s="227"/>
      <c r="E717" s="227"/>
      <c r="F717" s="228"/>
      <c r="G717" s="229"/>
      <c r="H717" s="229"/>
      <c r="I717" s="230"/>
      <c r="J717" s="229"/>
      <c r="K717" s="229"/>
      <c r="L717" s="231"/>
      <c r="M717" s="232"/>
      <c r="N717" s="233"/>
      <c r="O717" s="167"/>
      <c r="P717" s="14"/>
      <c r="Q717" s="14"/>
      <c r="R717" s="14"/>
      <c r="S717" s="14"/>
      <c r="T717" s="14"/>
      <c r="U717" s="14"/>
      <c r="V717" s="14"/>
      <c r="W717" s="14"/>
      <c r="X717" s="167"/>
      <c r="Y717" s="167"/>
      <c r="Z717" s="14"/>
      <c r="AA717" s="74"/>
      <c r="AB717" s="14"/>
      <c r="AC717" s="14"/>
    </row>
    <row r="718" spans="1:29" s="11" customFormat="1" ht="15" hidden="1" customHeight="1" x14ac:dyDescent="0.2">
      <c r="A718" s="337"/>
      <c r="B718" s="80"/>
      <c r="C718" s="226"/>
      <c r="D718" s="227"/>
      <c r="E718" s="227"/>
      <c r="F718" s="228"/>
      <c r="G718" s="229"/>
      <c r="H718" s="229"/>
      <c r="I718" s="230"/>
      <c r="J718" s="229"/>
      <c r="K718" s="229"/>
      <c r="L718" s="231"/>
      <c r="M718" s="232"/>
      <c r="N718" s="233"/>
      <c r="O718" s="167"/>
      <c r="P718" s="14"/>
      <c r="Q718" s="14"/>
      <c r="R718" s="14"/>
      <c r="S718" s="14"/>
      <c r="T718" s="14"/>
      <c r="U718" s="14"/>
      <c r="V718" s="14"/>
      <c r="W718" s="14"/>
      <c r="X718" s="167"/>
      <c r="Y718" s="167"/>
      <c r="Z718" s="14"/>
      <c r="AA718" s="74"/>
      <c r="AB718" s="14"/>
      <c r="AC718" s="14"/>
    </row>
    <row r="719" spans="1:29" s="11" customFormat="1" ht="15" hidden="1" customHeight="1" x14ac:dyDescent="0.2">
      <c r="A719" s="337"/>
      <c r="B719" s="80"/>
      <c r="C719" s="226"/>
      <c r="D719" s="227"/>
      <c r="E719" s="227"/>
      <c r="F719" s="228"/>
      <c r="G719" s="229"/>
      <c r="H719" s="229"/>
      <c r="I719" s="230"/>
      <c r="J719" s="229"/>
      <c r="K719" s="229"/>
      <c r="L719" s="231"/>
      <c r="M719" s="232"/>
      <c r="N719" s="233"/>
      <c r="O719" s="167"/>
      <c r="P719" s="14"/>
      <c r="Q719" s="14"/>
      <c r="R719" s="14"/>
      <c r="S719" s="14"/>
      <c r="T719" s="14"/>
      <c r="U719" s="14"/>
      <c r="V719" s="14"/>
      <c r="W719" s="14"/>
      <c r="X719" s="167"/>
      <c r="Y719" s="167"/>
      <c r="Z719" s="14"/>
      <c r="AA719" s="74"/>
      <c r="AB719" s="14"/>
      <c r="AC719" s="14"/>
    </row>
    <row r="720" spans="1:29" s="11" customFormat="1" ht="15" hidden="1" customHeight="1" x14ac:dyDescent="0.2">
      <c r="A720" s="337"/>
      <c r="B720" s="80"/>
      <c r="C720" s="226"/>
      <c r="D720" s="227"/>
      <c r="E720" s="227"/>
      <c r="F720" s="228"/>
      <c r="G720" s="229"/>
      <c r="H720" s="229"/>
      <c r="I720" s="230"/>
      <c r="J720" s="229"/>
      <c r="K720" s="229"/>
      <c r="L720" s="231"/>
      <c r="M720" s="232"/>
      <c r="N720" s="233"/>
      <c r="O720" s="167"/>
      <c r="P720" s="14"/>
      <c r="Q720" s="14"/>
      <c r="R720" s="14"/>
      <c r="S720" s="14"/>
      <c r="T720" s="14"/>
      <c r="U720" s="14"/>
      <c r="V720" s="14"/>
      <c r="W720" s="14"/>
      <c r="X720" s="167"/>
      <c r="Y720" s="167"/>
      <c r="Z720" s="14"/>
      <c r="AA720" s="74"/>
      <c r="AB720" s="14"/>
      <c r="AC720" s="14"/>
    </row>
    <row r="721" spans="1:29" s="11" customFormat="1" ht="15" hidden="1" customHeight="1" x14ac:dyDescent="0.2">
      <c r="A721" s="337"/>
      <c r="B721" s="80"/>
      <c r="C721" s="226"/>
      <c r="D721" s="227"/>
      <c r="E721" s="227"/>
      <c r="F721" s="228"/>
      <c r="G721" s="229"/>
      <c r="H721" s="229"/>
      <c r="I721" s="230"/>
      <c r="J721" s="229"/>
      <c r="K721" s="229"/>
      <c r="L721" s="231"/>
      <c r="M721" s="232"/>
      <c r="N721" s="233"/>
      <c r="O721" s="167"/>
      <c r="P721" s="14"/>
      <c r="Q721" s="14"/>
      <c r="R721" s="14"/>
      <c r="S721" s="14"/>
      <c r="T721" s="14"/>
      <c r="U721" s="14"/>
      <c r="V721" s="14"/>
      <c r="W721" s="14"/>
      <c r="X721" s="167"/>
      <c r="Y721" s="167"/>
      <c r="Z721" s="14"/>
      <c r="AA721" s="74"/>
      <c r="AB721" s="14"/>
      <c r="AC721" s="14"/>
    </row>
    <row r="722" spans="1:29" s="11" customFormat="1" ht="15" hidden="1" customHeight="1" x14ac:dyDescent="0.2">
      <c r="A722" s="337"/>
      <c r="B722" s="80"/>
      <c r="C722" s="226"/>
      <c r="D722" s="227"/>
      <c r="E722" s="227"/>
      <c r="F722" s="228"/>
      <c r="G722" s="229"/>
      <c r="H722" s="229"/>
      <c r="I722" s="230"/>
      <c r="J722" s="229"/>
      <c r="K722" s="229"/>
      <c r="L722" s="231"/>
      <c r="M722" s="232"/>
      <c r="N722" s="233"/>
      <c r="O722" s="167"/>
      <c r="P722" s="14"/>
      <c r="Q722" s="14"/>
      <c r="R722" s="14"/>
      <c r="S722" s="14"/>
      <c r="T722" s="14"/>
      <c r="U722" s="14"/>
      <c r="V722" s="14"/>
      <c r="W722" s="14"/>
      <c r="X722" s="167"/>
      <c r="Y722" s="167"/>
      <c r="Z722" s="14"/>
      <c r="AA722" s="74"/>
      <c r="AB722" s="14"/>
      <c r="AC722" s="14"/>
    </row>
    <row r="723" spans="1:29" s="11" customFormat="1" ht="15" hidden="1" customHeight="1" x14ac:dyDescent="0.2">
      <c r="A723" s="337"/>
      <c r="B723" s="80"/>
      <c r="C723" s="226"/>
      <c r="D723" s="227"/>
      <c r="E723" s="227"/>
      <c r="F723" s="228"/>
      <c r="G723" s="229"/>
      <c r="H723" s="229"/>
      <c r="I723" s="230"/>
      <c r="J723" s="229"/>
      <c r="K723" s="229"/>
      <c r="L723" s="231"/>
      <c r="M723" s="232"/>
      <c r="N723" s="233"/>
      <c r="O723" s="167"/>
      <c r="P723" s="14"/>
      <c r="Q723" s="14"/>
      <c r="R723" s="14"/>
      <c r="S723" s="14"/>
      <c r="T723" s="14"/>
      <c r="U723" s="14"/>
      <c r="V723" s="14"/>
      <c r="W723" s="14"/>
      <c r="X723" s="167"/>
      <c r="Y723" s="167"/>
      <c r="Z723" s="14"/>
      <c r="AA723" s="74"/>
      <c r="AB723" s="14"/>
      <c r="AC723" s="14"/>
    </row>
    <row r="724" spans="1:29" s="11" customFormat="1" ht="15" hidden="1" customHeight="1" x14ac:dyDescent="0.2">
      <c r="A724" s="337"/>
      <c r="B724" s="80"/>
      <c r="C724" s="226"/>
      <c r="D724" s="227"/>
      <c r="E724" s="227"/>
      <c r="F724" s="228"/>
      <c r="G724" s="229"/>
      <c r="H724" s="229"/>
      <c r="I724" s="230"/>
      <c r="J724" s="229"/>
      <c r="K724" s="229"/>
      <c r="L724" s="231"/>
      <c r="M724" s="232"/>
      <c r="N724" s="233"/>
      <c r="O724" s="167"/>
      <c r="P724" s="14"/>
      <c r="Q724" s="14"/>
      <c r="R724" s="14"/>
      <c r="S724" s="14"/>
      <c r="T724" s="14"/>
      <c r="U724" s="14"/>
      <c r="V724" s="14"/>
      <c r="W724" s="14"/>
      <c r="X724" s="167"/>
      <c r="Y724" s="167"/>
      <c r="Z724" s="14"/>
      <c r="AA724" s="74"/>
      <c r="AB724" s="14"/>
      <c r="AC724" s="14"/>
    </row>
    <row r="725" spans="1:29" s="11" customFormat="1" ht="15" hidden="1" customHeight="1" x14ac:dyDescent="0.2">
      <c r="A725" s="337"/>
      <c r="B725" s="80"/>
      <c r="C725" s="226"/>
      <c r="D725" s="227"/>
      <c r="E725" s="227"/>
      <c r="F725" s="228"/>
      <c r="G725" s="229"/>
      <c r="H725" s="229"/>
      <c r="I725" s="230"/>
      <c r="J725" s="229"/>
      <c r="K725" s="229"/>
      <c r="L725" s="231"/>
      <c r="M725" s="232"/>
      <c r="N725" s="233"/>
      <c r="O725" s="167"/>
      <c r="P725" s="14"/>
      <c r="Q725" s="14"/>
      <c r="R725" s="14"/>
      <c r="S725" s="14"/>
      <c r="T725" s="14"/>
      <c r="U725" s="14"/>
      <c r="V725" s="14"/>
      <c r="W725" s="14"/>
      <c r="X725" s="167"/>
      <c r="Y725" s="167"/>
      <c r="Z725" s="14"/>
      <c r="AA725" s="74"/>
      <c r="AB725" s="14"/>
      <c r="AC725" s="14"/>
    </row>
    <row r="726" spans="1:29" s="11" customFormat="1" ht="15" hidden="1" customHeight="1" x14ac:dyDescent="0.2">
      <c r="A726" s="337"/>
      <c r="B726" s="80"/>
      <c r="C726" s="226"/>
      <c r="D726" s="227"/>
      <c r="E726" s="227"/>
      <c r="F726" s="228"/>
      <c r="G726" s="229"/>
      <c r="H726" s="229"/>
      <c r="I726" s="230"/>
      <c r="J726" s="229"/>
      <c r="K726" s="229"/>
      <c r="L726" s="231"/>
      <c r="M726" s="232"/>
      <c r="N726" s="233"/>
      <c r="O726" s="167"/>
      <c r="P726" s="14"/>
      <c r="Q726" s="14"/>
      <c r="R726" s="14"/>
      <c r="S726" s="14"/>
      <c r="T726" s="14"/>
      <c r="U726" s="14"/>
      <c r="V726" s="14"/>
      <c r="W726" s="14"/>
      <c r="X726" s="167"/>
      <c r="Y726" s="167"/>
      <c r="Z726" s="14"/>
      <c r="AA726" s="74"/>
      <c r="AB726" s="14"/>
      <c r="AC726" s="14"/>
    </row>
    <row r="727" spans="1:29" s="11" customFormat="1" ht="15" hidden="1" customHeight="1" x14ac:dyDescent="0.2">
      <c r="A727" s="337"/>
      <c r="B727" s="80"/>
      <c r="C727" s="226"/>
      <c r="D727" s="227"/>
      <c r="E727" s="227"/>
      <c r="F727" s="228"/>
      <c r="G727" s="229"/>
      <c r="H727" s="229"/>
      <c r="I727" s="230"/>
      <c r="J727" s="229"/>
      <c r="K727" s="229"/>
      <c r="L727" s="231"/>
      <c r="M727" s="232"/>
      <c r="N727" s="233"/>
      <c r="O727" s="167"/>
      <c r="P727" s="14"/>
      <c r="Q727" s="14"/>
      <c r="R727" s="14"/>
      <c r="S727" s="14"/>
      <c r="T727" s="14"/>
      <c r="U727" s="14"/>
      <c r="V727" s="14"/>
      <c r="W727" s="14"/>
      <c r="X727" s="167"/>
      <c r="Y727" s="167"/>
      <c r="Z727" s="14"/>
      <c r="AA727" s="74"/>
      <c r="AB727" s="14"/>
      <c r="AC727" s="14"/>
    </row>
    <row r="728" spans="1:29" s="11" customFormat="1" ht="15" hidden="1" customHeight="1" x14ac:dyDescent="0.2">
      <c r="A728" s="337"/>
      <c r="B728" s="80"/>
      <c r="C728" s="226"/>
      <c r="D728" s="227"/>
      <c r="E728" s="227"/>
      <c r="F728" s="228"/>
      <c r="G728" s="229"/>
      <c r="H728" s="229"/>
      <c r="I728" s="230"/>
      <c r="J728" s="229"/>
      <c r="K728" s="229"/>
      <c r="L728" s="231"/>
      <c r="M728" s="232"/>
      <c r="N728" s="233"/>
      <c r="O728" s="167"/>
      <c r="P728" s="14"/>
      <c r="Q728" s="14"/>
      <c r="R728" s="14"/>
      <c r="S728" s="14"/>
      <c r="T728" s="14"/>
      <c r="U728" s="14"/>
      <c r="V728" s="14"/>
      <c r="W728" s="14"/>
      <c r="X728" s="167"/>
      <c r="Y728" s="167"/>
      <c r="Z728" s="14"/>
      <c r="AA728" s="74"/>
      <c r="AB728" s="14"/>
      <c r="AC728" s="14"/>
    </row>
    <row r="729" spans="1:29" s="11" customFormat="1" ht="15" hidden="1" customHeight="1" x14ac:dyDescent="0.2">
      <c r="A729" s="337"/>
      <c r="B729" s="80"/>
      <c r="C729" s="226"/>
      <c r="D729" s="227"/>
      <c r="E729" s="227"/>
      <c r="F729" s="228"/>
      <c r="G729" s="229"/>
      <c r="H729" s="229"/>
      <c r="I729" s="230"/>
      <c r="J729" s="229"/>
      <c r="K729" s="229"/>
      <c r="L729" s="231"/>
      <c r="M729" s="232"/>
      <c r="N729" s="233"/>
      <c r="O729" s="167"/>
      <c r="P729" s="14"/>
      <c r="Q729" s="14"/>
      <c r="R729" s="14"/>
      <c r="S729" s="14"/>
      <c r="T729" s="14"/>
      <c r="U729" s="14"/>
      <c r="V729" s="14"/>
      <c r="W729" s="14"/>
      <c r="X729" s="167"/>
      <c r="Y729" s="167"/>
      <c r="Z729" s="14"/>
      <c r="AA729" s="74"/>
      <c r="AB729" s="14"/>
      <c r="AC729" s="14"/>
    </row>
    <row r="730" spans="1:29" s="11" customFormat="1" ht="15" hidden="1" customHeight="1" x14ac:dyDescent="0.2">
      <c r="A730" s="337"/>
      <c r="B730" s="80"/>
      <c r="C730" s="226"/>
      <c r="D730" s="227"/>
      <c r="E730" s="227"/>
      <c r="F730" s="228"/>
      <c r="G730" s="229"/>
      <c r="H730" s="229"/>
      <c r="I730" s="230"/>
      <c r="J730" s="229"/>
      <c r="K730" s="229"/>
      <c r="L730" s="231"/>
      <c r="M730" s="232"/>
      <c r="N730" s="233"/>
      <c r="O730" s="167"/>
      <c r="P730" s="14"/>
      <c r="Q730" s="14"/>
      <c r="R730" s="14"/>
      <c r="S730" s="14"/>
      <c r="T730" s="14"/>
      <c r="U730" s="14"/>
      <c r="V730" s="14"/>
      <c r="W730" s="14"/>
      <c r="X730" s="167"/>
      <c r="Y730" s="167"/>
      <c r="Z730" s="14"/>
      <c r="AA730" s="74"/>
      <c r="AB730" s="14"/>
      <c r="AC730" s="14"/>
    </row>
    <row r="731" spans="1:29" s="11" customFormat="1" ht="15" hidden="1" customHeight="1" x14ac:dyDescent="0.2">
      <c r="A731" s="337"/>
      <c r="B731" s="80"/>
      <c r="C731" s="226"/>
      <c r="D731" s="227"/>
      <c r="E731" s="227"/>
      <c r="F731" s="228"/>
      <c r="G731" s="229"/>
      <c r="H731" s="229"/>
      <c r="I731" s="230"/>
      <c r="J731" s="229"/>
      <c r="K731" s="229"/>
      <c r="L731" s="231"/>
      <c r="M731" s="232"/>
      <c r="N731" s="233"/>
      <c r="O731" s="167"/>
      <c r="P731" s="14"/>
      <c r="Q731" s="14"/>
      <c r="R731" s="14"/>
      <c r="S731" s="14"/>
      <c r="T731" s="14"/>
      <c r="U731" s="14"/>
      <c r="V731" s="14"/>
      <c r="W731" s="14"/>
      <c r="X731" s="167"/>
      <c r="Y731" s="167"/>
      <c r="Z731" s="14"/>
      <c r="AA731" s="74"/>
      <c r="AB731" s="14"/>
      <c r="AC731" s="14"/>
    </row>
    <row r="732" spans="1:29" s="11" customFormat="1" ht="15" hidden="1" customHeight="1" x14ac:dyDescent="0.2">
      <c r="A732" s="337"/>
      <c r="B732" s="80"/>
      <c r="C732" s="226"/>
      <c r="D732" s="227"/>
      <c r="E732" s="227"/>
      <c r="F732" s="228"/>
      <c r="G732" s="229"/>
      <c r="H732" s="229"/>
      <c r="I732" s="230"/>
      <c r="J732" s="229"/>
      <c r="K732" s="229"/>
      <c r="L732" s="231"/>
      <c r="M732" s="232"/>
      <c r="N732" s="233"/>
      <c r="O732" s="167"/>
      <c r="P732" s="14"/>
      <c r="Q732" s="14"/>
      <c r="R732" s="14"/>
      <c r="S732" s="14"/>
      <c r="T732" s="14"/>
      <c r="U732" s="14"/>
      <c r="V732" s="14"/>
      <c r="W732" s="14"/>
      <c r="X732" s="167"/>
      <c r="Y732" s="167"/>
      <c r="Z732" s="14"/>
      <c r="AA732" s="74"/>
      <c r="AB732" s="14"/>
      <c r="AC732" s="14"/>
    </row>
    <row r="733" spans="1:29" s="11" customFormat="1" ht="15" hidden="1" customHeight="1" x14ac:dyDescent="0.2">
      <c r="A733" s="337"/>
      <c r="B733" s="80"/>
      <c r="C733" s="226"/>
      <c r="D733" s="227"/>
      <c r="E733" s="227"/>
      <c r="F733" s="228"/>
      <c r="G733" s="229"/>
      <c r="H733" s="229"/>
      <c r="I733" s="230"/>
      <c r="J733" s="229"/>
      <c r="K733" s="229"/>
      <c r="L733" s="231"/>
      <c r="M733" s="232"/>
      <c r="N733" s="233"/>
      <c r="O733" s="167"/>
      <c r="P733" s="14"/>
      <c r="Q733" s="14"/>
      <c r="R733" s="14"/>
      <c r="S733" s="14"/>
      <c r="T733" s="14"/>
      <c r="U733" s="14"/>
      <c r="V733" s="14"/>
      <c r="W733" s="14"/>
      <c r="X733" s="167"/>
      <c r="Y733" s="167"/>
      <c r="Z733" s="14"/>
      <c r="AA733" s="74"/>
      <c r="AB733" s="14"/>
      <c r="AC733" s="14"/>
    </row>
    <row r="734" spans="1:29" s="11" customFormat="1" ht="15" hidden="1" customHeight="1" x14ac:dyDescent="0.2">
      <c r="A734" s="337"/>
      <c r="B734" s="80"/>
      <c r="C734" s="226"/>
      <c r="D734" s="227"/>
      <c r="E734" s="227"/>
      <c r="F734" s="228"/>
      <c r="G734" s="229"/>
      <c r="H734" s="229"/>
      <c r="I734" s="230"/>
      <c r="J734" s="229"/>
      <c r="K734" s="229"/>
      <c r="L734" s="231"/>
      <c r="M734" s="232"/>
      <c r="N734" s="233"/>
      <c r="O734" s="167"/>
      <c r="P734" s="14"/>
      <c r="Q734" s="14"/>
      <c r="R734" s="14"/>
      <c r="S734" s="14"/>
      <c r="T734" s="14"/>
      <c r="U734" s="14"/>
      <c r="V734" s="14"/>
      <c r="W734" s="14"/>
      <c r="X734" s="167"/>
      <c r="Y734" s="167"/>
      <c r="Z734" s="14"/>
      <c r="AA734" s="74"/>
      <c r="AB734" s="14"/>
      <c r="AC734" s="14"/>
    </row>
    <row r="735" spans="1:29" s="11" customFormat="1" ht="15" hidden="1" customHeight="1" x14ac:dyDescent="0.2">
      <c r="A735" s="337"/>
      <c r="B735" s="80"/>
      <c r="C735" s="226"/>
      <c r="D735" s="227"/>
      <c r="E735" s="227"/>
      <c r="F735" s="228"/>
      <c r="G735" s="229"/>
      <c r="H735" s="229"/>
      <c r="I735" s="230"/>
      <c r="J735" s="229"/>
      <c r="K735" s="229"/>
      <c r="L735" s="231"/>
      <c r="M735" s="232"/>
      <c r="N735" s="233"/>
      <c r="O735" s="167"/>
      <c r="P735" s="14"/>
      <c r="Q735" s="14"/>
      <c r="R735" s="14"/>
      <c r="S735" s="14"/>
      <c r="T735" s="14"/>
      <c r="U735" s="14"/>
      <c r="V735" s="14"/>
      <c r="W735" s="14"/>
      <c r="X735" s="167"/>
      <c r="Y735" s="167"/>
      <c r="Z735" s="14"/>
      <c r="AA735" s="74"/>
      <c r="AB735" s="14"/>
      <c r="AC735" s="14"/>
    </row>
    <row r="736" spans="1:29" s="11" customFormat="1" ht="15" hidden="1" customHeight="1" x14ac:dyDescent="0.2">
      <c r="A736" s="337"/>
      <c r="B736" s="80"/>
      <c r="C736" s="226"/>
      <c r="D736" s="227"/>
      <c r="E736" s="227"/>
      <c r="F736" s="228"/>
      <c r="G736" s="229"/>
      <c r="H736" s="229"/>
      <c r="I736" s="230"/>
      <c r="J736" s="229"/>
      <c r="K736" s="229"/>
      <c r="L736" s="231"/>
      <c r="M736" s="232"/>
      <c r="N736" s="233"/>
      <c r="O736" s="167"/>
      <c r="P736" s="14"/>
      <c r="Q736" s="14"/>
      <c r="R736" s="14"/>
      <c r="S736" s="14"/>
      <c r="T736" s="14"/>
      <c r="U736" s="14"/>
      <c r="V736" s="14"/>
      <c r="W736" s="14"/>
      <c r="X736" s="167"/>
      <c r="Y736" s="167"/>
      <c r="Z736" s="14"/>
      <c r="AA736" s="74"/>
      <c r="AB736" s="14"/>
      <c r="AC736" s="14"/>
    </row>
    <row r="737" spans="1:29" s="11" customFormat="1" ht="15" hidden="1" customHeight="1" x14ac:dyDescent="0.2">
      <c r="A737" s="337"/>
      <c r="B737" s="80"/>
      <c r="C737" s="226"/>
      <c r="D737" s="227"/>
      <c r="E737" s="227"/>
      <c r="F737" s="228"/>
      <c r="G737" s="229"/>
      <c r="H737" s="229"/>
      <c r="I737" s="230"/>
      <c r="J737" s="229"/>
      <c r="K737" s="229"/>
      <c r="L737" s="231"/>
      <c r="M737" s="232"/>
      <c r="N737" s="233"/>
      <c r="O737" s="167"/>
      <c r="P737" s="14"/>
      <c r="Q737" s="14"/>
      <c r="R737" s="14"/>
      <c r="S737" s="14"/>
      <c r="T737" s="14"/>
      <c r="U737" s="14"/>
      <c r="V737" s="14"/>
      <c r="W737" s="14"/>
      <c r="X737" s="167"/>
      <c r="Y737" s="167"/>
      <c r="Z737" s="14"/>
      <c r="AA737" s="74"/>
      <c r="AB737" s="14"/>
      <c r="AC737" s="14"/>
    </row>
    <row r="738" spans="1:29" s="11" customFormat="1" ht="15" hidden="1" customHeight="1" x14ac:dyDescent="0.2">
      <c r="A738" s="337"/>
      <c r="B738" s="80"/>
      <c r="C738" s="226"/>
      <c r="D738" s="227"/>
      <c r="E738" s="227"/>
      <c r="F738" s="228"/>
      <c r="G738" s="229"/>
      <c r="H738" s="229"/>
      <c r="I738" s="230"/>
      <c r="J738" s="229"/>
      <c r="K738" s="229"/>
      <c r="L738" s="231"/>
      <c r="M738" s="232"/>
      <c r="N738" s="233"/>
      <c r="O738" s="167"/>
      <c r="P738" s="14"/>
      <c r="Q738" s="14"/>
      <c r="R738" s="14"/>
      <c r="S738" s="14"/>
      <c r="T738" s="14"/>
      <c r="U738" s="14"/>
      <c r="V738" s="14"/>
      <c r="W738" s="14"/>
      <c r="X738" s="167"/>
      <c r="Y738" s="167"/>
      <c r="Z738" s="14"/>
      <c r="AA738" s="74"/>
      <c r="AB738" s="14"/>
      <c r="AC738" s="14"/>
    </row>
    <row r="739" spans="1:29" s="11" customFormat="1" ht="15" hidden="1" customHeight="1" x14ac:dyDescent="0.2">
      <c r="A739" s="337"/>
      <c r="B739" s="80"/>
      <c r="C739" s="226"/>
      <c r="D739" s="227"/>
      <c r="E739" s="227"/>
      <c r="F739" s="228"/>
      <c r="G739" s="229"/>
      <c r="H739" s="229"/>
      <c r="I739" s="230"/>
      <c r="J739" s="229"/>
      <c r="K739" s="229"/>
      <c r="L739" s="231"/>
      <c r="M739" s="232"/>
      <c r="N739" s="233"/>
      <c r="O739" s="167"/>
      <c r="P739" s="14"/>
      <c r="Q739" s="14"/>
      <c r="R739" s="14"/>
      <c r="S739" s="14"/>
      <c r="T739" s="14"/>
      <c r="U739" s="14"/>
      <c r="V739" s="14"/>
      <c r="W739" s="14"/>
      <c r="X739" s="167"/>
      <c r="Y739" s="167"/>
      <c r="Z739" s="14"/>
      <c r="AA739" s="74"/>
      <c r="AB739" s="14"/>
      <c r="AC739" s="14"/>
    </row>
    <row r="740" spans="1:29" s="11" customFormat="1" ht="15" hidden="1" customHeight="1" x14ac:dyDescent="0.2">
      <c r="A740" s="337"/>
      <c r="B740" s="80"/>
      <c r="C740" s="226"/>
      <c r="D740" s="227"/>
      <c r="E740" s="227"/>
      <c r="F740" s="228"/>
      <c r="G740" s="229"/>
      <c r="H740" s="229"/>
      <c r="I740" s="230"/>
      <c r="J740" s="229"/>
      <c r="K740" s="229"/>
      <c r="L740" s="231"/>
      <c r="M740" s="232"/>
      <c r="N740" s="233"/>
      <c r="O740" s="167"/>
      <c r="P740" s="14"/>
      <c r="Q740" s="14"/>
      <c r="R740" s="14"/>
      <c r="S740" s="14"/>
      <c r="T740" s="14"/>
      <c r="U740" s="14"/>
      <c r="V740" s="14"/>
      <c r="W740" s="14"/>
      <c r="X740" s="167"/>
      <c r="Y740" s="167"/>
      <c r="Z740" s="14"/>
      <c r="AA740" s="74"/>
      <c r="AB740" s="14"/>
      <c r="AC740" s="14"/>
    </row>
    <row r="741" spans="1:29" s="11" customFormat="1" ht="15" hidden="1" customHeight="1" x14ac:dyDescent="0.2">
      <c r="A741" s="337"/>
      <c r="B741" s="80"/>
      <c r="C741" s="226"/>
      <c r="D741" s="227"/>
      <c r="E741" s="227"/>
      <c r="F741" s="228"/>
      <c r="G741" s="229"/>
      <c r="H741" s="229"/>
      <c r="I741" s="230"/>
      <c r="J741" s="229"/>
      <c r="K741" s="229"/>
      <c r="L741" s="231"/>
      <c r="M741" s="232"/>
      <c r="N741" s="233"/>
      <c r="O741" s="167"/>
      <c r="P741" s="14"/>
      <c r="Q741" s="14"/>
      <c r="R741" s="14"/>
      <c r="S741" s="14"/>
      <c r="T741" s="14"/>
      <c r="U741" s="14"/>
      <c r="V741" s="14"/>
      <c r="W741" s="14"/>
      <c r="X741" s="167"/>
      <c r="Y741" s="167"/>
      <c r="Z741" s="14"/>
      <c r="AA741" s="74"/>
      <c r="AB741" s="14"/>
      <c r="AC741" s="14"/>
    </row>
    <row r="742" spans="1:29" s="11" customFormat="1" ht="15" hidden="1" customHeight="1" x14ac:dyDescent="0.2">
      <c r="A742" s="337"/>
      <c r="B742" s="80"/>
      <c r="C742" s="226"/>
      <c r="D742" s="227"/>
      <c r="E742" s="227"/>
      <c r="F742" s="228"/>
      <c r="G742" s="229"/>
      <c r="H742" s="229"/>
      <c r="I742" s="230"/>
      <c r="J742" s="229"/>
      <c r="K742" s="229"/>
      <c r="L742" s="231"/>
      <c r="M742" s="232"/>
      <c r="N742" s="233"/>
      <c r="O742" s="167"/>
      <c r="P742" s="14"/>
      <c r="Q742" s="14"/>
      <c r="R742" s="14"/>
      <c r="S742" s="14"/>
      <c r="T742" s="14"/>
      <c r="U742" s="14"/>
      <c r="V742" s="14"/>
      <c r="W742" s="14"/>
      <c r="X742" s="167"/>
      <c r="Y742" s="167"/>
      <c r="Z742" s="14"/>
      <c r="AA742" s="74"/>
      <c r="AB742" s="14"/>
      <c r="AC742" s="14"/>
    </row>
    <row r="743" spans="1:29" s="11" customFormat="1" ht="15" hidden="1" customHeight="1" x14ac:dyDescent="0.2">
      <c r="A743" s="337"/>
      <c r="B743" s="80"/>
      <c r="C743" s="226"/>
      <c r="D743" s="227"/>
      <c r="E743" s="227"/>
      <c r="F743" s="228"/>
      <c r="G743" s="229"/>
      <c r="H743" s="229"/>
      <c r="I743" s="230"/>
      <c r="J743" s="229"/>
      <c r="K743" s="229"/>
      <c r="L743" s="231"/>
      <c r="M743" s="232"/>
      <c r="N743" s="233"/>
      <c r="O743" s="167"/>
      <c r="P743" s="14"/>
      <c r="Q743" s="14"/>
      <c r="R743" s="14"/>
      <c r="S743" s="14"/>
      <c r="T743" s="14"/>
      <c r="U743" s="14"/>
      <c r="V743" s="14"/>
      <c r="W743" s="14"/>
      <c r="X743" s="167"/>
      <c r="Y743" s="167"/>
      <c r="Z743" s="14"/>
      <c r="AA743" s="74"/>
      <c r="AB743" s="14"/>
      <c r="AC743" s="14"/>
    </row>
    <row r="744" spans="1:29" s="11" customFormat="1" ht="15" hidden="1" customHeight="1" x14ac:dyDescent="0.2">
      <c r="A744" s="337"/>
      <c r="B744" s="80"/>
      <c r="C744" s="226"/>
      <c r="D744" s="227"/>
      <c r="E744" s="227"/>
      <c r="F744" s="228"/>
      <c r="G744" s="229"/>
      <c r="H744" s="229"/>
      <c r="I744" s="230"/>
      <c r="J744" s="229"/>
      <c r="K744" s="229"/>
      <c r="L744" s="231"/>
      <c r="M744" s="232"/>
      <c r="N744" s="233"/>
      <c r="O744" s="167"/>
      <c r="P744" s="14"/>
      <c r="Q744" s="14"/>
      <c r="R744" s="14"/>
      <c r="S744" s="14"/>
      <c r="T744" s="14"/>
      <c r="U744" s="14"/>
      <c r="V744" s="14"/>
      <c r="W744" s="14"/>
      <c r="X744" s="167"/>
      <c r="Y744" s="167"/>
      <c r="Z744" s="14"/>
      <c r="AA744" s="74"/>
      <c r="AB744" s="14"/>
      <c r="AC744" s="14"/>
    </row>
    <row r="745" spans="1:29" s="11" customFormat="1" ht="15" hidden="1" customHeight="1" x14ac:dyDescent="0.2">
      <c r="A745" s="337"/>
      <c r="B745" s="80"/>
      <c r="C745" s="226"/>
      <c r="D745" s="227"/>
      <c r="E745" s="227"/>
      <c r="F745" s="228"/>
      <c r="G745" s="229"/>
      <c r="H745" s="229"/>
      <c r="I745" s="230"/>
      <c r="J745" s="229"/>
      <c r="K745" s="229"/>
      <c r="L745" s="231"/>
      <c r="M745" s="232"/>
      <c r="N745" s="233"/>
      <c r="O745" s="167"/>
      <c r="P745" s="14"/>
      <c r="Q745" s="14"/>
      <c r="R745" s="14"/>
      <c r="S745" s="14"/>
      <c r="T745" s="14"/>
      <c r="U745" s="14"/>
      <c r="V745" s="14"/>
      <c r="W745" s="14"/>
      <c r="X745" s="167"/>
      <c r="Y745" s="167"/>
      <c r="Z745" s="14"/>
      <c r="AA745" s="74"/>
      <c r="AB745" s="14"/>
      <c r="AC745" s="14"/>
    </row>
    <row r="746" spans="1:29" s="11" customFormat="1" ht="15" hidden="1" customHeight="1" x14ac:dyDescent="0.2">
      <c r="A746" s="337"/>
      <c r="B746" s="80"/>
      <c r="C746" s="226"/>
      <c r="D746" s="227"/>
      <c r="E746" s="227"/>
      <c r="F746" s="228"/>
      <c r="G746" s="229"/>
      <c r="H746" s="229"/>
      <c r="I746" s="230"/>
      <c r="J746" s="229"/>
      <c r="K746" s="229"/>
      <c r="L746" s="231"/>
      <c r="M746" s="232"/>
      <c r="N746" s="233"/>
      <c r="O746" s="167"/>
      <c r="P746" s="14"/>
      <c r="Q746" s="14"/>
      <c r="R746" s="14"/>
      <c r="S746" s="14"/>
      <c r="T746" s="14"/>
      <c r="U746" s="14"/>
      <c r="V746" s="14"/>
      <c r="W746" s="14"/>
      <c r="X746" s="167"/>
      <c r="Y746" s="167"/>
      <c r="Z746" s="14"/>
      <c r="AA746" s="74"/>
      <c r="AB746" s="14"/>
      <c r="AC746" s="14"/>
    </row>
    <row r="747" spans="1:29" s="11" customFormat="1" ht="15" hidden="1" customHeight="1" x14ac:dyDescent="0.2">
      <c r="A747" s="337"/>
      <c r="B747" s="80"/>
      <c r="C747" s="226"/>
      <c r="D747" s="227"/>
      <c r="E747" s="227"/>
      <c r="F747" s="228"/>
      <c r="G747" s="229"/>
      <c r="H747" s="229"/>
      <c r="I747" s="230"/>
      <c r="J747" s="229"/>
      <c r="K747" s="229"/>
      <c r="L747" s="231"/>
      <c r="M747" s="232"/>
      <c r="N747" s="233"/>
      <c r="O747" s="167"/>
      <c r="P747" s="14"/>
      <c r="Q747" s="14"/>
      <c r="R747" s="14"/>
      <c r="S747" s="14"/>
      <c r="T747" s="14"/>
      <c r="U747" s="14"/>
      <c r="V747" s="14"/>
      <c r="W747" s="14"/>
      <c r="X747" s="167"/>
      <c r="Y747" s="167"/>
      <c r="Z747" s="14"/>
      <c r="AA747" s="74"/>
      <c r="AB747" s="14"/>
      <c r="AC747" s="14"/>
    </row>
    <row r="748" spans="1:29" s="11" customFormat="1" ht="15" hidden="1" customHeight="1" x14ac:dyDescent="0.2">
      <c r="A748" s="337"/>
      <c r="B748" s="80"/>
      <c r="C748" s="226"/>
      <c r="D748" s="227"/>
      <c r="E748" s="227"/>
      <c r="F748" s="228"/>
      <c r="G748" s="229"/>
      <c r="H748" s="229"/>
      <c r="I748" s="230"/>
      <c r="J748" s="229"/>
      <c r="K748" s="229"/>
      <c r="L748" s="231"/>
      <c r="M748" s="232"/>
      <c r="N748" s="233"/>
      <c r="O748" s="167"/>
      <c r="P748" s="14"/>
      <c r="Q748" s="14"/>
      <c r="R748" s="14"/>
      <c r="S748" s="14"/>
      <c r="T748" s="14"/>
      <c r="U748" s="14"/>
      <c r="V748" s="14"/>
      <c r="W748" s="14"/>
      <c r="X748" s="167"/>
      <c r="Y748" s="167"/>
      <c r="Z748" s="14"/>
      <c r="AA748" s="74"/>
      <c r="AB748" s="14"/>
      <c r="AC748" s="14"/>
    </row>
    <row r="749" spans="1:29" s="11" customFormat="1" ht="15" hidden="1" customHeight="1" x14ac:dyDescent="0.2">
      <c r="A749" s="337"/>
      <c r="B749" s="80"/>
      <c r="C749" s="226"/>
      <c r="D749" s="227"/>
      <c r="E749" s="227"/>
      <c r="F749" s="228"/>
      <c r="G749" s="229"/>
      <c r="H749" s="229"/>
      <c r="I749" s="230"/>
      <c r="J749" s="229"/>
      <c r="K749" s="229"/>
      <c r="L749" s="231"/>
      <c r="M749" s="232"/>
      <c r="N749" s="233"/>
      <c r="O749" s="167"/>
      <c r="P749" s="14"/>
      <c r="Q749" s="14"/>
      <c r="R749" s="14"/>
      <c r="S749" s="14"/>
      <c r="T749" s="14"/>
      <c r="U749" s="14"/>
      <c r="V749" s="14"/>
      <c r="W749" s="14"/>
      <c r="X749" s="167"/>
      <c r="Y749" s="167"/>
      <c r="Z749" s="14"/>
      <c r="AA749" s="74"/>
      <c r="AB749" s="14"/>
      <c r="AC749" s="14"/>
    </row>
    <row r="750" spans="1:29" s="11" customFormat="1" ht="15" hidden="1" customHeight="1" x14ac:dyDescent="0.2">
      <c r="A750" s="337"/>
      <c r="B750" s="80"/>
      <c r="C750" s="226"/>
      <c r="D750" s="227"/>
      <c r="E750" s="227"/>
      <c r="F750" s="228"/>
      <c r="G750" s="229"/>
      <c r="H750" s="229"/>
      <c r="I750" s="230"/>
      <c r="J750" s="229"/>
      <c r="K750" s="229"/>
      <c r="L750" s="231"/>
      <c r="M750" s="232"/>
      <c r="N750" s="233"/>
      <c r="O750" s="167"/>
      <c r="P750" s="14"/>
      <c r="Q750" s="14"/>
      <c r="R750" s="14"/>
      <c r="S750" s="14"/>
      <c r="T750" s="14"/>
      <c r="U750" s="14"/>
      <c r="V750" s="14"/>
      <c r="W750" s="14"/>
      <c r="X750" s="167"/>
      <c r="Y750" s="167"/>
      <c r="Z750" s="14"/>
      <c r="AA750" s="74"/>
      <c r="AB750" s="14"/>
      <c r="AC750" s="14"/>
    </row>
    <row r="751" spans="1:29" s="11" customFormat="1" ht="15" hidden="1" customHeight="1" x14ac:dyDescent="0.2">
      <c r="A751" s="337"/>
      <c r="B751" s="80"/>
      <c r="C751" s="226"/>
      <c r="D751" s="227"/>
      <c r="E751" s="227"/>
      <c r="F751" s="228"/>
      <c r="G751" s="229"/>
      <c r="H751" s="229"/>
      <c r="I751" s="230"/>
      <c r="J751" s="229"/>
      <c r="K751" s="229"/>
      <c r="L751" s="231"/>
      <c r="M751" s="232"/>
      <c r="N751" s="233"/>
      <c r="O751" s="167"/>
      <c r="P751" s="14"/>
      <c r="Q751" s="14"/>
      <c r="R751" s="14"/>
      <c r="S751" s="14"/>
      <c r="T751" s="14"/>
      <c r="U751" s="14"/>
      <c r="V751" s="14"/>
      <c r="W751" s="14"/>
      <c r="X751" s="167"/>
      <c r="Y751" s="167"/>
      <c r="Z751" s="14"/>
      <c r="AA751" s="74"/>
      <c r="AB751" s="14"/>
      <c r="AC751" s="14"/>
    </row>
    <row r="752" spans="1:29" s="11" customFormat="1" ht="15" hidden="1" customHeight="1" x14ac:dyDescent="0.2">
      <c r="A752" s="337"/>
      <c r="B752" s="80"/>
      <c r="C752" s="226"/>
      <c r="D752" s="227"/>
      <c r="E752" s="227"/>
      <c r="F752" s="228"/>
      <c r="G752" s="229"/>
      <c r="H752" s="229"/>
      <c r="I752" s="230"/>
      <c r="J752" s="229"/>
      <c r="K752" s="229"/>
      <c r="L752" s="231"/>
      <c r="M752" s="232"/>
      <c r="N752" s="233"/>
      <c r="O752" s="167"/>
      <c r="P752" s="14"/>
      <c r="Q752" s="14"/>
      <c r="R752" s="14"/>
      <c r="S752" s="14"/>
      <c r="T752" s="14"/>
      <c r="U752" s="14"/>
      <c r="V752" s="14"/>
      <c r="W752" s="14"/>
      <c r="X752" s="167"/>
      <c r="Y752" s="167"/>
      <c r="Z752" s="14"/>
      <c r="AA752" s="74"/>
      <c r="AB752" s="14"/>
      <c r="AC752" s="14"/>
    </row>
    <row r="753" spans="1:29" s="11" customFormat="1" ht="15" hidden="1" customHeight="1" x14ac:dyDescent="0.2">
      <c r="A753" s="337"/>
      <c r="B753" s="80"/>
      <c r="C753" s="226"/>
      <c r="D753" s="227"/>
      <c r="E753" s="227"/>
      <c r="F753" s="228"/>
      <c r="G753" s="229"/>
      <c r="H753" s="229"/>
      <c r="I753" s="230"/>
      <c r="J753" s="229"/>
      <c r="K753" s="229"/>
      <c r="L753" s="231"/>
      <c r="M753" s="232"/>
      <c r="N753" s="233"/>
      <c r="O753" s="167"/>
      <c r="P753" s="14"/>
      <c r="Q753" s="14"/>
      <c r="R753" s="14"/>
      <c r="S753" s="14"/>
      <c r="T753" s="14"/>
      <c r="U753" s="14"/>
      <c r="V753" s="14"/>
      <c r="W753" s="14"/>
      <c r="X753" s="167"/>
      <c r="Y753" s="167"/>
      <c r="Z753" s="14"/>
      <c r="AA753" s="74"/>
      <c r="AB753" s="14"/>
      <c r="AC753" s="14"/>
    </row>
    <row r="754" spans="1:29" s="11" customFormat="1" ht="15" hidden="1" customHeight="1" x14ac:dyDescent="0.2">
      <c r="A754" s="337"/>
      <c r="B754" s="80"/>
      <c r="C754" s="226"/>
      <c r="D754" s="227"/>
      <c r="E754" s="227"/>
      <c r="F754" s="228"/>
      <c r="G754" s="229"/>
      <c r="H754" s="229"/>
      <c r="I754" s="230"/>
      <c r="J754" s="229"/>
      <c r="K754" s="229"/>
      <c r="L754" s="231"/>
      <c r="M754" s="232"/>
      <c r="N754" s="233"/>
      <c r="O754" s="167"/>
      <c r="P754" s="14"/>
      <c r="Q754" s="14"/>
      <c r="R754" s="14"/>
      <c r="S754" s="14"/>
      <c r="T754" s="14"/>
      <c r="U754" s="14"/>
      <c r="V754" s="14"/>
      <c r="W754" s="14"/>
      <c r="X754" s="167"/>
      <c r="Y754" s="167"/>
      <c r="Z754" s="14"/>
      <c r="AA754" s="74"/>
      <c r="AB754" s="14"/>
      <c r="AC754" s="14"/>
    </row>
    <row r="755" spans="1:29" s="11" customFormat="1" ht="15" hidden="1" customHeight="1" x14ac:dyDescent="0.2">
      <c r="A755" s="337"/>
      <c r="B755" s="80"/>
      <c r="C755" s="226"/>
      <c r="D755" s="227"/>
      <c r="E755" s="227"/>
      <c r="F755" s="228"/>
      <c r="G755" s="229"/>
      <c r="H755" s="229"/>
      <c r="I755" s="230"/>
      <c r="J755" s="229"/>
      <c r="K755" s="229"/>
      <c r="L755" s="231"/>
      <c r="M755" s="232"/>
      <c r="N755" s="233"/>
      <c r="O755" s="167"/>
      <c r="P755" s="14"/>
      <c r="Q755" s="14"/>
      <c r="R755" s="14"/>
      <c r="S755" s="14"/>
      <c r="T755" s="14"/>
      <c r="U755" s="14"/>
      <c r="V755" s="14"/>
      <c r="W755" s="14"/>
      <c r="X755" s="167"/>
      <c r="Y755" s="167"/>
      <c r="Z755" s="14"/>
      <c r="AA755" s="74"/>
      <c r="AB755" s="14"/>
      <c r="AC755" s="14"/>
    </row>
    <row r="756" spans="1:29" s="11" customFormat="1" ht="15" hidden="1" customHeight="1" x14ac:dyDescent="0.2">
      <c r="A756" s="337"/>
      <c r="B756" s="80"/>
      <c r="C756" s="226"/>
      <c r="D756" s="227"/>
      <c r="E756" s="227"/>
      <c r="F756" s="228"/>
      <c r="G756" s="229"/>
      <c r="H756" s="229"/>
      <c r="I756" s="230"/>
      <c r="J756" s="229"/>
      <c r="K756" s="229"/>
      <c r="L756" s="231"/>
      <c r="M756" s="232"/>
      <c r="N756" s="233"/>
      <c r="O756" s="167"/>
      <c r="P756" s="14"/>
      <c r="Q756" s="14"/>
      <c r="R756" s="14"/>
      <c r="S756" s="14"/>
      <c r="T756" s="14"/>
      <c r="U756" s="14"/>
      <c r="V756" s="14"/>
      <c r="W756" s="14"/>
      <c r="X756" s="167"/>
      <c r="Y756" s="167"/>
      <c r="Z756" s="14"/>
      <c r="AA756" s="74"/>
      <c r="AB756" s="14"/>
      <c r="AC756" s="14"/>
    </row>
    <row r="757" spans="1:29" s="11" customFormat="1" ht="15" hidden="1" customHeight="1" x14ac:dyDescent="0.2">
      <c r="A757" s="337"/>
      <c r="B757" s="80"/>
      <c r="C757" s="226"/>
      <c r="D757" s="227"/>
      <c r="E757" s="227"/>
      <c r="F757" s="228"/>
      <c r="G757" s="229"/>
      <c r="H757" s="229"/>
      <c r="I757" s="230"/>
      <c r="J757" s="229"/>
      <c r="K757" s="229"/>
      <c r="L757" s="231"/>
      <c r="M757" s="232"/>
      <c r="N757" s="233"/>
      <c r="O757" s="167"/>
      <c r="P757" s="14"/>
      <c r="Q757" s="14"/>
      <c r="R757" s="14"/>
      <c r="S757" s="14"/>
      <c r="T757" s="14"/>
      <c r="U757" s="14"/>
      <c r="V757" s="14"/>
      <c r="W757" s="14"/>
      <c r="X757" s="167"/>
      <c r="Y757" s="167"/>
      <c r="Z757" s="14"/>
      <c r="AA757" s="74"/>
      <c r="AB757" s="14"/>
      <c r="AC757" s="14"/>
    </row>
    <row r="758" spans="1:29" s="11" customFormat="1" ht="15" hidden="1" customHeight="1" x14ac:dyDescent="0.2">
      <c r="A758" s="337"/>
      <c r="B758" s="80"/>
      <c r="C758" s="226"/>
      <c r="D758" s="227"/>
      <c r="E758" s="227"/>
      <c r="F758" s="228"/>
      <c r="G758" s="229"/>
      <c r="H758" s="229"/>
      <c r="I758" s="230"/>
      <c r="J758" s="229"/>
      <c r="K758" s="229"/>
      <c r="L758" s="231"/>
      <c r="M758" s="232"/>
      <c r="N758" s="233"/>
      <c r="O758" s="167"/>
      <c r="P758" s="14"/>
      <c r="Q758" s="14"/>
      <c r="R758" s="14"/>
      <c r="S758" s="14"/>
      <c r="T758" s="14"/>
      <c r="U758" s="14"/>
      <c r="V758" s="14"/>
      <c r="W758" s="14"/>
      <c r="X758" s="167"/>
      <c r="Y758" s="167"/>
      <c r="Z758" s="14"/>
      <c r="AA758" s="74"/>
      <c r="AB758" s="14"/>
      <c r="AC758" s="14"/>
    </row>
    <row r="759" spans="1:29" s="11" customFormat="1" ht="15" hidden="1" customHeight="1" x14ac:dyDescent="0.2">
      <c r="A759" s="337"/>
      <c r="B759" s="80"/>
      <c r="C759" s="226"/>
      <c r="D759" s="227"/>
      <c r="E759" s="227"/>
      <c r="F759" s="228"/>
      <c r="G759" s="229"/>
      <c r="H759" s="229"/>
      <c r="I759" s="230"/>
      <c r="J759" s="229"/>
      <c r="K759" s="229"/>
      <c r="L759" s="231"/>
      <c r="M759" s="232"/>
      <c r="N759" s="233"/>
      <c r="O759" s="167"/>
      <c r="P759" s="14"/>
      <c r="Q759" s="14"/>
      <c r="R759" s="14"/>
      <c r="S759" s="14"/>
      <c r="T759" s="14"/>
      <c r="U759" s="14"/>
      <c r="V759" s="14"/>
      <c r="W759" s="14"/>
      <c r="X759" s="167"/>
      <c r="Y759" s="167"/>
      <c r="Z759" s="14"/>
      <c r="AA759" s="74"/>
      <c r="AB759" s="14"/>
      <c r="AC759" s="14"/>
    </row>
    <row r="760" spans="1:29" s="11" customFormat="1" ht="15" hidden="1" customHeight="1" x14ac:dyDescent="0.2">
      <c r="A760" s="337"/>
      <c r="B760" s="80"/>
      <c r="C760" s="226"/>
      <c r="D760" s="227"/>
      <c r="E760" s="227"/>
      <c r="F760" s="228"/>
      <c r="G760" s="229"/>
      <c r="H760" s="229"/>
      <c r="I760" s="230"/>
      <c r="J760" s="229"/>
      <c r="K760" s="229"/>
      <c r="L760" s="231"/>
      <c r="M760" s="232"/>
      <c r="N760" s="233"/>
      <c r="O760" s="167"/>
      <c r="P760" s="14"/>
      <c r="Q760" s="14"/>
      <c r="R760" s="14"/>
      <c r="S760" s="14"/>
      <c r="T760" s="14"/>
      <c r="U760" s="14"/>
      <c r="V760" s="14"/>
      <c r="W760" s="14"/>
      <c r="X760" s="167"/>
      <c r="Y760" s="167"/>
      <c r="Z760" s="14"/>
      <c r="AA760" s="74"/>
      <c r="AB760" s="14"/>
      <c r="AC760" s="14"/>
    </row>
    <row r="761" spans="1:29" s="11" customFormat="1" ht="15" hidden="1" customHeight="1" x14ac:dyDescent="0.2">
      <c r="A761" s="337"/>
      <c r="B761" s="80"/>
      <c r="C761" s="226"/>
      <c r="D761" s="227"/>
      <c r="E761" s="227"/>
      <c r="F761" s="228"/>
      <c r="G761" s="229"/>
      <c r="H761" s="229"/>
      <c r="I761" s="230"/>
      <c r="J761" s="229"/>
      <c r="K761" s="229"/>
      <c r="L761" s="231"/>
      <c r="M761" s="232"/>
      <c r="N761" s="233"/>
      <c r="O761" s="167"/>
      <c r="P761" s="14"/>
      <c r="Q761" s="14"/>
      <c r="R761" s="14"/>
      <c r="S761" s="14"/>
      <c r="T761" s="14"/>
      <c r="U761" s="14"/>
      <c r="V761" s="14"/>
      <c r="W761" s="14"/>
      <c r="X761" s="167"/>
      <c r="Y761" s="167"/>
      <c r="Z761" s="14"/>
      <c r="AA761" s="74"/>
      <c r="AB761" s="14"/>
      <c r="AC761" s="14"/>
    </row>
    <row r="762" spans="1:29" s="11" customFormat="1" ht="15" hidden="1" customHeight="1" x14ac:dyDescent="0.2">
      <c r="A762" s="337"/>
      <c r="B762" s="80"/>
      <c r="C762" s="226"/>
      <c r="D762" s="227"/>
      <c r="E762" s="227"/>
      <c r="F762" s="228"/>
      <c r="G762" s="229"/>
      <c r="H762" s="229"/>
      <c r="I762" s="230"/>
      <c r="J762" s="229"/>
      <c r="K762" s="229"/>
      <c r="L762" s="231"/>
      <c r="M762" s="232"/>
      <c r="N762" s="233"/>
      <c r="O762" s="167"/>
      <c r="P762" s="14"/>
      <c r="Q762" s="14"/>
      <c r="R762" s="14"/>
      <c r="S762" s="14"/>
      <c r="T762" s="14"/>
      <c r="U762" s="14"/>
      <c r="V762" s="14"/>
      <c r="W762" s="14"/>
      <c r="X762" s="167"/>
      <c r="Y762" s="167"/>
      <c r="Z762" s="14"/>
      <c r="AA762" s="74"/>
      <c r="AB762" s="14"/>
      <c r="AC762" s="14"/>
    </row>
    <row r="763" spans="1:29" s="11" customFormat="1" ht="15" hidden="1" customHeight="1" x14ac:dyDescent="0.2">
      <c r="A763" s="337"/>
      <c r="B763" s="80"/>
      <c r="C763" s="226"/>
      <c r="D763" s="227"/>
      <c r="E763" s="227"/>
      <c r="F763" s="228"/>
      <c r="G763" s="229"/>
      <c r="H763" s="229"/>
      <c r="I763" s="230"/>
      <c r="J763" s="229"/>
      <c r="K763" s="229"/>
      <c r="L763" s="231"/>
      <c r="M763" s="232"/>
      <c r="N763" s="233"/>
      <c r="O763" s="167"/>
      <c r="P763" s="14"/>
      <c r="Q763" s="14"/>
      <c r="R763" s="14"/>
      <c r="S763" s="14"/>
      <c r="T763" s="14"/>
      <c r="U763" s="14"/>
      <c r="V763" s="14"/>
      <c r="W763" s="14"/>
      <c r="X763" s="167"/>
      <c r="Y763" s="167"/>
      <c r="Z763" s="14"/>
      <c r="AA763" s="74"/>
      <c r="AB763" s="14"/>
      <c r="AC763" s="14"/>
    </row>
    <row r="764" spans="1:29" s="11" customFormat="1" ht="15" hidden="1" customHeight="1" x14ac:dyDescent="0.2">
      <c r="A764" s="337"/>
      <c r="B764" s="80"/>
      <c r="C764" s="226"/>
      <c r="D764" s="227"/>
      <c r="E764" s="227"/>
      <c r="F764" s="228"/>
      <c r="G764" s="229"/>
      <c r="H764" s="229"/>
      <c r="I764" s="230"/>
      <c r="J764" s="229"/>
      <c r="K764" s="229"/>
      <c r="L764" s="231"/>
      <c r="M764" s="232"/>
      <c r="N764" s="233"/>
      <c r="O764" s="167"/>
      <c r="P764" s="14"/>
      <c r="Q764" s="14"/>
      <c r="R764" s="14"/>
      <c r="S764" s="14"/>
      <c r="T764" s="14"/>
      <c r="U764" s="14"/>
      <c r="V764" s="14"/>
      <c r="W764" s="14"/>
      <c r="X764" s="167"/>
      <c r="Y764" s="167"/>
      <c r="Z764" s="14"/>
      <c r="AA764" s="74"/>
      <c r="AB764" s="14"/>
      <c r="AC764" s="14"/>
    </row>
    <row r="765" spans="1:29" s="11" customFormat="1" ht="15" hidden="1" customHeight="1" x14ac:dyDescent="0.2">
      <c r="A765" s="337"/>
      <c r="B765" s="80"/>
      <c r="C765" s="226"/>
      <c r="D765" s="227"/>
      <c r="E765" s="227"/>
      <c r="F765" s="228"/>
      <c r="G765" s="229"/>
      <c r="H765" s="229"/>
      <c r="I765" s="230"/>
      <c r="J765" s="229"/>
      <c r="K765" s="229"/>
      <c r="L765" s="231"/>
      <c r="M765" s="232"/>
      <c r="N765" s="233"/>
      <c r="O765" s="167"/>
      <c r="P765" s="14"/>
      <c r="Q765" s="14"/>
      <c r="R765" s="14"/>
      <c r="S765" s="14"/>
      <c r="T765" s="14"/>
      <c r="U765" s="14"/>
      <c r="V765" s="14"/>
      <c r="W765" s="14"/>
      <c r="X765" s="167"/>
      <c r="Y765" s="167"/>
      <c r="Z765" s="14"/>
      <c r="AA765" s="74"/>
      <c r="AB765" s="14"/>
      <c r="AC765" s="14"/>
    </row>
    <row r="766" spans="1:29" s="11" customFormat="1" ht="15" hidden="1" customHeight="1" x14ac:dyDescent="0.2">
      <c r="A766" s="337"/>
      <c r="B766" s="80"/>
      <c r="C766" s="226"/>
      <c r="D766" s="227"/>
      <c r="E766" s="227"/>
      <c r="F766" s="228"/>
      <c r="G766" s="229"/>
      <c r="H766" s="229"/>
      <c r="I766" s="230"/>
      <c r="J766" s="229"/>
      <c r="K766" s="229"/>
      <c r="L766" s="231"/>
      <c r="M766" s="232"/>
      <c r="N766" s="233"/>
      <c r="O766" s="167"/>
      <c r="P766" s="14"/>
      <c r="Q766" s="14"/>
      <c r="R766" s="14"/>
      <c r="S766" s="14"/>
      <c r="T766" s="14"/>
      <c r="U766" s="14"/>
      <c r="V766" s="14"/>
      <c r="W766" s="14"/>
      <c r="X766" s="167"/>
      <c r="Y766" s="167"/>
      <c r="Z766" s="14"/>
      <c r="AA766" s="74"/>
      <c r="AB766" s="14"/>
      <c r="AC766" s="14"/>
    </row>
    <row r="767" spans="1:29" s="11" customFormat="1" ht="15" hidden="1" customHeight="1" x14ac:dyDescent="0.2">
      <c r="A767" s="337"/>
      <c r="B767" s="80"/>
      <c r="C767" s="226"/>
      <c r="D767" s="227"/>
      <c r="E767" s="227"/>
      <c r="F767" s="228"/>
      <c r="G767" s="229"/>
      <c r="H767" s="229"/>
      <c r="I767" s="230"/>
      <c r="J767" s="229"/>
      <c r="K767" s="229"/>
      <c r="L767" s="231"/>
      <c r="M767" s="232"/>
      <c r="N767" s="233"/>
      <c r="O767" s="167"/>
      <c r="P767" s="14"/>
      <c r="Q767" s="14"/>
      <c r="R767" s="14"/>
      <c r="S767" s="14"/>
      <c r="T767" s="14"/>
      <c r="U767" s="14"/>
      <c r="V767" s="14"/>
      <c r="W767" s="14"/>
      <c r="X767" s="167"/>
      <c r="Y767" s="167"/>
      <c r="Z767" s="14"/>
      <c r="AA767" s="74"/>
      <c r="AB767" s="14"/>
      <c r="AC767" s="14"/>
    </row>
    <row r="768" spans="1:29" s="11" customFormat="1" ht="15" hidden="1" customHeight="1" x14ac:dyDescent="0.2">
      <c r="A768" s="337"/>
      <c r="B768" s="80"/>
      <c r="C768" s="226"/>
      <c r="D768" s="227"/>
      <c r="E768" s="227"/>
      <c r="F768" s="228"/>
      <c r="G768" s="229"/>
      <c r="H768" s="229"/>
      <c r="I768" s="230"/>
      <c r="J768" s="229"/>
      <c r="K768" s="229"/>
      <c r="L768" s="231"/>
      <c r="M768" s="232"/>
      <c r="N768" s="233"/>
      <c r="O768" s="167"/>
      <c r="P768" s="14"/>
      <c r="Q768" s="14"/>
      <c r="R768" s="14"/>
      <c r="S768" s="14"/>
      <c r="T768" s="14"/>
      <c r="U768" s="14"/>
      <c r="V768" s="14"/>
      <c r="W768" s="14"/>
      <c r="X768" s="167"/>
      <c r="Y768" s="167"/>
      <c r="Z768" s="14"/>
      <c r="AA768" s="74"/>
      <c r="AB768" s="14"/>
      <c r="AC768" s="14"/>
    </row>
    <row r="769" spans="1:31" s="11" customFormat="1" ht="15" hidden="1" customHeight="1" x14ac:dyDescent="0.2">
      <c r="A769" s="337"/>
      <c r="B769" s="80"/>
      <c r="C769" s="226"/>
      <c r="D769" s="227"/>
      <c r="E769" s="227"/>
      <c r="F769" s="228"/>
      <c r="G769" s="229"/>
      <c r="H769" s="229"/>
      <c r="I769" s="230"/>
      <c r="J769" s="229"/>
      <c r="K769" s="229"/>
      <c r="L769" s="231"/>
      <c r="M769" s="232"/>
      <c r="N769" s="233"/>
      <c r="O769" s="167"/>
      <c r="P769" s="14"/>
      <c r="Q769" s="14"/>
      <c r="R769" s="14"/>
      <c r="S769" s="14"/>
      <c r="T769" s="14"/>
      <c r="U769" s="14"/>
      <c r="V769" s="14"/>
      <c r="W769" s="14"/>
      <c r="X769" s="167"/>
      <c r="Y769" s="167"/>
      <c r="Z769" s="14"/>
      <c r="AA769" s="74"/>
      <c r="AB769" s="14"/>
      <c r="AC769" s="14"/>
    </row>
    <row r="770" spans="1:31" s="11" customFormat="1" ht="15" hidden="1" customHeight="1" x14ac:dyDescent="0.2">
      <c r="A770" s="337"/>
      <c r="B770" s="80"/>
      <c r="C770" s="226"/>
      <c r="D770" s="227"/>
      <c r="E770" s="227"/>
      <c r="F770" s="228"/>
      <c r="G770" s="229"/>
      <c r="H770" s="229"/>
      <c r="I770" s="230"/>
      <c r="J770" s="229"/>
      <c r="K770" s="229"/>
      <c r="L770" s="231"/>
      <c r="M770" s="232"/>
      <c r="N770" s="233"/>
      <c r="O770" s="167"/>
      <c r="P770" s="14"/>
      <c r="Q770" s="14"/>
      <c r="R770" s="14"/>
      <c r="S770" s="14"/>
      <c r="T770" s="14"/>
      <c r="U770" s="14"/>
      <c r="V770" s="14"/>
      <c r="W770" s="14"/>
      <c r="X770" s="167"/>
      <c r="Y770" s="167"/>
      <c r="Z770" s="14"/>
      <c r="AA770" s="74"/>
      <c r="AB770" s="14"/>
      <c r="AC770" s="14"/>
    </row>
    <row r="771" spans="1:31" s="11" customFormat="1" ht="14" hidden="1" thickBot="1" x14ac:dyDescent="0.35">
      <c r="A771" s="337"/>
      <c r="B771" s="80"/>
      <c r="C771" s="173"/>
      <c r="D771" s="173"/>
      <c r="E771" s="24"/>
      <c r="F771" s="66"/>
      <c r="G771" s="20"/>
      <c r="H771" s="20"/>
      <c r="I771" s="20"/>
      <c r="J771" s="20"/>
      <c r="K771" s="20"/>
      <c r="L771" s="20"/>
      <c r="M771" s="20"/>
      <c r="N771" s="164"/>
      <c r="O771" s="164"/>
      <c r="P771" s="20"/>
      <c r="Q771" s="20"/>
      <c r="R771" s="14"/>
      <c r="S771" s="14"/>
      <c r="T771" s="14"/>
      <c r="U771" s="14"/>
      <c r="V771" s="14"/>
      <c r="W771" s="14"/>
      <c r="X771" s="167"/>
      <c r="Y771" s="167"/>
      <c r="Z771" s="14"/>
      <c r="AA771" s="74"/>
      <c r="AB771" s="14"/>
      <c r="AC771" s="14"/>
      <c r="AD771" s="14"/>
      <c r="AE771" s="14"/>
    </row>
  </sheetData>
  <sheetProtection algorithmName="SHA-512" hashValue="rzP5kOGTujiZSsoUNRkcF1/8Ln4MDFWYrTVdLpu9HOPAWVxfmMLECaOnnLKbUZu9wj8tYexXI4si7BhWgIaZIA==" saltValue="9sA9W/+AMo/dIeSsCF8D4g==" spinCount="100000" sheet="1" objects="1" scenarios="1"/>
  <mergeCells count="16">
    <mergeCell ref="M34:P34"/>
    <mergeCell ref="C88:E88"/>
    <mergeCell ref="M88:P88"/>
    <mergeCell ref="M70:P70"/>
    <mergeCell ref="M52:P52"/>
    <mergeCell ref="C52:E52"/>
    <mergeCell ref="C70:E70"/>
    <mergeCell ref="E79:F79"/>
    <mergeCell ref="G79:H79"/>
    <mergeCell ref="G25:H25"/>
    <mergeCell ref="E25:F25"/>
    <mergeCell ref="E43:F43"/>
    <mergeCell ref="G43:H43"/>
    <mergeCell ref="E61:F61"/>
    <mergeCell ref="G61:H61"/>
    <mergeCell ref="C34:E34"/>
  </mergeCells>
  <conditionalFormatting sqref="R28:R31 AB28:AB31 R46:R49 AB46:AB49 R64:R67 AB64:AB67 R82:R85 AB82:AB85">
    <cfRule type="expression" dxfId="410" priority="53">
      <formula>P28="nee"</formula>
    </cfRule>
  </conditionalFormatting>
  <conditionalFormatting sqref="AA28:AA31 AA46:AA49 AA64:AA67 AA82:AA85">
    <cfRule type="expression" dxfId="409" priority="54">
      <formula>Z28="nee"</formula>
    </cfRule>
  </conditionalFormatting>
  <conditionalFormatting sqref="R38">
    <cfRule type="expression" dxfId="408" priority="52">
      <formula>#REF!="nee"</formula>
    </cfRule>
  </conditionalFormatting>
  <conditionalFormatting sqref="R38">
    <cfRule type="expression" dxfId="407" priority="51">
      <formula>P38="nee"</formula>
    </cfRule>
  </conditionalFormatting>
  <conditionalFormatting sqref="R39">
    <cfRule type="expression" dxfId="406" priority="50">
      <formula>#REF!="nee"</formula>
    </cfRule>
  </conditionalFormatting>
  <conditionalFormatting sqref="R39">
    <cfRule type="expression" dxfId="405" priority="49">
      <formula>P39="nee"</formula>
    </cfRule>
  </conditionalFormatting>
  <conditionalFormatting sqref="R56">
    <cfRule type="expression" dxfId="404" priority="48">
      <formula>#REF!="nee"</formula>
    </cfRule>
  </conditionalFormatting>
  <conditionalFormatting sqref="R56">
    <cfRule type="expression" dxfId="403" priority="47">
      <formula>P56="nee"</formula>
    </cfRule>
  </conditionalFormatting>
  <conditionalFormatting sqref="R57">
    <cfRule type="expression" dxfId="402" priority="46">
      <formula>#REF!="nee"</formula>
    </cfRule>
  </conditionalFormatting>
  <conditionalFormatting sqref="R57">
    <cfRule type="expression" dxfId="401" priority="45">
      <formula>P57="nee"</formula>
    </cfRule>
  </conditionalFormatting>
  <conditionalFormatting sqref="R74">
    <cfRule type="expression" dxfId="400" priority="44">
      <formula>#REF!="nee"</formula>
    </cfRule>
  </conditionalFormatting>
  <conditionalFormatting sqref="R74">
    <cfRule type="expression" dxfId="399" priority="43">
      <formula>P74="nee"</formula>
    </cfRule>
  </conditionalFormatting>
  <conditionalFormatting sqref="R75">
    <cfRule type="expression" dxfId="398" priority="42">
      <formula>#REF!="nee"</formula>
    </cfRule>
  </conditionalFormatting>
  <conditionalFormatting sqref="R75">
    <cfRule type="expression" dxfId="397" priority="41">
      <formula>P75="nee"</formula>
    </cfRule>
  </conditionalFormatting>
  <conditionalFormatting sqref="R92">
    <cfRule type="expression" dxfId="396" priority="40">
      <formula>#REF!="nee"</formula>
    </cfRule>
  </conditionalFormatting>
  <conditionalFormatting sqref="R92">
    <cfRule type="expression" dxfId="395" priority="39">
      <formula>P92="nee"</formula>
    </cfRule>
  </conditionalFormatting>
  <conditionalFormatting sqref="R93">
    <cfRule type="expression" dxfId="394" priority="38">
      <formula>#REF!="nee"</formula>
    </cfRule>
  </conditionalFormatting>
  <conditionalFormatting sqref="R93">
    <cfRule type="expression" dxfId="393" priority="37">
      <formula>P93="nee"</formula>
    </cfRule>
  </conditionalFormatting>
  <conditionalFormatting sqref="R27">
    <cfRule type="expression" dxfId="392" priority="30">
      <formula>#REF!="nee"</formula>
    </cfRule>
  </conditionalFormatting>
  <conditionalFormatting sqref="R27">
    <cfRule type="expression" dxfId="391" priority="29">
      <formula>P27="nee"</formula>
    </cfRule>
  </conditionalFormatting>
  <conditionalFormatting sqref="AA27">
    <cfRule type="expression" dxfId="390" priority="32">
      <formula>Z27="nee"</formula>
    </cfRule>
  </conditionalFormatting>
  <conditionalFormatting sqref="AB27">
    <cfRule type="expression" dxfId="389" priority="31">
      <formula>Z27="nee"</formula>
    </cfRule>
  </conditionalFormatting>
  <conditionalFormatting sqref="R45">
    <cfRule type="expression" dxfId="388" priority="26">
      <formula>#REF!="nee"</formula>
    </cfRule>
  </conditionalFormatting>
  <conditionalFormatting sqref="R45">
    <cfRule type="expression" dxfId="387" priority="25">
      <formula>P45="nee"</formula>
    </cfRule>
  </conditionalFormatting>
  <conditionalFormatting sqref="AA45">
    <cfRule type="expression" dxfId="386" priority="28">
      <formula>Z45="nee"</formula>
    </cfRule>
  </conditionalFormatting>
  <conditionalFormatting sqref="AB45">
    <cfRule type="expression" dxfId="385" priority="27">
      <formula>Z45="nee"</formula>
    </cfRule>
  </conditionalFormatting>
  <conditionalFormatting sqref="R63">
    <cfRule type="expression" dxfId="384" priority="22">
      <formula>#REF!="nee"</formula>
    </cfRule>
  </conditionalFormatting>
  <conditionalFormatting sqref="R63">
    <cfRule type="expression" dxfId="383" priority="21">
      <formula>P63="nee"</formula>
    </cfRule>
  </conditionalFormatting>
  <conditionalFormatting sqref="AA63">
    <cfRule type="expression" dxfId="382" priority="24">
      <formula>Z63="nee"</formula>
    </cfRule>
  </conditionalFormatting>
  <conditionalFormatting sqref="AB63">
    <cfRule type="expression" dxfId="381" priority="23">
      <formula>Z63="nee"</formula>
    </cfRule>
  </conditionalFormatting>
  <conditionalFormatting sqref="R81">
    <cfRule type="expression" dxfId="380" priority="18">
      <formula>#REF!="nee"</formula>
    </cfRule>
  </conditionalFormatting>
  <conditionalFormatting sqref="R81">
    <cfRule type="expression" dxfId="379" priority="17">
      <formula>P81="nee"</formula>
    </cfRule>
  </conditionalFormatting>
  <conditionalFormatting sqref="AA81">
    <cfRule type="expression" dxfId="378" priority="20">
      <formula>Z81="nee"</formula>
    </cfRule>
  </conditionalFormatting>
  <conditionalFormatting sqref="AB81">
    <cfRule type="expression" dxfId="377" priority="19">
      <formula>Z81="nee"</formula>
    </cfRule>
  </conditionalFormatting>
  <conditionalFormatting sqref="R91">
    <cfRule type="expression" dxfId="376" priority="16">
      <formula>#REF!="nee"</formula>
    </cfRule>
  </conditionalFormatting>
  <conditionalFormatting sqref="R91">
    <cfRule type="expression" dxfId="375" priority="15">
      <formula>P91="nee"</formula>
    </cfRule>
  </conditionalFormatting>
  <conditionalFormatting sqref="R73">
    <cfRule type="expression" dxfId="374" priority="14">
      <formula>#REF!="nee"</formula>
    </cfRule>
  </conditionalFormatting>
  <conditionalFormatting sqref="R73">
    <cfRule type="expression" dxfId="373" priority="13">
      <formula>P73="nee"</formula>
    </cfRule>
  </conditionalFormatting>
  <conditionalFormatting sqref="R55">
    <cfRule type="expression" dxfId="372" priority="12">
      <formula>#REF!="nee"</formula>
    </cfRule>
  </conditionalFormatting>
  <conditionalFormatting sqref="R55">
    <cfRule type="expression" dxfId="371" priority="11">
      <formula>P55="nee"</formula>
    </cfRule>
  </conditionalFormatting>
  <conditionalFormatting sqref="R37">
    <cfRule type="expression" dxfId="370" priority="10">
      <formula>#REF!="nee"</formula>
    </cfRule>
  </conditionalFormatting>
  <conditionalFormatting sqref="R37">
    <cfRule type="expression" dxfId="369" priority="9">
      <formula>P37="nee"</formula>
    </cfRule>
  </conditionalFormatting>
  <conditionalFormatting sqref="R28:R31">
    <cfRule type="expression" dxfId="368" priority="8">
      <formula>#REF!="nee"</formula>
    </cfRule>
  </conditionalFormatting>
  <conditionalFormatting sqref="R64:R67">
    <cfRule type="expression" dxfId="367" priority="7">
      <formula>#REF!="nee"</formula>
    </cfRule>
  </conditionalFormatting>
  <conditionalFormatting sqref="R82:R85">
    <cfRule type="expression" dxfId="366" priority="6">
      <formula>#REF!="nee"</formula>
    </cfRule>
  </conditionalFormatting>
  <conditionalFormatting sqref="R46:R49">
    <cfRule type="expression" dxfId="365" priority="5">
      <formula>#REF!="nee"</formula>
    </cfRule>
  </conditionalFormatting>
  <conditionalFormatting sqref="G91:H93 J91:J93 K91:K93">
    <cfRule type="expression" dxfId="364" priority="272">
      <formula>$E$89="Subscription"</formula>
    </cfRule>
  </conditionalFormatting>
  <conditionalFormatting sqref="G37:H39 J37:J39 K37:K39">
    <cfRule type="expression" dxfId="363" priority="273">
      <formula>$E$35="Subscription"</formula>
    </cfRule>
  </conditionalFormatting>
  <conditionalFormatting sqref="J55:K57 G55:H57">
    <cfRule type="expression" dxfId="362" priority="276">
      <formula>$E$53="Subscription"</formula>
    </cfRule>
  </conditionalFormatting>
  <conditionalFormatting sqref="G73:H75 J73:J75 K73:K75">
    <cfRule type="expression" dxfId="361" priority="279">
      <formula>$E$71="Subscription"</formula>
    </cfRule>
  </conditionalFormatting>
  <dataValidations count="2">
    <dataValidation type="list" allowBlank="1" showInputMessage="1" showErrorMessage="1" sqref="P91:P93 P37:P39 P27:P31 Z63:Z67 Z81:Z85 Z27:Z31 P81:P85 P55:P57 P73:P75 P63:P67 Z45:Z49 P45:P49" xr:uid="{3A503AC9-E503-4D6C-B9CC-299C8B3B1F22}">
      <formula1>"ja,nee"</formula1>
    </dataValidation>
    <dataValidation type="list" allowBlank="1" showInputMessage="1" showErrorMessage="1" sqref="E35 E53 E71 E89" xr:uid="{971C25D2-446F-4FF2-9EFF-F0119C468470}">
      <formula1>"Aanschaf | Perpetual, Subscription"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A8D9-4649-49A8-9458-36CA5ACE2D06}">
  <sheetPr codeName="Blad10"/>
  <dimension ref="A1:AJ783"/>
  <sheetViews>
    <sheetView showGridLines="0" topLeftCell="A14" zoomScale="80" zoomScaleNormal="80" workbookViewId="0">
      <selection activeCell="F25" sqref="F25:F26"/>
    </sheetView>
  </sheetViews>
  <sheetFormatPr defaultColWidth="0" defaultRowHeight="0" customHeight="1" zeroHeight="1" outlineLevelRow="1" outlineLevelCol="3" x14ac:dyDescent="0.3"/>
  <cols>
    <col min="1" max="1" width="3.7265625" style="5" customWidth="1"/>
    <col min="2" max="2" width="7.453125" style="73" customWidth="1"/>
    <col min="3" max="3" width="18.81640625" style="162" customWidth="1"/>
    <col min="4" max="4" width="45.7265625" style="171" customWidth="1"/>
    <col min="5" max="5" width="20.7265625" style="4" customWidth="1" outlineLevel="1"/>
    <col min="6" max="6" width="15.7265625" style="67" customWidth="1" outlineLevel="2"/>
    <col min="7" max="7" width="15.7265625" style="6" customWidth="1" outlineLevel="3"/>
    <col min="8" max="8" width="15.7265625" style="6" customWidth="1" outlineLevel="2"/>
    <col min="9" max="9" width="15.7265625" style="6" customWidth="1" outlineLevel="1"/>
    <col min="10" max="11" width="15.7265625" style="6" customWidth="1"/>
    <col min="12" max="12" width="5.81640625" style="21" customWidth="1"/>
    <col min="13" max="13" width="20.7265625" style="21" customWidth="1"/>
    <col min="14" max="14" width="45.7265625" style="162" customWidth="1"/>
    <col min="15" max="15" width="15.7265625" style="162" customWidth="1"/>
    <col min="16" max="16" width="14.7265625" style="5" customWidth="1"/>
    <col min="17" max="18" width="15.7265625" style="5" customWidth="1" outlineLevel="1"/>
    <col min="19" max="20" width="15.7265625" style="5" customWidth="1"/>
    <col min="21" max="21" width="15.7265625" style="6" customWidth="1"/>
    <col min="22" max="22" width="3.7265625" style="5" customWidth="1"/>
    <col min="23" max="23" width="20.7265625" style="5" customWidth="1"/>
    <col min="24" max="24" width="45.7265625" style="162" customWidth="1"/>
    <col min="25" max="25" width="15.7265625" style="162" customWidth="1" outlineLevel="1"/>
    <col min="26" max="26" width="14.7265625" style="5" customWidth="1" outlineLevel="1"/>
    <col min="27" max="27" width="12.7265625" style="73" customWidth="1" outlineLevel="1"/>
    <col min="28" max="28" width="16.7265625" style="5" customWidth="1" outlineLevel="1"/>
    <col min="29" max="29" width="31.26953125" style="5" customWidth="1"/>
    <col min="30" max="31" width="16.7265625" style="5" customWidth="1"/>
    <col min="32" max="32" width="3.7265625" style="5" customWidth="1"/>
    <col min="33" max="36" width="0" style="5" hidden="1" customWidth="1"/>
    <col min="37" max="16384" width="8.81640625" style="5" hidden="1"/>
  </cols>
  <sheetData>
    <row r="1" spans="1:31" ht="16.899999999999999" customHeight="1" x14ac:dyDescent="0.45">
      <c r="A1" s="287" t="str">
        <f>D12</f>
        <v xml:space="preserve">Distributie 1 : </v>
      </c>
      <c r="B1" s="79"/>
      <c r="C1" s="170"/>
      <c r="F1" s="6"/>
      <c r="J1" s="7"/>
      <c r="K1" s="7"/>
      <c r="L1" s="7"/>
      <c r="M1" s="7"/>
      <c r="U1" s="7"/>
      <c r="AA1" s="5"/>
    </row>
    <row r="2" spans="1:31" s="3" customFormat="1" ht="23" x14ac:dyDescent="0.45">
      <c r="A2" s="287" t="str">
        <f>D15</f>
        <v xml:space="preserve">Distributie 2 : </v>
      </c>
      <c r="B2" s="79"/>
      <c r="C2" s="25" t="str">
        <f>Samenvatting!B2</f>
        <v>Europese openbare aanbesteding</v>
      </c>
      <c r="D2" s="118"/>
      <c r="E2" s="8"/>
      <c r="F2" s="8"/>
      <c r="G2" s="8"/>
      <c r="H2" s="8"/>
      <c r="I2" s="8"/>
      <c r="J2" s="10"/>
      <c r="K2" s="10"/>
      <c r="L2" s="10"/>
      <c r="M2" s="10"/>
      <c r="N2" s="163"/>
      <c r="O2" s="163"/>
      <c r="P2" s="10"/>
      <c r="Q2" s="10"/>
      <c r="R2" s="10"/>
      <c r="S2" s="10"/>
      <c r="T2" s="10"/>
      <c r="U2" s="10"/>
      <c r="V2" s="10"/>
      <c r="W2" s="10"/>
      <c r="X2" s="163"/>
      <c r="Y2" s="163"/>
      <c r="Z2" s="10"/>
      <c r="AA2" s="10"/>
      <c r="AB2" s="10"/>
      <c r="AC2" s="10"/>
      <c r="AD2" s="10"/>
      <c r="AE2" s="10"/>
    </row>
    <row r="3" spans="1:31" s="11" customFormat="1" ht="17.5" x14ac:dyDescent="0.35">
      <c r="A3" s="287" t="str">
        <f>D18</f>
        <v xml:space="preserve">Distributie 3 : </v>
      </c>
      <c r="B3" s="80"/>
      <c r="C3" s="12" t="str">
        <f>Samenvatting!B3</f>
        <v>Vervanging LAN omgeving</v>
      </c>
      <c r="D3" s="172"/>
      <c r="E3" s="13"/>
      <c r="F3" s="13"/>
      <c r="G3" s="13"/>
      <c r="H3" s="13"/>
      <c r="I3" s="13"/>
      <c r="J3" s="10"/>
      <c r="K3" s="10"/>
      <c r="L3" s="10"/>
      <c r="M3" s="10"/>
      <c r="N3" s="163"/>
      <c r="O3" s="163"/>
      <c r="P3" s="10"/>
      <c r="Q3" s="10"/>
      <c r="R3" s="10"/>
      <c r="S3" s="10"/>
      <c r="T3" s="10"/>
      <c r="U3" s="10"/>
      <c r="V3" s="10"/>
      <c r="W3" s="10"/>
      <c r="X3" s="163"/>
      <c r="Y3" s="163"/>
      <c r="Z3" s="10"/>
      <c r="AA3" s="10"/>
      <c r="AB3" s="10"/>
      <c r="AC3" s="10"/>
      <c r="AD3" s="10"/>
      <c r="AE3" s="10"/>
    </row>
    <row r="4" spans="1:31" s="11" customFormat="1" ht="19.5" x14ac:dyDescent="0.35">
      <c r="A4" s="287" t="str">
        <f>D21</f>
        <v xml:space="preserve">Distributie 4 : </v>
      </c>
      <c r="B4" s="80"/>
      <c r="C4" s="119" t="s">
        <v>345</v>
      </c>
      <c r="D4" s="172"/>
      <c r="E4" s="13"/>
      <c r="F4" s="13"/>
      <c r="G4" s="13"/>
      <c r="H4" s="13"/>
      <c r="I4" s="13"/>
      <c r="J4" s="10"/>
      <c r="K4" s="10"/>
      <c r="L4" s="10"/>
      <c r="M4" s="10"/>
      <c r="N4" s="163"/>
      <c r="O4" s="163"/>
      <c r="P4" s="10"/>
      <c r="Q4" s="10"/>
      <c r="R4" s="10"/>
      <c r="S4" s="10"/>
      <c r="T4" s="10"/>
      <c r="U4" s="10"/>
      <c r="V4" s="10"/>
      <c r="W4" s="10"/>
      <c r="X4" s="163"/>
      <c r="Y4" s="163"/>
      <c r="Z4" s="10"/>
      <c r="AA4" s="10"/>
      <c r="AB4" s="10"/>
      <c r="AC4" s="10"/>
      <c r="AD4" s="10"/>
      <c r="AE4" s="10"/>
    </row>
    <row r="5" spans="1:31" s="11" customFormat="1" ht="15" x14ac:dyDescent="0.3">
      <c r="A5" s="287" t="str">
        <f>D24</f>
        <v xml:space="preserve">Distributie 5 : </v>
      </c>
      <c r="B5" s="80"/>
      <c r="C5" s="15" t="str">
        <f>Samenvatting!B5</f>
        <v>IUC24-009</v>
      </c>
      <c r="D5" s="172"/>
      <c r="E5" s="13"/>
      <c r="F5" s="13"/>
      <c r="G5" s="13"/>
      <c r="H5" s="13"/>
      <c r="I5" s="13"/>
      <c r="J5" s="10"/>
      <c r="K5" s="10"/>
      <c r="L5" s="10"/>
      <c r="M5" s="10"/>
      <c r="N5" s="163"/>
      <c r="O5" s="163"/>
      <c r="P5" s="10"/>
      <c r="Q5" s="10"/>
      <c r="R5" s="10"/>
      <c r="S5" s="10"/>
      <c r="T5" s="10"/>
      <c r="U5" s="10"/>
      <c r="V5" s="10"/>
      <c r="W5" s="10"/>
      <c r="X5" s="163"/>
      <c r="Y5" s="163"/>
      <c r="Z5" s="10"/>
      <c r="AA5" s="10"/>
      <c r="AB5" s="10"/>
      <c r="AC5" s="10"/>
      <c r="AD5" s="10"/>
      <c r="AE5" s="10"/>
    </row>
    <row r="6" spans="1:31" s="11" customFormat="1" ht="15" x14ac:dyDescent="0.3">
      <c r="A6" s="287" t="str">
        <f>D27</f>
        <v xml:space="preserve">Distributie 6 : </v>
      </c>
      <c r="B6" s="80"/>
      <c r="C6" s="120" t="s">
        <v>6</v>
      </c>
      <c r="D6" s="172"/>
      <c r="E6" s="13"/>
      <c r="F6" s="13"/>
      <c r="G6" s="13"/>
      <c r="H6" s="13"/>
      <c r="I6" s="13"/>
      <c r="J6" s="10"/>
      <c r="K6" s="10"/>
      <c r="L6" s="10"/>
      <c r="M6" s="10"/>
      <c r="N6" s="163"/>
      <c r="O6" s="163"/>
      <c r="P6" s="10"/>
      <c r="Q6" s="10"/>
      <c r="R6" s="10"/>
      <c r="S6" s="10"/>
      <c r="T6" s="10"/>
      <c r="U6" s="10"/>
      <c r="V6" s="10"/>
      <c r="W6" s="10"/>
      <c r="X6" s="163"/>
      <c r="Y6" s="163"/>
      <c r="Z6" s="10"/>
      <c r="AA6" s="10"/>
      <c r="AB6" s="10"/>
      <c r="AC6" s="10"/>
      <c r="AD6" s="10"/>
      <c r="AE6" s="10"/>
    </row>
    <row r="7" spans="1:31" s="11" customFormat="1" ht="14" thickBot="1" x14ac:dyDescent="0.35">
      <c r="A7" s="287" t="str">
        <f>D30</f>
        <v xml:space="preserve">Distributie 7 : </v>
      </c>
      <c r="B7" s="80"/>
      <c r="C7" s="173"/>
      <c r="D7" s="173"/>
      <c r="E7" s="24"/>
      <c r="F7" s="20"/>
      <c r="G7" s="20"/>
      <c r="H7" s="20"/>
      <c r="I7" s="20"/>
      <c r="J7" s="20"/>
      <c r="K7" s="20"/>
      <c r="L7" s="20"/>
      <c r="M7" s="20"/>
      <c r="N7" s="164"/>
      <c r="O7" s="164"/>
      <c r="P7" s="20"/>
      <c r="Q7" s="20"/>
      <c r="R7" s="20"/>
      <c r="S7" s="20"/>
      <c r="T7" s="20"/>
      <c r="U7" s="20"/>
      <c r="V7" s="20"/>
      <c r="W7" s="20"/>
      <c r="X7" s="164"/>
      <c r="Y7" s="164"/>
      <c r="Z7" s="20"/>
      <c r="AA7" s="20"/>
      <c r="AB7" s="20"/>
      <c r="AC7" s="20"/>
      <c r="AD7" s="20"/>
      <c r="AE7" s="20"/>
    </row>
    <row r="8" spans="1:31" s="11" customFormat="1" ht="13.5" x14ac:dyDescent="0.3">
      <c r="A8" s="287" t="str">
        <f>D33</f>
        <v xml:space="preserve">Distributie 8 : </v>
      </c>
      <c r="B8" s="80"/>
      <c r="C8" s="174"/>
      <c r="D8" s="174"/>
      <c r="E8" s="17"/>
      <c r="F8" s="18"/>
      <c r="G8" s="18"/>
      <c r="H8" s="18"/>
      <c r="I8" s="18"/>
      <c r="J8" s="18"/>
      <c r="K8" s="18"/>
      <c r="L8" s="18"/>
      <c r="M8" s="18"/>
      <c r="N8" s="165"/>
      <c r="O8" s="165"/>
      <c r="P8" s="18"/>
      <c r="Q8" s="18"/>
      <c r="R8" s="18"/>
      <c r="S8" s="18"/>
      <c r="T8" s="18"/>
      <c r="U8" s="18"/>
      <c r="V8" s="18"/>
      <c r="W8" s="18"/>
      <c r="X8" s="165"/>
      <c r="Y8" s="165"/>
      <c r="Z8" s="18"/>
      <c r="AA8" s="18"/>
      <c r="AB8" s="18"/>
      <c r="AC8" s="18"/>
      <c r="AD8" s="18"/>
      <c r="AE8" s="18"/>
    </row>
    <row r="9" spans="1:31" s="11" customFormat="1" ht="19.899999999999999" customHeight="1" x14ac:dyDescent="0.3">
      <c r="A9" s="59"/>
      <c r="B9" s="80"/>
      <c r="C9" s="175"/>
      <c r="D9" s="174"/>
      <c r="E9" s="217" t="s">
        <v>23</v>
      </c>
      <c r="F9" s="217" t="s">
        <v>51</v>
      </c>
      <c r="G9" s="217" t="s">
        <v>18</v>
      </c>
      <c r="H9" s="217" t="s">
        <v>7</v>
      </c>
      <c r="I9" s="283"/>
      <c r="J9" s="18"/>
      <c r="K9" s="18"/>
      <c r="L9" s="18"/>
      <c r="M9" s="18"/>
      <c r="N9" s="165"/>
      <c r="O9" s="165"/>
      <c r="P9" s="18"/>
      <c r="Q9" s="18"/>
      <c r="R9" s="18"/>
      <c r="S9" s="18"/>
      <c r="T9" s="18"/>
      <c r="U9" s="18"/>
      <c r="V9" s="18"/>
      <c r="W9" s="18"/>
      <c r="X9" s="165"/>
      <c r="Y9" s="165"/>
      <c r="Z9" s="18"/>
      <c r="AA9" s="18"/>
      <c r="AB9" s="18"/>
      <c r="AC9" s="18"/>
      <c r="AD9" s="18"/>
      <c r="AE9" s="18"/>
    </row>
    <row r="10" spans="1:31" s="11" customFormat="1" ht="19.5" outlineLevel="1" x14ac:dyDescent="0.35">
      <c r="A10" s="59"/>
      <c r="B10" s="81" t="s">
        <v>39</v>
      </c>
      <c r="C10" s="176" t="s">
        <v>41</v>
      </c>
      <c r="D10" s="186"/>
      <c r="E10" s="90">
        <f>J37</f>
        <v>0</v>
      </c>
      <c r="F10" s="90">
        <f>T37</f>
        <v>0</v>
      </c>
      <c r="G10" s="90">
        <f>AE37</f>
        <v>0</v>
      </c>
      <c r="H10" s="90">
        <f>SUM(E10:G10)</f>
        <v>0</v>
      </c>
      <c r="I10" s="283"/>
      <c r="J10" s="76"/>
      <c r="K10" s="76"/>
      <c r="L10" s="76"/>
      <c r="M10" s="76"/>
      <c r="N10" s="166"/>
      <c r="O10" s="166"/>
      <c r="P10" s="76"/>
      <c r="Q10" s="76"/>
      <c r="R10" s="76"/>
      <c r="S10" s="76"/>
      <c r="T10" s="76"/>
      <c r="U10" s="76"/>
      <c r="V10" s="76"/>
      <c r="W10" s="76"/>
      <c r="X10" s="166"/>
      <c r="Y10" s="166"/>
      <c r="Z10" s="76"/>
      <c r="AA10" s="76"/>
      <c r="AB10" s="76"/>
      <c r="AC10" s="76"/>
      <c r="AD10" s="76"/>
      <c r="AE10" s="76"/>
    </row>
    <row r="11" spans="1:31" s="11" customFormat="1" ht="19.5" outlineLevel="1" x14ac:dyDescent="0.35">
      <c r="A11" s="59"/>
      <c r="B11" s="81" t="s">
        <v>40</v>
      </c>
      <c r="C11" s="176" t="s">
        <v>293</v>
      </c>
      <c r="D11" s="186"/>
      <c r="E11" s="90">
        <f>J47</f>
        <v>0</v>
      </c>
      <c r="F11" s="90">
        <f>T47</f>
        <v>0</v>
      </c>
      <c r="G11" s="257" t="s">
        <v>29</v>
      </c>
      <c r="H11" s="90">
        <f>SUM(E11:G11)</f>
        <v>0</v>
      </c>
      <c r="I11" s="283"/>
      <c r="J11" s="76"/>
      <c r="K11" s="76"/>
      <c r="L11" s="76"/>
      <c r="M11" s="76"/>
      <c r="N11" s="166"/>
      <c r="O11" s="166"/>
      <c r="P11" s="76"/>
      <c r="Q11" s="76"/>
      <c r="R11" s="76"/>
      <c r="S11" s="76"/>
      <c r="T11" s="76"/>
      <c r="U11" s="76"/>
      <c r="V11" s="76"/>
      <c r="W11" s="76"/>
      <c r="X11" s="166"/>
      <c r="Y11" s="166"/>
      <c r="Z11" s="76"/>
      <c r="AA11" s="76"/>
      <c r="AB11" s="76"/>
      <c r="AC11" s="76"/>
      <c r="AD11" s="76"/>
      <c r="AE11" s="76"/>
    </row>
    <row r="12" spans="1:31" s="11" customFormat="1" ht="20" thickBot="1" x14ac:dyDescent="0.4">
      <c r="A12" s="59"/>
      <c r="B12" s="145"/>
      <c r="C12" s="177" t="s">
        <v>7</v>
      </c>
      <c r="D12" s="282" t="str">
        <f>E37&amp;G37</f>
        <v xml:space="preserve">Distributie 1 : </v>
      </c>
      <c r="E12" s="146">
        <f>SUM(E10:E11)</f>
        <v>0</v>
      </c>
      <c r="F12" s="146">
        <f>SUM(F10:F11)</f>
        <v>0</v>
      </c>
      <c r="G12" s="146">
        <f>SUM(G10:G11)</f>
        <v>0</v>
      </c>
      <c r="H12" s="146">
        <f>SUM(H10:H11)</f>
        <v>0</v>
      </c>
      <c r="I12" s="283"/>
      <c r="J12" s="76"/>
      <c r="K12" s="76"/>
      <c r="L12" s="76"/>
      <c r="M12" s="76"/>
      <c r="N12" s="166"/>
      <c r="O12" s="166"/>
      <c r="P12" s="76"/>
      <c r="Q12" s="76"/>
      <c r="R12" s="76"/>
      <c r="S12" s="76"/>
      <c r="T12" s="76"/>
      <c r="U12" s="76"/>
      <c r="V12" s="76"/>
      <c r="W12" s="76"/>
      <c r="X12" s="166"/>
      <c r="Y12" s="166"/>
      <c r="Z12" s="76"/>
      <c r="AA12" s="76"/>
      <c r="AB12" s="76"/>
      <c r="AC12" s="76"/>
      <c r="AD12" s="76"/>
      <c r="AE12" s="76"/>
    </row>
    <row r="13" spans="1:31" s="11" customFormat="1" ht="19.5" outlineLevel="1" x14ac:dyDescent="0.35">
      <c r="A13" s="59"/>
      <c r="B13" s="81" t="s">
        <v>9</v>
      </c>
      <c r="C13" s="178" t="s">
        <v>42</v>
      </c>
      <c r="D13" s="188"/>
      <c r="E13" s="147">
        <f>J55</f>
        <v>0</v>
      </c>
      <c r="F13" s="147">
        <f>T55</f>
        <v>0</v>
      </c>
      <c r="G13" s="147">
        <f>AE55</f>
        <v>0</v>
      </c>
      <c r="H13" s="147">
        <f>SUM(E13:G13)</f>
        <v>0</v>
      </c>
      <c r="I13" s="76"/>
      <c r="J13" s="76"/>
      <c r="K13" s="76"/>
      <c r="L13" s="76"/>
      <c r="M13" s="76"/>
      <c r="N13" s="166"/>
      <c r="O13" s="166"/>
      <c r="P13" s="76"/>
      <c r="Q13" s="76"/>
      <c r="R13" s="76"/>
      <c r="S13" s="76"/>
      <c r="T13" s="76"/>
      <c r="U13" s="76"/>
      <c r="V13" s="76"/>
      <c r="W13" s="76"/>
      <c r="X13" s="166"/>
      <c r="Y13" s="166"/>
      <c r="Z13" s="76"/>
      <c r="AA13" s="76"/>
      <c r="AB13" s="76"/>
      <c r="AC13" s="76"/>
      <c r="AD13" s="76"/>
      <c r="AE13" s="76"/>
    </row>
    <row r="14" spans="1:31" s="11" customFormat="1" ht="19.5" outlineLevel="1" x14ac:dyDescent="0.35">
      <c r="A14" s="59"/>
      <c r="B14" s="81" t="s">
        <v>10</v>
      </c>
      <c r="C14" s="176" t="s">
        <v>294</v>
      </c>
      <c r="D14" s="186"/>
      <c r="E14" s="90">
        <f>J65</f>
        <v>0</v>
      </c>
      <c r="F14" s="90">
        <f>T65</f>
        <v>0</v>
      </c>
      <c r="G14" s="257" t="s">
        <v>29</v>
      </c>
      <c r="H14" s="90">
        <f>SUM(E14:G14)</f>
        <v>0</v>
      </c>
      <c r="I14" s="76"/>
      <c r="J14" s="76"/>
      <c r="K14" s="76"/>
      <c r="L14" s="76"/>
      <c r="M14" s="76"/>
      <c r="N14" s="166"/>
      <c r="O14" s="166"/>
      <c r="P14" s="76"/>
      <c r="Q14" s="76"/>
      <c r="R14" s="76"/>
      <c r="S14" s="76"/>
      <c r="T14" s="76"/>
      <c r="U14" s="76"/>
      <c r="V14" s="76"/>
      <c r="W14" s="76"/>
      <c r="X14" s="166"/>
      <c r="Y14" s="166"/>
      <c r="Z14" s="76"/>
      <c r="AA14" s="76"/>
      <c r="AB14" s="76"/>
      <c r="AC14" s="76"/>
      <c r="AD14" s="76"/>
      <c r="AE14" s="76"/>
    </row>
    <row r="15" spans="1:31" s="11" customFormat="1" ht="20" thickBot="1" x14ac:dyDescent="0.4">
      <c r="A15" s="59"/>
      <c r="B15" s="145"/>
      <c r="C15" s="177" t="s">
        <v>7</v>
      </c>
      <c r="D15" s="282" t="str">
        <f>E55&amp;G55</f>
        <v xml:space="preserve">Distributie 2 : </v>
      </c>
      <c r="E15" s="146">
        <f>SUM(E13:E14)</f>
        <v>0</v>
      </c>
      <c r="F15" s="146">
        <f>SUM(F13:F14)</f>
        <v>0</v>
      </c>
      <c r="G15" s="146">
        <f>SUM(G13:G14)</f>
        <v>0</v>
      </c>
      <c r="H15" s="146">
        <f>SUM(H13:H14)</f>
        <v>0</v>
      </c>
      <c r="I15" s="76"/>
      <c r="J15" s="76"/>
      <c r="K15" s="76"/>
      <c r="L15" s="76"/>
      <c r="M15" s="76"/>
      <c r="N15" s="166"/>
      <c r="O15" s="166"/>
      <c r="P15" s="76"/>
      <c r="Q15" s="76"/>
      <c r="R15" s="76"/>
      <c r="S15" s="76"/>
      <c r="T15" s="76"/>
      <c r="U15" s="76"/>
      <c r="V15" s="76"/>
      <c r="W15" s="76"/>
      <c r="X15" s="166"/>
      <c r="Y15" s="166"/>
      <c r="Z15" s="76"/>
      <c r="AA15" s="76"/>
      <c r="AB15" s="76"/>
      <c r="AC15" s="76"/>
      <c r="AD15" s="76"/>
      <c r="AE15" s="76"/>
    </row>
    <row r="16" spans="1:31" s="11" customFormat="1" ht="19.5" outlineLevel="1" x14ac:dyDescent="0.35">
      <c r="A16" s="59"/>
      <c r="B16" s="81" t="s">
        <v>52</v>
      </c>
      <c r="C16" s="178" t="s">
        <v>43</v>
      </c>
      <c r="D16" s="186"/>
      <c r="E16" s="90">
        <f>J73</f>
        <v>0</v>
      </c>
      <c r="F16" s="90">
        <f>T73</f>
        <v>0</v>
      </c>
      <c r="G16" s="90">
        <f>AE73</f>
        <v>0</v>
      </c>
      <c r="H16" s="90">
        <f>SUM(E16:G16)</f>
        <v>0</v>
      </c>
      <c r="I16" s="76"/>
      <c r="J16" s="76"/>
      <c r="K16" s="76"/>
      <c r="L16" s="76"/>
      <c r="M16" s="76"/>
      <c r="N16" s="166"/>
      <c r="O16" s="166"/>
      <c r="P16" s="76"/>
      <c r="Q16" s="76"/>
      <c r="R16" s="76"/>
      <c r="S16" s="76"/>
      <c r="T16" s="76"/>
      <c r="U16" s="76"/>
      <c r="V16" s="76"/>
      <c r="W16" s="76"/>
      <c r="X16" s="166"/>
      <c r="Y16" s="166"/>
      <c r="Z16" s="76"/>
      <c r="AA16" s="76"/>
      <c r="AB16" s="76"/>
      <c r="AC16" s="76"/>
      <c r="AD16" s="76"/>
      <c r="AE16" s="76"/>
    </row>
    <row r="17" spans="1:31" s="11" customFormat="1" ht="19.5" outlineLevel="1" x14ac:dyDescent="0.35">
      <c r="A17" s="59"/>
      <c r="B17" s="81" t="s">
        <v>53</v>
      </c>
      <c r="C17" s="176" t="s">
        <v>295</v>
      </c>
      <c r="D17" s="186"/>
      <c r="E17" s="90">
        <f>J83</f>
        <v>0</v>
      </c>
      <c r="F17" s="90">
        <f>T83</f>
        <v>0</v>
      </c>
      <c r="G17" s="257" t="s">
        <v>29</v>
      </c>
      <c r="H17" s="90">
        <f>SUM(E17:G17)</f>
        <v>0</v>
      </c>
      <c r="I17" s="76"/>
      <c r="J17" s="76"/>
      <c r="K17" s="76"/>
      <c r="L17" s="76"/>
      <c r="M17" s="76"/>
      <c r="N17" s="166"/>
      <c r="O17" s="166"/>
      <c r="P17" s="76"/>
      <c r="Q17" s="76"/>
      <c r="R17" s="76"/>
      <c r="S17" s="76"/>
      <c r="T17" s="76"/>
      <c r="U17" s="76"/>
      <c r="V17" s="76"/>
      <c r="W17" s="76"/>
      <c r="X17" s="166"/>
      <c r="Y17" s="166"/>
      <c r="Z17" s="76"/>
      <c r="AA17" s="76"/>
      <c r="AB17" s="76"/>
      <c r="AC17" s="76"/>
      <c r="AD17" s="76"/>
      <c r="AE17" s="76"/>
    </row>
    <row r="18" spans="1:31" s="11" customFormat="1" ht="20" thickBot="1" x14ac:dyDescent="0.4">
      <c r="A18" s="59"/>
      <c r="B18" s="145"/>
      <c r="C18" s="177" t="s">
        <v>7</v>
      </c>
      <c r="D18" s="282" t="str">
        <f>E73&amp;G73</f>
        <v xml:space="preserve">Distributie 3 : </v>
      </c>
      <c r="E18" s="146">
        <f>SUM(E16:E17)</f>
        <v>0</v>
      </c>
      <c r="F18" s="146">
        <f>SUM(F16:F17)</f>
        <v>0</v>
      </c>
      <c r="G18" s="146">
        <f>SUM(G16:G17)</f>
        <v>0</v>
      </c>
      <c r="H18" s="146">
        <f>SUM(H16:H17)</f>
        <v>0</v>
      </c>
      <c r="I18" s="76"/>
      <c r="J18" s="76"/>
      <c r="K18" s="76"/>
      <c r="L18" s="76"/>
      <c r="M18" s="76"/>
      <c r="N18" s="166"/>
      <c r="O18" s="166"/>
      <c r="P18" s="76"/>
      <c r="Q18" s="76"/>
      <c r="R18" s="76"/>
      <c r="S18" s="76"/>
      <c r="T18" s="76"/>
      <c r="U18" s="76"/>
      <c r="V18" s="76"/>
      <c r="W18" s="76"/>
      <c r="X18" s="166"/>
      <c r="Y18" s="166"/>
      <c r="Z18" s="76"/>
      <c r="AA18" s="76"/>
      <c r="AB18" s="76"/>
      <c r="AC18" s="76"/>
      <c r="AD18" s="76"/>
      <c r="AE18" s="76"/>
    </row>
    <row r="19" spans="1:31" s="11" customFormat="1" ht="19.5" outlineLevel="1" x14ac:dyDescent="0.35">
      <c r="A19" s="59"/>
      <c r="B19" s="81" t="s">
        <v>58</v>
      </c>
      <c r="C19" s="178" t="s">
        <v>102</v>
      </c>
      <c r="D19" s="186"/>
      <c r="E19" s="90">
        <f>J91</f>
        <v>0</v>
      </c>
      <c r="F19" s="90">
        <f>T91</f>
        <v>0</v>
      </c>
      <c r="G19" s="90">
        <f>AE91</f>
        <v>0</v>
      </c>
      <c r="H19" s="90">
        <f>SUM(E19:G19)</f>
        <v>0</v>
      </c>
      <c r="I19" s="76"/>
      <c r="J19" s="76"/>
      <c r="K19" s="76"/>
      <c r="L19" s="76"/>
      <c r="M19" s="76"/>
      <c r="N19" s="166"/>
      <c r="O19" s="166"/>
      <c r="P19" s="76"/>
      <c r="Q19" s="76"/>
      <c r="R19" s="76"/>
      <c r="S19" s="76"/>
      <c r="T19" s="76"/>
      <c r="U19" s="76"/>
      <c r="V19" s="76"/>
      <c r="W19" s="76"/>
      <c r="X19" s="166"/>
      <c r="Y19" s="166"/>
      <c r="Z19" s="76"/>
      <c r="AA19" s="76"/>
      <c r="AB19" s="76"/>
      <c r="AC19" s="76"/>
      <c r="AD19" s="76"/>
      <c r="AE19" s="76"/>
    </row>
    <row r="20" spans="1:31" s="11" customFormat="1" ht="19.5" outlineLevel="1" x14ac:dyDescent="0.35">
      <c r="A20" s="59"/>
      <c r="B20" s="81" t="s">
        <v>61</v>
      </c>
      <c r="C20" s="176" t="s">
        <v>296</v>
      </c>
      <c r="D20" s="186"/>
      <c r="E20" s="90">
        <f>J101</f>
        <v>0</v>
      </c>
      <c r="F20" s="90">
        <f>T101</f>
        <v>0</v>
      </c>
      <c r="G20" s="257" t="s">
        <v>29</v>
      </c>
      <c r="H20" s="90">
        <f>SUM(E20:G20)</f>
        <v>0</v>
      </c>
      <c r="I20" s="76"/>
      <c r="J20" s="76"/>
      <c r="K20" s="76"/>
      <c r="L20" s="76"/>
      <c r="M20" s="76"/>
      <c r="N20" s="166"/>
      <c r="O20" s="166"/>
      <c r="P20" s="76"/>
      <c r="Q20" s="76"/>
      <c r="R20" s="76"/>
      <c r="S20" s="76"/>
      <c r="T20" s="76"/>
      <c r="U20" s="76"/>
      <c r="V20" s="76"/>
      <c r="W20" s="76"/>
      <c r="X20" s="166"/>
      <c r="Y20" s="166"/>
      <c r="Z20" s="76"/>
      <c r="AA20" s="76"/>
      <c r="AB20" s="76"/>
      <c r="AC20" s="76"/>
      <c r="AD20" s="76"/>
      <c r="AE20" s="76"/>
    </row>
    <row r="21" spans="1:31" s="11" customFormat="1" ht="20" thickBot="1" x14ac:dyDescent="0.4">
      <c r="A21" s="59"/>
      <c r="B21" s="145"/>
      <c r="C21" s="177" t="s">
        <v>7</v>
      </c>
      <c r="D21" s="282" t="str">
        <f>E91&amp;G91</f>
        <v xml:space="preserve">Distributie 4 : </v>
      </c>
      <c r="E21" s="146">
        <f>SUM(E19:E20)</f>
        <v>0</v>
      </c>
      <c r="F21" s="146">
        <f>SUM(F19:F20)</f>
        <v>0</v>
      </c>
      <c r="G21" s="146">
        <f>SUM(G19:G20)</f>
        <v>0</v>
      </c>
      <c r="H21" s="146">
        <f>SUM(H19:H20)</f>
        <v>0</v>
      </c>
      <c r="I21" s="76"/>
      <c r="J21" s="76"/>
      <c r="K21" s="76"/>
      <c r="L21" s="76"/>
      <c r="M21" s="76"/>
      <c r="N21" s="166"/>
      <c r="O21" s="166"/>
      <c r="P21" s="76"/>
      <c r="Q21" s="76"/>
      <c r="R21" s="76"/>
      <c r="S21" s="76"/>
      <c r="T21" s="76"/>
      <c r="U21" s="76"/>
      <c r="V21" s="76"/>
      <c r="W21" s="76"/>
      <c r="X21" s="166"/>
      <c r="Y21" s="166"/>
      <c r="Z21" s="76"/>
      <c r="AA21" s="76"/>
      <c r="AB21" s="76"/>
      <c r="AC21" s="76"/>
      <c r="AD21" s="76"/>
      <c r="AE21" s="76"/>
    </row>
    <row r="22" spans="1:31" s="11" customFormat="1" ht="19.5" x14ac:dyDescent="0.35">
      <c r="A22" s="59"/>
      <c r="B22" s="81" t="s">
        <v>59</v>
      </c>
      <c r="C22" s="176" t="s">
        <v>286</v>
      </c>
      <c r="D22" s="186"/>
      <c r="E22" s="90">
        <f>J49</f>
        <v>0</v>
      </c>
      <c r="F22" s="90">
        <f>T49</f>
        <v>0</v>
      </c>
      <c r="G22" s="90">
        <f>AE49</f>
        <v>0</v>
      </c>
      <c r="H22" s="90">
        <f>SUM(E22:G22)</f>
        <v>0</v>
      </c>
      <c r="I22" s="76"/>
      <c r="J22" s="76"/>
      <c r="K22" s="76"/>
      <c r="L22" s="76"/>
      <c r="M22" s="76"/>
      <c r="N22" s="166"/>
      <c r="O22" s="166"/>
      <c r="P22" s="76"/>
      <c r="Q22" s="76"/>
      <c r="R22" s="76"/>
      <c r="S22" s="76"/>
      <c r="T22" s="76"/>
      <c r="U22" s="76"/>
      <c r="V22" s="76"/>
      <c r="W22" s="76"/>
      <c r="X22" s="166"/>
      <c r="Y22" s="166"/>
      <c r="Z22" s="76"/>
      <c r="AA22" s="76"/>
      <c r="AB22" s="76"/>
      <c r="AC22" s="76"/>
      <c r="AD22" s="76"/>
      <c r="AE22" s="76"/>
    </row>
    <row r="23" spans="1:31" s="11" customFormat="1" ht="19.5" x14ac:dyDescent="0.35">
      <c r="A23" s="59"/>
      <c r="B23" s="81" t="s">
        <v>62</v>
      </c>
      <c r="C23" s="176" t="s">
        <v>297</v>
      </c>
      <c r="D23" s="186"/>
      <c r="E23" s="90">
        <f>J59</f>
        <v>0</v>
      </c>
      <c r="F23" s="90">
        <f>T59</f>
        <v>0</v>
      </c>
      <c r="G23" s="257" t="s">
        <v>29</v>
      </c>
      <c r="H23" s="90">
        <f>SUM(E23:G23)</f>
        <v>0</v>
      </c>
      <c r="I23" s="76"/>
      <c r="J23" s="76"/>
      <c r="K23" s="76"/>
      <c r="L23" s="76"/>
      <c r="M23" s="76"/>
      <c r="N23" s="166"/>
      <c r="O23" s="166"/>
      <c r="P23" s="76"/>
      <c r="Q23" s="76"/>
      <c r="R23" s="76"/>
      <c r="S23" s="76"/>
      <c r="T23" s="76"/>
      <c r="U23" s="76"/>
      <c r="V23" s="76"/>
      <c r="W23" s="76"/>
      <c r="X23" s="166"/>
      <c r="Y23" s="166"/>
      <c r="Z23" s="76"/>
      <c r="AA23" s="76"/>
      <c r="AB23" s="76"/>
      <c r="AC23" s="76"/>
      <c r="AD23" s="76"/>
      <c r="AE23" s="76"/>
    </row>
    <row r="24" spans="1:31" s="11" customFormat="1" ht="20" thickBot="1" x14ac:dyDescent="0.4">
      <c r="A24" s="59"/>
      <c r="B24" s="145"/>
      <c r="C24" s="177" t="s">
        <v>7</v>
      </c>
      <c r="D24" s="282" t="str">
        <f>E109&amp;G109</f>
        <v xml:space="preserve">Distributie 5 : </v>
      </c>
      <c r="E24" s="146">
        <f>SUM(E22:E23)</f>
        <v>0</v>
      </c>
      <c r="F24" s="146">
        <f>SUM(F22:F23)</f>
        <v>0</v>
      </c>
      <c r="G24" s="146">
        <f>SUM(G22:G23)</f>
        <v>0</v>
      </c>
      <c r="H24" s="146">
        <f>SUM(H22:H23)</f>
        <v>0</v>
      </c>
      <c r="I24" s="76"/>
      <c r="J24" s="76"/>
      <c r="K24" s="76"/>
      <c r="L24" s="76"/>
      <c r="M24" s="76"/>
      <c r="N24" s="166"/>
      <c r="O24" s="166"/>
      <c r="P24" s="76"/>
      <c r="Q24" s="76"/>
      <c r="R24" s="76"/>
      <c r="S24" s="76"/>
      <c r="T24" s="76"/>
      <c r="U24" s="76"/>
      <c r="V24" s="76"/>
      <c r="W24" s="76"/>
      <c r="X24" s="166"/>
      <c r="Y24" s="166"/>
      <c r="Z24" s="76"/>
      <c r="AA24" s="76"/>
      <c r="AB24" s="76"/>
      <c r="AC24" s="76"/>
      <c r="AD24" s="76"/>
      <c r="AE24" s="76"/>
    </row>
    <row r="25" spans="1:31" s="11" customFormat="1" ht="19.5" x14ac:dyDescent="0.35">
      <c r="A25" s="59"/>
      <c r="B25" s="81" t="s">
        <v>60</v>
      </c>
      <c r="C25" s="178" t="s">
        <v>287</v>
      </c>
      <c r="D25" s="188"/>
      <c r="E25" s="147">
        <f>J67</f>
        <v>0</v>
      </c>
      <c r="F25" s="147">
        <f>T67</f>
        <v>0</v>
      </c>
      <c r="G25" s="147">
        <f>AE67</f>
        <v>0</v>
      </c>
      <c r="H25" s="147">
        <f>SUM(E25:G25)</f>
        <v>0</v>
      </c>
      <c r="I25" s="76"/>
      <c r="J25" s="76"/>
      <c r="K25" s="76"/>
      <c r="L25" s="76"/>
      <c r="M25" s="76"/>
      <c r="N25" s="166"/>
      <c r="O25" s="166"/>
      <c r="P25" s="76"/>
      <c r="Q25" s="76"/>
      <c r="R25" s="76"/>
      <c r="S25" s="76"/>
      <c r="T25" s="76"/>
      <c r="U25" s="76"/>
      <c r="V25" s="76"/>
      <c r="W25" s="76"/>
      <c r="X25" s="166"/>
      <c r="Y25" s="166"/>
      <c r="Z25" s="76"/>
      <c r="AA25" s="76"/>
      <c r="AB25" s="76"/>
      <c r="AC25" s="76"/>
      <c r="AD25" s="76"/>
      <c r="AE25" s="76"/>
    </row>
    <row r="26" spans="1:31" s="11" customFormat="1" ht="19.5" x14ac:dyDescent="0.35">
      <c r="A26" s="59"/>
      <c r="B26" s="81" t="s">
        <v>63</v>
      </c>
      <c r="C26" s="176" t="s">
        <v>298</v>
      </c>
      <c r="D26" s="186"/>
      <c r="E26" s="90">
        <f>J77</f>
        <v>0</v>
      </c>
      <c r="F26" s="90">
        <f>T77</f>
        <v>0</v>
      </c>
      <c r="G26" s="257" t="s">
        <v>29</v>
      </c>
      <c r="H26" s="90">
        <f>SUM(E26:G26)</f>
        <v>0</v>
      </c>
      <c r="I26" s="76"/>
      <c r="J26" s="76"/>
      <c r="K26" s="76"/>
      <c r="L26" s="76"/>
      <c r="M26" s="76"/>
      <c r="N26" s="166"/>
      <c r="O26" s="166"/>
      <c r="P26" s="76"/>
      <c r="Q26" s="76"/>
      <c r="R26" s="76"/>
      <c r="S26" s="76"/>
      <c r="T26" s="76"/>
      <c r="U26" s="76"/>
      <c r="V26" s="76"/>
      <c r="W26" s="76"/>
      <c r="X26" s="166"/>
      <c r="Y26" s="166"/>
      <c r="Z26" s="76"/>
      <c r="AA26" s="76"/>
      <c r="AB26" s="76"/>
      <c r="AC26" s="76"/>
      <c r="AD26" s="76"/>
      <c r="AE26" s="76"/>
    </row>
    <row r="27" spans="1:31" s="11" customFormat="1" ht="20" thickBot="1" x14ac:dyDescent="0.4">
      <c r="A27" s="59"/>
      <c r="B27" s="145"/>
      <c r="C27" s="177" t="s">
        <v>7</v>
      </c>
      <c r="D27" s="282" t="str">
        <f>E127&amp;G127</f>
        <v xml:space="preserve">Distributie 6 : </v>
      </c>
      <c r="E27" s="146">
        <f>SUM(E25:E26)</f>
        <v>0</v>
      </c>
      <c r="F27" s="146">
        <f>SUM(F25:F26)</f>
        <v>0</v>
      </c>
      <c r="G27" s="146">
        <f>SUM(G25:G26)</f>
        <v>0</v>
      </c>
      <c r="H27" s="146">
        <f>SUM(H25:H26)</f>
        <v>0</v>
      </c>
      <c r="I27" s="76"/>
      <c r="J27" s="76"/>
      <c r="K27" s="76"/>
      <c r="L27" s="76"/>
      <c r="M27" s="76"/>
      <c r="N27" s="166"/>
      <c r="O27" s="166"/>
      <c r="P27" s="76"/>
      <c r="Q27" s="76"/>
      <c r="R27" s="76"/>
      <c r="S27" s="76"/>
      <c r="T27" s="76"/>
      <c r="U27" s="76"/>
      <c r="V27" s="76"/>
      <c r="W27" s="76"/>
      <c r="X27" s="166"/>
      <c r="Y27" s="166"/>
      <c r="Z27" s="76"/>
      <c r="AA27" s="76"/>
      <c r="AB27" s="76"/>
      <c r="AC27" s="76"/>
      <c r="AD27" s="76"/>
      <c r="AE27" s="76"/>
    </row>
    <row r="28" spans="1:31" s="11" customFormat="1" ht="19.5" x14ac:dyDescent="0.35">
      <c r="A28" s="59"/>
      <c r="B28" s="81" t="s">
        <v>249</v>
      </c>
      <c r="C28" s="178" t="s">
        <v>288</v>
      </c>
      <c r="D28" s="186"/>
      <c r="E28" s="90">
        <f>J85</f>
        <v>0</v>
      </c>
      <c r="F28" s="90">
        <f>T85</f>
        <v>0</v>
      </c>
      <c r="G28" s="90">
        <f>AE85</f>
        <v>0</v>
      </c>
      <c r="H28" s="90">
        <f>SUM(E28:G28)</f>
        <v>0</v>
      </c>
      <c r="I28" s="76"/>
      <c r="J28" s="76"/>
      <c r="K28" s="76"/>
      <c r="L28" s="76"/>
      <c r="M28" s="76"/>
      <c r="N28" s="166"/>
      <c r="O28" s="166"/>
      <c r="P28" s="76"/>
      <c r="Q28" s="76"/>
      <c r="R28" s="76"/>
      <c r="S28" s="76"/>
      <c r="T28" s="76"/>
      <c r="U28" s="76"/>
      <c r="V28" s="76"/>
      <c r="W28" s="76"/>
      <c r="X28" s="166"/>
      <c r="Y28" s="166"/>
      <c r="Z28" s="76"/>
      <c r="AA28" s="76"/>
      <c r="AB28" s="76"/>
      <c r="AC28" s="76"/>
      <c r="AD28" s="76"/>
      <c r="AE28" s="76"/>
    </row>
    <row r="29" spans="1:31" s="11" customFormat="1" ht="19.5" x14ac:dyDescent="0.35">
      <c r="A29" s="59"/>
      <c r="B29" s="81" t="s">
        <v>261</v>
      </c>
      <c r="C29" s="176" t="s">
        <v>299</v>
      </c>
      <c r="D29" s="186"/>
      <c r="E29" s="90">
        <f>J95</f>
        <v>0</v>
      </c>
      <c r="F29" s="90">
        <f>T95</f>
        <v>0</v>
      </c>
      <c r="G29" s="257" t="s">
        <v>29</v>
      </c>
      <c r="H29" s="90">
        <f>SUM(E29:G29)</f>
        <v>0</v>
      </c>
      <c r="I29" s="76"/>
      <c r="J29" s="76"/>
      <c r="K29" s="76"/>
      <c r="L29" s="76"/>
      <c r="M29" s="76"/>
      <c r="N29" s="166"/>
      <c r="O29" s="166"/>
      <c r="P29" s="76"/>
      <c r="Q29" s="76"/>
      <c r="R29" s="76"/>
      <c r="S29" s="76"/>
      <c r="T29" s="76"/>
      <c r="U29" s="76"/>
      <c r="V29" s="76"/>
      <c r="W29" s="76"/>
      <c r="X29" s="166"/>
      <c r="Y29" s="166"/>
      <c r="Z29" s="76"/>
      <c r="AA29" s="76"/>
      <c r="AB29" s="76"/>
      <c r="AC29" s="76"/>
      <c r="AD29" s="76"/>
      <c r="AE29" s="76"/>
    </row>
    <row r="30" spans="1:31" s="11" customFormat="1" ht="20" thickBot="1" x14ac:dyDescent="0.4">
      <c r="A30" s="59"/>
      <c r="B30" s="145"/>
      <c r="C30" s="177" t="s">
        <v>7</v>
      </c>
      <c r="D30" s="282" t="str">
        <f>E145&amp;G145</f>
        <v xml:space="preserve">Distributie 7 : </v>
      </c>
      <c r="E30" s="146">
        <f>SUM(E28:E29)</f>
        <v>0</v>
      </c>
      <c r="F30" s="146">
        <f>SUM(F28:F29)</f>
        <v>0</v>
      </c>
      <c r="G30" s="146">
        <f>SUM(G28:G29)</f>
        <v>0</v>
      </c>
      <c r="H30" s="146">
        <f>SUM(H28:H29)</f>
        <v>0</v>
      </c>
      <c r="I30" s="76"/>
      <c r="J30" s="76"/>
      <c r="K30" s="76"/>
      <c r="L30" s="76"/>
      <c r="M30" s="76"/>
      <c r="N30" s="166"/>
      <c r="O30" s="166"/>
      <c r="P30" s="76"/>
      <c r="Q30" s="76"/>
      <c r="R30" s="76"/>
      <c r="S30" s="76"/>
      <c r="T30" s="76"/>
      <c r="U30" s="76"/>
      <c r="V30" s="76"/>
      <c r="W30" s="76"/>
      <c r="X30" s="166"/>
      <c r="Y30" s="166"/>
      <c r="Z30" s="76"/>
      <c r="AA30" s="76"/>
      <c r="AB30" s="76"/>
      <c r="AC30" s="76"/>
      <c r="AD30" s="76"/>
      <c r="AE30" s="76"/>
    </row>
    <row r="31" spans="1:31" s="11" customFormat="1" ht="19.5" x14ac:dyDescent="0.35">
      <c r="A31" s="59"/>
      <c r="B31" s="81" t="s">
        <v>250</v>
      </c>
      <c r="C31" s="178" t="s">
        <v>289</v>
      </c>
      <c r="D31" s="186"/>
      <c r="E31" s="90">
        <f>J103</f>
        <v>0</v>
      </c>
      <c r="F31" s="90">
        <f>T103</f>
        <v>0</v>
      </c>
      <c r="G31" s="90">
        <f>AE103</f>
        <v>0</v>
      </c>
      <c r="H31" s="90">
        <f>SUM(E31:G31)</f>
        <v>0</v>
      </c>
      <c r="I31" s="76"/>
      <c r="J31" s="76"/>
      <c r="K31" s="76"/>
      <c r="L31" s="76"/>
      <c r="M31" s="76"/>
      <c r="N31" s="166"/>
      <c r="O31" s="166"/>
      <c r="P31" s="76"/>
      <c r="Q31" s="76"/>
      <c r="R31" s="76"/>
      <c r="S31" s="76"/>
      <c r="T31" s="76"/>
      <c r="U31" s="76"/>
      <c r="V31" s="76"/>
      <c r="W31" s="76"/>
      <c r="X31" s="166"/>
      <c r="Y31" s="166"/>
      <c r="Z31" s="76"/>
      <c r="AA31" s="76"/>
      <c r="AB31" s="76"/>
      <c r="AC31" s="76"/>
      <c r="AD31" s="76"/>
      <c r="AE31" s="76"/>
    </row>
    <row r="32" spans="1:31" s="11" customFormat="1" ht="19.5" x14ac:dyDescent="0.35">
      <c r="A32" s="59"/>
      <c r="B32" s="81" t="s">
        <v>262</v>
      </c>
      <c r="C32" s="176" t="s">
        <v>300</v>
      </c>
      <c r="D32" s="186"/>
      <c r="E32" s="90">
        <f>J113</f>
        <v>0</v>
      </c>
      <c r="F32" s="90">
        <f>T113</f>
        <v>0</v>
      </c>
      <c r="G32" s="257" t="s">
        <v>29</v>
      </c>
      <c r="H32" s="90">
        <f>SUM(E32:G32)</f>
        <v>0</v>
      </c>
      <c r="I32" s="76"/>
      <c r="J32" s="76"/>
      <c r="K32" s="76"/>
      <c r="L32" s="76"/>
      <c r="M32" s="76"/>
      <c r="N32" s="166"/>
      <c r="O32" s="166"/>
      <c r="P32" s="76"/>
      <c r="Q32" s="76"/>
      <c r="R32" s="76"/>
      <c r="S32" s="76"/>
      <c r="T32" s="76"/>
      <c r="U32" s="76"/>
      <c r="V32" s="76"/>
      <c r="W32" s="76"/>
      <c r="X32" s="166"/>
      <c r="Y32" s="166"/>
      <c r="Z32" s="76"/>
      <c r="AA32" s="76"/>
      <c r="AB32" s="76"/>
      <c r="AC32" s="76"/>
      <c r="AD32" s="76"/>
      <c r="AE32" s="76"/>
    </row>
    <row r="33" spans="1:34" s="11" customFormat="1" ht="20" thickBot="1" x14ac:dyDescent="0.4">
      <c r="A33" s="59"/>
      <c r="B33" s="145"/>
      <c r="C33" s="177" t="s">
        <v>7</v>
      </c>
      <c r="D33" s="282" t="str">
        <f>E163&amp;G163</f>
        <v xml:space="preserve">Distributie 8 : </v>
      </c>
      <c r="E33" s="146">
        <f>SUM(E31:E32)</f>
        <v>0</v>
      </c>
      <c r="F33" s="146">
        <f>SUM(F31:F32)</f>
        <v>0</v>
      </c>
      <c r="G33" s="146">
        <f>SUM(G31:G32)</f>
        <v>0</v>
      </c>
      <c r="H33" s="146">
        <f>SUM(H31:H32)</f>
        <v>0</v>
      </c>
      <c r="I33" s="76"/>
      <c r="J33" s="76"/>
      <c r="K33" s="76"/>
      <c r="L33" s="76"/>
      <c r="M33" s="76"/>
      <c r="N33" s="166"/>
      <c r="O33" s="166"/>
      <c r="P33" s="76"/>
      <c r="Q33" s="76"/>
      <c r="R33" s="76"/>
      <c r="S33" s="76"/>
      <c r="T33" s="76"/>
      <c r="U33" s="76"/>
      <c r="V33" s="76"/>
      <c r="W33" s="76"/>
      <c r="X33" s="166"/>
      <c r="Y33" s="166"/>
      <c r="Z33" s="76"/>
      <c r="AA33" s="76"/>
      <c r="AB33" s="76"/>
      <c r="AC33" s="76"/>
      <c r="AD33" s="76"/>
      <c r="AE33" s="76"/>
    </row>
    <row r="34" spans="1:34" s="11" customFormat="1" ht="14" thickBot="1" x14ac:dyDescent="0.35">
      <c r="A34" s="59"/>
      <c r="B34" s="173"/>
      <c r="C34" s="173"/>
      <c r="D34" s="173"/>
      <c r="E34" s="24"/>
      <c r="F34" s="20"/>
      <c r="G34" s="20"/>
      <c r="H34" s="20"/>
      <c r="I34" s="20"/>
      <c r="J34" s="20"/>
      <c r="K34" s="20"/>
      <c r="L34" s="20"/>
      <c r="M34" s="20"/>
      <c r="N34" s="164"/>
      <c r="O34" s="164"/>
      <c r="P34" s="20"/>
      <c r="Q34" s="20"/>
      <c r="R34" s="20"/>
      <c r="S34" s="20"/>
      <c r="T34" s="20"/>
      <c r="U34" s="20"/>
      <c r="V34" s="20"/>
      <c r="W34" s="20"/>
      <c r="X34" s="164"/>
      <c r="Y34" s="164"/>
      <c r="Z34" s="20"/>
      <c r="AA34" s="20"/>
      <c r="AB34" s="20"/>
      <c r="AC34" s="20"/>
      <c r="AD34" s="20"/>
      <c r="AE34" s="20"/>
    </row>
    <row r="35" spans="1:34" s="11" customFormat="1" ht="15" customHeight="1" x14ac:dyDescent="0.3">
      <c r="A35" s="59"/>
      <c r="B35" s="174"/>
      <c r="C35" s="174"/>
      <c r="D35" s="174"/>
      <c r="E35" s="17"/>
      <c r="F35" s="18"/>
      <c r="G35" s="18"/>
      <c r="H35" s="18"/>
      <c r="I35" s="18"/>
      <c r="J35" s="18"/>
      <c r="K35" s="18"/>
      <c r="L35" s="18"/>
      <c r="M35" s="18"/>
      <c r="N35" s="165"/>
      <c r="O35" s="165"/>
      <c r="P35" s="18"/>
      <c r="Q35" s="18"/>
      <c r="R35" s="18"/>
      <c r="S35" s="18"/>
      <c r="T35" s="18"/>
      <c r="U35" s="18"/>
      <c r="V35" s="18"/>
      <c r="W35" s="18"/>
      <c r="X35" s="165"/>
      <c r="Y35" s="165"/>
      <c r="Z35" s="18"/>
      <c r="AA35" s="18"/>
      <c r="AB35" s="18"/>
      <c r="AC35" s="18"/>
      <c r="AD35" s="18"/>
      <c r="AE35" s="18"/>
    </row>
    <row r="36" spans="1:34" s="11" customFormat="1" ht="19.5" x14ac:dyDescent="0.2">
      <c r="A36" s="59"/>
      <c r="B36" s="88" t="s">
        <v>39</v>
      </c>
      <c r="C36" s="84" t="str">
        <f>VLOOKUP(B36,$B$10:$D$32,2,FALSE)</f>
        <v>Variant 1: Decentrale Distributie</v>
      </c>
      <c r="D36" s="179"/>
      <c r="E36" s="132"/>
      <c r="F36" s="132"/>
      <c r="G36" s="135" t="s">
        <v>44</v>
      </c>
      <c r="H36" s="132"/>
      <c r="I36" s="132"/>
      <c r="J36" s="131"/>
      <c r="K36" s="299"/>
      <c r="L36" s="86"/>
      <c r="M36" s="279" t="s">
        <v>335</v>
      </c>
      <c r="N36" s="280"/>
      <c r="O36" s="281"/>
      <c r="P36" s="281"/>
      <c r="Q36" s="281"/>
      <c r="R36" s="281"/>
      <c r="S36" s="132"/>
      <c r="T36" s="131"/>
      <c r="U36" s="299"/>
      <c r="V36" s="86"/>
      <c r="W36" s="279" t="s">
        <v>18</v>
      </c>
      <c r="X36" s="280"/>
      <c r="Y36" s="281"/>
      <c r="Z36" s="281"/>
      <c r="AA36" s="281"/>
      <c r="AB36" s="281"/>
      <c r="AC36" s="281"/>
      <c r="AD36" s="132"/>
      <c r="AE36" s="131"/>
      <c r="AF36" s="87"/>
    </row>
    <row r="37" spans="1:34" s="87" customFormat="1" ht="20" thickBot="1" x14ac:dyDescent="0.25">
      <c r="A37" s="59"/>
      <c r="B37" s="59"/>
      <c r="C37" s="84" t="s">
        <v>23</v>
      </c>
      <c r="D37" s="179"/>
      <c r="E37" s="521" t="str">
        <f>"Distributie " &amp; LEFT(B36,1) &amp; " : "</f>
        <v xml:space="preserve">Distributie 1 : </v>
      </c>
      <c r="F37" s="522"/>
      <c r="G37" s="523"/>
      <c r="H37" s="524"/>
      <c r="I37" s="89" t="s">
        <v>24</v>
      </c>
      <c r="J37" s="85">
        <f>SUM(J39:J43)</f>
        <v>0</v>
      </c>
      <c r="K37" s="300"/>
      <c r="L37" s="59"/>
      <c r="M37" s="277"/>
      <c r="N37" s="278"/>
      <c r="O37" s="133"/>
      <c r="P37" s="133"/>
      <c r="Q37" s="133"/>
      <c r="R37" s="133"/>
      <c r="S37" s="136" t="s">
        <v>24</v>
      </c>
      <c r="T37" s="137">
        <f>SUM(T39:T43)</f>
        <v>0</v>
      </c>
      <c r="U37" s="300"/>
      <c r="V37" s="59"/>
      <c r="W37" s="277"/>
      <c r="X37" s="278"/>
      <c r="Y37" s="133"/>
      <c r="Z37" s="133"/>
      <c r="AA37" s="133"/>
      <c r="AB37" s="133"/>
      <c r="AC37" s="133"/>
      <c r="AD37" s="136" t="s">
        <v>24</v>
      </c>
      <c r="AE37" s="137">
        <f>SUM(AE39:AE43)</f>
        <v>0</v>
      </c>
      <c r="AF37" s="11"/>
      <c r="AG37" s="11"/>
      <c r="AH37" s="11"/>
    </row>
    <row r="38" spans="1:34" s="11" customFormat="1" ht="70.5" thickTop="1" x14ac:dyDescent="0.3">
      <c r="A38" s="59"/>
      <c r="B38" s="139"/>
      <c r="C38" s="216" t="s">
        <v>5</v>
      </c>
      <c r="D38" s="216" t="s">
        <v>11</v>
      </c>
      <c r="E38" s="216" t="s">
        <v>14</v>
      </c>
      <c r="F38" s="217" t="s">
        <v>17</v>
      </c>
      <c r="G38" s="217" t="s">
        <v>45</v>
      </c>
      <c r="H38" s="217" t="s">
        <v>192</v>
      </c>
      <c r="I38" s="217" t="s">
        <v>12</v>
      </c>
      <c r="J38" s="217" t="s">
        <v>13</v>
      </c>
      <c r="K38" s="301" t="s">
        <v>222</v>
      </c>
      <c r="L38" s="14"/>
      <c r="M38" s="216" t="s">
        <v>5</v>
      </c>
      <c r="N38" s="216" t="s">
        <v>11</v>
      </c>
      <c r="O38" s="217" t="s">
        <v>17</v>
      </c>
      <c r="P38" s="218" t="s">
        <v>21</v>
      </c>
      <c r="Q38" s="217" t="s">
        <v>336</v>
      </c>
      <c r="R38" s="217" t="s">
        <v>192</v>
      </c>
      <c r="S38" s="217" t="s">
        <v>337</v>
      </c>
      <c r="T38" s="217" t="s">
        <v>236</v>
      </c>
      <c r="U38" s="301" t="s">
        <v>222</v>
      </c>
      <c r="V38" s="14"/>
      <c r="W38" s="216" t="s">
        <v>5</v>
      </c>
      <c r="X38" s="216" t="s">
        <v>11</v>
      </c>
      <c r="Y38" s="217" t="s">
        <v>17</v>
      </c>
      <c r="Z38" s="218" t="s">
        <v>21</v>
      </c>
      <c r="AA38" s="217" t="s">
        <v>320</v>
      </c>
      <c r="AB38" s="219" t="s">
        <v>16</v>
      </c>
      <c r="AC38" s="217" t="s">
        <v>320</v>
      </c>
      <c r="AD38" s="217" t="s">
        <v>20</v>
      </c>
      <c r="AE38" s="217" t="s">
        <v>238</v>
      </c>
    </row>
    <row r="39" spans="1:34" s="11" customFormat="1" ht="15" customHeight="1" x14ac:dyDescent="0.2">
      <c r="A39" s="59"/>
      <c r="B39" s="139"/>
      <c r="C39" s="180"/>
      <c r="D39" s="64"/>
      <c r="E39" s="64"/>
      <c r="F39" s="234"/>
      <c r="G39" s="258"/>
      <c r="H39" s="65"/>
      <c r="I39" s="220">
        <f>G39*(1-H39)</f>
        <v>0</v>
      </c>
      <c r="J39" s="221">
        <f>IF(ISERROR(+I39*F39),"",+I39*F39)</f>
        <v>0</v>
      </c>
      <c r="K39" s="302"/>
      <c r="L39" s="14"/>
      <c r="M39" s="222" t="str">
        <f t="shared" ref="M39:N43" si="0">IF(ISBLANK(+C39),"",+C39)</f>
        <v/>
      </c>
      <c r="N39" s="222" t="str">
        <f t="shared" si="0"/>
        <v/>
      </c>
      <c r="O39" s="223" t="str">
        <f>IF(ISBLANK(+F39),"",+F39)</f>
        <v/>
      </c>
      <c r="P39" s="109"/>
      <c r="Q39" s="258"/>
      <c r="R39" s="235"/>
      <c r="S39" s="220">
        <f t="shared" ref="S39:S43" si="1">IF(ISERROR(+Q39*(1-(R39))),"",+Q39*(1-(R39)))</f>
        <v>0</v>
      </c>
      <c r="T39" s="221">
        <f t="shared" ref="T39:T43" si="2">IF(ISERROR(+S39*O39*7),0,+S39*O39*7)</f>
        <v>0</v>
      </c>
      <c r="U39" s="302"/>
      <c r="V39" s="14"/>
      <c r="W39" s="222" t="str">
        <f t="shared" ref="W39:X43" si="3">IF(ISBLANK(+M39),"",+M39)</f>
        <v/>
      </c>
      <c r="X39" s="222" t="str">
        <f t="shared" si="3"/>
        <v/>
      </c>
      <c r="Y39" s="223" t="str">
        <f>IF(ISBLANK(+F39),"",+F39)</f>
        <v/>
      </c>
      <c r="Z39" s="109"/>
      <c r="AA39" s="107"/>
      <c r="AB39" s="236"/>
      <c r="AC39" s="224" t="str">
        <f>IF(ISERROR(IF(OR(Z39="nee",Z39=""),"",+Y39*AA39)),"",IF(OR(Z39="nee",Z39=""),"",+Y39*AA39))</f>
        <v/>
      </c>
      <c r="AD39" s="225" t="str">
        <f>IF(ISERROR((AC39*24*365)/1000),"",(AC39*24*365)/1000)</f>
        <v/>
      </c>
      <c r="AE39" s="221">
        <f>IF(ISERROR(+AD39*tariefKwh*7),0,+AD39*tariefKwh*7)</f>
        <v>0</v>
      </c>
    </row>
    <row r="40" spans="1:34" s="11" customFormat="1" ht="15" customHeight="1" x14ac:dyDescent="0.2">
      <c r="A40" s="59"/>
      <c r="B40" s="139"/>
      <c r="C40" s="180"/>
      <c r="D40" s="64"/>
      <c r="E40" s="64"/>
      <c r="F40" s="234"/>
      <c r="G40" s="258"/>
      <c r="H40" s="65"/>
      <c r="I40" s="220">
        <f>G40*(1-H40)</f>
        <v>0</v>
      </c>
      <c r="J40" s="221">
        <f>IF(ISERROR(+I40*F40),"",+I40*F40)</f>
        <v>0</v>
      </c>
      <c r="K40" s="302"/>
      <c r="L40" s="14"/>
      <c r="M40" s="222" t="str">
        <f t="shared" si="0"/>
        <v/>
      </c>
      <c r="N40" s="222" t="str">
        <f t="shared" si="0"/>
        <v/>
      </c>
      <c r="O40" s="223" t="str">
        <f>IF(ISBLANK(+F40),"",+F40)</f>
        <v/>
      </c>
      <c r="P40" s="109"/>
      <c r="Q40" s="258"/>
      <c r="R40" s="235"/>
      <c r="S40" s="220">
        <f t="shared" si="1"/>
        <v>0</v>
      </c>
      <c r="T40" s="221">
        <f t="shared" si="2"/>
        <v>0</v>
      </c>
      <c r="U40" s="302"/>
      <c r="V40" s="14"/>
      <c r="W40" s="222" t="str">
        <f t="shared" si="3"/>
        <v/>
      </c>
      <c r="X40" s="222" t="str">
        <f t="shared" si="3"/>
        <v/>
      </c>
      <c r="Y40" s="223" t="str">
        <f>IF(ISBLANK(+F40),"",+F40)</f>
        <v/>
      </c>
      <c r="Z40" s="109"/>
      <c r="AA40" s="107"/>
      <c r="AB40" s="236"/>
      <c r="AC40" s="224" t="str">
        <f>IF(ISERROR(IF(OR(Z40="nee",Z40=""),"",+Y40*AA40)),"",IF(OR(Z40="nee",Z40=""),"",+Y40*AA40))</f>
        <v/>
      </c>
      <c r="AD40" s="225" t="str">
        <f>IF(ISERROR((AC40*24*365)/1000),"",(AC40*24*365)/1000)</f>
        <v/>
      </c>
      <c r="AE40" s="221">
        <f>IF(ISERROR(+AD40*tariefKwh*7),0,+AD40*tariefKwh*7)</f>
        <v>0</v>
      </c>
    </row>
    <row r="41" spans="1:34" s="11" customFormat="1" ht="15" customHeight="1" x14ac:dyDescent="0.2">
      <c r="A41" s="59"/>
      <c r="B41" s="139"/>
      <c r="C41" s="180"/>
      <c r="D41" s="64"/>
      <c r="E41" s="64"/>
      <c r="F41" s="234"/>
      <c r="G41" s="258"/>
      <c r="H41" s="65"/>
      <c r="I41" s="220">
        <f>G41*(1-H41)</f>
        <v>0</v>
      </c>
      <c r="J41" s="221">
        <f>IF(ISERROR(+I41*F41),"",+I41*F41)</f>
        <v>0</v>
      </c>
      <c r="K41" s="302"/>
      <c r="L41" s="14"/>
      <c r="M41" s="222" t="str">
        <f t="shared" si="0"/>
        <v/>
      </c>
      <c r="N41" s="222" t="str">
        <f t="shared" si="0"/>
        <v/>
      </c>
      <c r="O41" s="223" t="str">
        <f>IF(ISBLANK(+F41),"",+F41)</f>
        <v/>
      </c>
      <c r="P41" s="109"/>
      <c r="Q41" s="258"/>
      <c r="R41" s="235"/>
      <c r="S41" s="220">
        <f t="shared" si="1"/>
        <v>0</v>
      </c>
      <c r="T41" s="221">
        <f t="shared" si="2"/>
        <v>0</v>
      </c>
      <c r="U41" s="302"/>
      <c r="V41" s="14"/>
      <c r="W41" s="222" t="str">
        <f t="shared" si="3"/>
        <v/>
      </c>
      <c r="X41" s="222" t="str">
        <f t="shared" si="3"/>
        <v/>
      </c>
      <c r="Y41" s="223" t="str">
        <f>IF(ISBLANK(+F41),"",+F41)</f>
        <v/>
      </c>
      <c r="Z41" s="109"/>
      <c r="AA41" s="107"/>
      <c r="AB41" s="236"/>
      <c r="AC41" s="224" t="str">
        <f>IF(ISERROR(IF(OR(Z41="nee",Z41=""),"",+Y41*AA41)),"",IF(OR(Z41="nee",Z41=""),"",+Y41*AA41))</f>
        <v/>
      </c>
      <c r="AD41" s="225" t="str">
        <f>IF(ISERROR((AC41*24*365)/1000),"",(AC41*24*365)/1000)</f>
        <v/>
      </c>
      <c r="AE41" s="221">
        <f>IF(ISERROR(+AD41*tariefKwh*7),0,+AD41*tariefKwh*7)</f>
        <v>0</v>
      </c>
    </row>
    <row r="42" spans="1:34" s="11" customFormat="1" ht="15" customHeight="1" x14ac:dyDescent="0.2">
      <c r="A42" s="59"/>
      <c r="B42" s="139"/>
      <c r="C42" s="180"/>
      <c r="D42" s="64"/>
      <c r="E42" s="64"/>
      <c r="F42" s="234"/>
      <c r="G42" s="258"/>
      <c r="H42" s="65"/>
      <c r="I42" s="220">
        <f>G42*(1-H42)</f>
        <v>0</v>
      </c>
      <c r="J42" s="221">
        <f>IF(ISERROR(+I42*F42),"",+I42*F42)</f>
        <v>0</v>
      </c>
      <c r="K42" s="302"/>
      <c r="L42" s="14"/>
      <c r="M42" s="222" t="str">
        <f t="shared" si="0"/>
        <v/>
      </c>
      <c r="N42" s="222" t="str">
        <f t="shared" si="0"/>
        <v/>
      </c>
      <c r="O42" s="223" t="str">
        <f>IF(ISBLANK(+F42),"",+F42)</f>
        <v/>
      </c>
      <c r="P42" s="109"/>
      <c r="Q42" s="258"/>
      <c r="R42" s="235"/>
      <c r="S42" s="220">
        <f t="shared" si="1"/>
        <v>0</v>
      </c>
      <c r="T42" s="221">
        <f t="shared" si="2"/>
        <v>0</v>
      </c>
      <c r="U42" s="302"/>
      <c r="V42" s="14"/>
      <c r="W42" s="222" t="str">
        <f t="shared" si="3"/>
        <v/>
      </c>
      <c r="X42" s="222" t="str">
        <f t="shared" si="3"/>
        <v/>
      </c>
      <c r="Y42" s="223" t="str">
        <f>IF(ISBLANK(+F42),"",+F42)</f>
        <v/>
      </c>
      <c r="Z42" s="109"/>
      <c r="AA42" s="107"/>
      <c r="AB42" s="236"/>
      <c r="AC42" s="224" t="str">
        <f>IF(ISERROR(IF(OR(Z42="nee",Z42=""),"",+Y42*AA42)),"",IF(OR(Z42="nee",Z42=""),"",+Y42*AA42))</f>
        <v/>
      </c>
      <c r="AD42" s="225" t="str">
        <f>IF(ISERROR((AC42*24*365)/1000),"",(AC42*24*365)/1000)</f>
        <v/>
      </c>
      <c r="AE42" s="221">
        <f>IF(ISERROR(+AD42*tariefKwh*7),0,+AD42*tariefKwh*7)</f>
        <v>0</v>
      </c>
    </row>
    <row r="43" spans="1:34" s="11" customFormat="1" ht="15" customHeight="1" x14ac:dyDescent="0.2">
      <c r="A43" s="59"/>
      <c r="B43" s="139"/>
      <c r="C43" s="180"/>
      <c r="D43" s="64"/>
      <c r="E43" s="64"/>
      <c r="F43" s="234"/>
      <c r="G43" s="258"/>
      <c r="H43" s="65"/>
      <c r="I43" s="220">
        <f>G43*(1-H43)</f>
        <v>0</v>
      </c>
      <c r="J43" s="221">
        <f>IF(ISERROR(+I43*F43),"",+I43*F43)</f>
        <v>0</v>
      </c>
      <c r="K43" s="302"/>
      <c r="L43" s="14"/>
      <c r="M43" s="222" t="str">
        <f t="shared" si="0"/>
        <v/>
      </c>
      <c r="N43" s="222" t="str">
        <f t="shared" si="0"/>
        <v/>
      </c>
      <c r="O43" s="223" t="str">
        <f>IF(ISBLANK(+F43),"",+F43)</f>
        <v/>
      </c>
      <c r="P43" s="109"/>
      <c r="Q43" s="258"/>
      <c r="R43" s="235"/>
      <c r="S43" s="220">
        <f t="shared" si="1"/>
        <v>0</v>
      </c>
      <c r="T43" s="221">
        <f t="shared" si="2"/>
        <v>0</v>
      </c>
      <c r="U43" s="302"/>
      <c r="V43" s="14"/>
      <c r="W43" s="222" t="str">
        <f t="shared" si="3"/>
        <v/>
      </c>
      <c r="X43" s="222" t="str">
        <f t="shared" si="3"/>
        <v/>
      </c>
      <c r="Y43" s="223" t="str">
        <f>IF(ISBLANK(+F43),"",+F43)</f>
        <v/>
      </c>
      <c r="Z43" s="109"/>
      <c r="AA43" s="107"/>
      <c r="AB43" s="236"/>
      <c r="AC43" s="224" t="str">
        <f>IF(ISERROR(IF(OR(Z43="nee",Z43=""),"",+Y43*AA43)),"",IF(OR(Z43="nee",Z43=""),"",+Y43*AA43))</f>
        <v/>
      </c>
      <c r="AD43" s="225" t="str">
        <f>IF(ISERROR((AC43*24*365)/1000),"",(AC43*24*365)/1000)</f>
        <v/>
      </c>
      <c r="AE43" s="221">
        <f>IF(ISERROR(+AD43*tariefKwh*7),0,+AD43*tariefKwh*7)</f>
        <v>0</v>
      </c>
    </row>
    <row r="44" spans="1:34" s="11" customFormat="1" ht="15" customHeight="1" x14ac:dyDescent="0.2">
      <c r="A44" s="59"/>
      <c r="B44" s="80"/>
      <c r="C44" s="226" t="s">
        <v>317</v>
      </c>
      <c r="D44" s="227"/>
      <c r="E44" s="227"/>
      <c r="F44" s="228"/>
      <c r="G44" s="229"/>
      <c r="H44" s="230"/>
      <c r="I44" s="229"/>
      <c r="J44" s="231"/>
      <c r="K44" s="231"/>
      <c r="L44" s="232"/>
      <c r="M44" s="233"/>
      <c r="N44" s="167"/>
      <c r="O44" s="14"/>
      <c r="P44" s="14"/>
      <c r="Q44" s="14"/>
      <c r="R44" s="14"/>
      <c r="S44" s="14"/>
      <c r="T44" s="14"/>
      <c r="U44" s="231"/>
      <c r="V44" s="14"/>
      <c r="W44" s="167"/>
      <c r="X44" s="167"/>
      <c r="Y44" s="14"/>
      <c r="Z44" s="74"/>
      <c r="AA44" s="14"/>
      <c r="AB44" s="14"/>
    </row>
    <row r="45" spans="1:34" s="11" customFormat="1" ht="15" customHeight="1" x14ac:dyDescent="0.2">
      <c r="A45" s="59"/>
      <c r="B45" s="80"/>
      <c r="C45" s="226"/>
      <c r="D45" s="227"/>
      <c r="E45" s="227"/>
      <c r="F45" s="228"/>
      <c r="G45" s="229"/>
      <c r="H45" s="229"/>
      <c r="I45" s="230"/>
      <c r="J45" s="229"/>
      <c r="K45" s="229"/>
      <c r="L45" s="231"/>
      <c r="M45" s="232"/>
      <c r="N45" s="233"/>
      <c r="O45" s="167"/>
      <c r="P45" s="14"/>
      <c r="Q45" s="14"/>
      <c r="R45" s="230"/>
      <c r="S45" s="14"/>
      <c r="T45" s="14"/>
      <c r="U45" s="229"/>
      <c r="V45" s="14"/>
      <c r="W45" s="14"/>
      <c r="X45" s="167"/>
      <c r="Y45" s="167"/>
      <c r="Z45" s="14"/>
      <c r="AA45" s="74"/>
      <c r="AB45" s="14"/>
      <c r="AC45" s="14"/>
    </row>
    <row r="46" spans="1:34" s="11" customFormat="1" ht="57.5" x14ac:dyDescent="0.45">
      <c r="A46" s="59"/>
      <c r="B46" s="82" t="s">
        <v>40</v>
      </c>
      <c r="C46" s="513" t="str">
        <f t="shared" ref="C46:E46" si="4">VLOOKUP(B46,$B$10:$D$32,2,FALSE)</f>
        <v>Variant 1: Licentie(s) Decentrale Distributie</v>
      </c>
      <c r="D46" s="514" t="e">
        <f t="shared" si="4"/>
        <v>#N/A</v>
      </c>
      <c r="E46" s="514" t="e">
        <f t="shared" si="4"/>
        <v>#N/A</v>
      </c>
      <c r="F46" s="68"/>
      <c r="G46" s="68"/>
      <c r="H46" s="68"/>
      <c r="I46" s="68"/>
      <c r="J46" s="215" t="s">
        <v>50</v>
      </c>
      <c r="K46" s="303"/>
      <c r="L46" s="14"/>
      <c r="M46" s="513" t="str">
        <f>IF(E47="Subscription","Subscription","Onderhoud &amp; Support")</f>
        <v>Onderhoud &amp; Support</v>
      </c>
      <c r="N46" s="514"/>
      <c r="O46" s="514"/>
      <c r="P46" s="514"/>
      <c r="Q46" s="58"/>
      <c r="R46" s="58"/>
      <c r="S46" s="58"/>
      <c r="T46" s="215" t="str">
        <f>"Totaalprijs "&amp;M46&amp;" 
Licentie"</f>
        <v>Totaalprijs Onderhoud &amp; Support 
Licentie</v>
      </c>
      <c r="U46" s="303"/>
      <c r="V46" s="14"/>
      <c r="W46" s="165"/>
      <c r="X46" s="165"/>
      <c r="Y46" s="18"/>
      <c r="Z46" s="18"/>
      <c r="AA46" s="18"/>
      <c r="AB46" s="18"/>
      <c r="AC46" s="18"/>
      <c r="AD46" s="18"/>
      <c r="AE46" s="18"/>
    </row>
    <row r="47" spans="1:34" s="11" customFormat="1" ht="20" thickBot="1" x14ac:dyDescent="0.35">
      <c r="A47" s="59"/>
      <c r="B47" s="83"/>
      <c r="C47" s="84" t="s">
        <v>48</v>
      </c>
      <c r="D47" s="182"/>
      <c r="E47" s="138"/>
      <c r="F47" s="327" t="s">
        <v>49</v>
      </c>
      <c r="G47" s="100"/>
      <c r="H47" s="69"/>
      <c r="I47" s="69"/>
      <c r="J47" s="70">
        <f>SUM(J49:J51)</f>
        <v>0</v>
      </c>
      <c r="K47" s="304"/>
      <c r="L47" s="14"/>
      <c r="M47" s="169"/>
      <c r="N47" s="168"/>
      <c r="O47" s="71"/>
      <c r="P47" s="71"/>
      <c r="Q47" s="71"/>
      <c r="R47" s="71"/>
      <c r="S47" s="71"/>
      <c r="T47" s="72">
        <f>SUM(T49:T51)</f>
        <v>0</v>
      </c>
      <c r="U47" s="304"/>
      <c r="V47" s="14"/>
      <c r="W47" s="165"/>
      <c r="X47" s="165"/>
      <c r="Y47" s="18"/>
      <c r="Z47" s="18"/>
      <c r="AA47" s="18"/>
      <c r="AB47" s="18"/>
      <c r="AC47" s="18"/>
      <c r="AD47" s="18"/>
      <c r="AE47" s="18"/>
    </row>
    <row r="48" spans="1:34" s="11" customFormat="1" ht="70.5" thickTop="1" x14ac:dyDescent="0.3">
      <c r="A48" s="59"/>
      <c r="B48" s="139"/>
      <c r="C48" s="216" t="s">
        <v>5</v>
      </c>
      <c r="D48" s="216" t="s">
        <v>11</v>
      </c>
      <c r="E48" s="216" t="s">
        <v>14</v>
      </c>
      <c r="F48" s="217" t="s">
        <v>17</v>
      </c>
      <c r="G48" s="217" t="s">
        <v>45</v>
      </c>
      <c r="H48" s="217" t="s">
        <v>192</v>
      </c>
      <c r="I48" s="217" t="s">
        <v>12</v>
      </c>
      <c r="J48" s="217" t="s">
        <v>13</v>
      </c>
      <c r="K48" s="301" t="s">
        <v>222</v>
      </c>
      <c r="L48" s="14"/>
      <c r="M48" s="216" t="s">
        <v>5</v>
      </c>
      <c r="N48" s="216" t="s">
        <v>11</v>
      </c>
      <c r="O48" s="217" t="s">
        <v>17</v>
      </c>
      <c r="P48" s="218" t="s">
        <v>21</v>
      </c>
      <c r="Q48" s="217" t="s">
        <v>336</v>
      </c>
      <c r="R48" s="217" t="s">
        <v>192</v>
      </c>
      <c r="S48" s="217" t="s">
        <v>337</v>
      </c>
      <c r="T48" s="217" t="s">
        <v>236</v>
      </c>
      <c r="U48" s="301" t="s">
        <v>222</v>
      </c>
      <c r="V48" s="14"/>
      <c r="W48" s="86"/>
      <c r="X48" s="165"/>
      <c r="Y48" s="165"/>
      <c r="Z48" s="18"/>
      <c r="AA48" s="18"/>
      <c r="AB48" s="18"/>
      <c r="AC48" s="18"/>
      <c r="AD48" s="18"/>
      <c r="AE48" s="18"/>
    </row>
    <row r="49" spans="1:34" s="11" customFormat="1" ht="15" customHeight="1" x14ac:dyDescent="0.2">
      <c r="A49" s="59"/>
      <c r="B49" s="139"/>
      <c r="C49" s="180"/>
      <c r="D49" s="64"/>
      <c r="E49" s="64"/>
      <c r="F49" s="234"/>
      <c r="G49" s="258"/>
      <c r="H49" s="65"/>
      <c r="I49" s="220">
        <f>G49*(1-H49)</f>
        <v>0</v>
      </c>
      <c r="J49" s="221">
        <f>IF(ISERROR(+I49*F49),"",+I49*F49)</f>
        <v>0</v>
      </c>
      <c r="K49" s="302"/>
      <c r="L49" s="14"/>
      <c r="M49" s="222" t="str">
        <f t="shared" ref="M49:N51" si="5">IF(ISBLANK(+C49),"",+C49)</f>
        <v/>
      </c>
      <c r="N49" s="222" t="str">
        <f t="shared" si="5"/>
        <v/>
      </c>
      <c r="O49" s="223" t="str">
        <f>IF(ISBLANK(+F49),"",+F49)</f>
        <v/>
      </c>
      <c r="P49" s="109"/>
      <c r="Q49" s="258"/>
      <c r="R49" s="235"/>
      <c r="S49" s="220">
        <f t="shared" ref="S49:S51" si="6">IF(ISERROR(+Q49*(1-(R49))),"",+Q49*(1-(R49)))</f>
        <v>0</v>
      </c>
      <c r="T49" s="221">
        <f t="shared" ref="T49:T51" si="7">IF(ISERROR(+S49*O49*7),0,+S49*O49*7)</f>
        <v>0</v>
      </c>
      <c r="U49" s="302"/>
      <c r="V49" s="14"/>
      <c r="W49" s="165"/>
      <c r="X49" s="165"/>
      <c r="Y49" s="18"/>
      <c r="Z49" s="18"/>
      <c r="AA49" s="18"/>
      <c r="AB49" s="18"/>
      <c r="AC49" s="18"/>
      <c r="AD49" s="18"/>
      <c r="AE49" s="18"/>
    </row>
    <row r="50" spans="1:34" s="11" customFormat="1" ht="15" customHeight="1" x14ac:dyDescent="0.2">
      <c r="A50" s="59"/>
      <c r="B50" s="139"/>
      <c r="C50" s="180"/>
      <c r="D50" s="64"/>
      <c r="E50" s="64"/>
      <c r="F50" s="234"/>
      <c r="G50" s="258"/>
      <c r="H50" s="65"/>
      <c r="I50" s="220">
        <f>G50*(1-H50)</f>
        <v>0</v>
      </c>
      <c r="J50" s="221">
        <f>IF(ISERROR(+I50*F50),"",+I50*F50)</f>
        <v>0</v>
      </c>
      <c r="K50" s="302"/>
      <c r="L50" s="14"/>
      <c r="M50" s="222" t="str">
        <f t="shared" si="5"/>
        <v/>
      </c>
      <c r="N50" s="222" t="str">
        <f t="shared" si="5"/>
        <v/>
      </c>
      <c r="O50" s="223" t="str">
        <f>IF(ISBLANK(+F50),"",+F50)</f>
        <v/>
      </c>
      <c r="P50" s="109"/>
      <c r="Q50" s="258"/>
      <c r="R50" s="235"/>
      <c r="S50" s="220">
        <f t="shared" si="6"/>
        <v>0</v>
      </c>
      <c r="T50" s="221">
        <f t="shared" si="7"/>
        <v>0</v>
      </c>
      <c r="U50" s="302"/>
      <c r="V50" s="14"/>
      <c r="W50" s="165"/>
      <c r="X50" s="165"/>
      <c r="Y50" s="18"/>
      <c r="Z50" s="18"/>
      <c r="AA50" s="18"/>
      <c r="AB50" s="18"/>
      <c r="AC50" s="18"/>
      <c r="AD50" s="18"/>
      <c r="AE50" s="18"/>
    </row>
    <row r="51" spans="1:34" s="11" customFormat="1" ht="15" customHeight="1" x14ac:dyDescent="0.2">
      <c r="A51" s="59"/>
      <c r="B51" s="139"/>
      <c r="C51" s="180"/>
      <c r="D51" s="64"/>
      <c r="E51" s="64"/>
      <c r="F51" s="234"/>
      <c r="G51" s="258"/>
      <c r="H51" s="65"/>
      <c r="I51" s="220">
        <f>G51*(1-H51)</f>
        <v>0</v>
      </c>
      <c r="J51" s="221">
        <f>IF(ISERROR(+I51*F51),"",+I51*F51)</f>
        <v>0</v>
      </c>
      <c r="K51" s="302"/>
      <c r="L51" s="14"/>
      <c r="M51" s="222" t="str">
        <f t="shared" si="5"/>
        <v/>
      </c>
      <c r="N51" s="222" t="str">
        <f t="shared" si="5"/>
        <v/>
      </c>
      <c r="O51" s="223" t="str">
        <f>IF(ISBLANK(+F51),"",+F51)</f>
        <v/>
      </c>
      <c r="P51" s="109"/>
      <c r="Q51" s="258"/>
      <c r="R51" s="235"/>
      <c r="S51" s="220">
        <f t="shared" si="6"/>
        <v>0</v>
      </c>
      <c r="T51" s="221">
        <f t="shared" si="7"/>
        <v>0</v>
      </c>
      <c r="U51" s="302"/>
      <c r="V51" s="14"/>
      <c r="W51" s="165"/>
      <c r="X51" s="165"/>
      <c r="Y51" s="18"/>
      <c r="Z51" s="18"/>
      <c r="AA51" s="18"/>
      <c r="AB51" s="18"/>
      <c r="AC51" s="18"/>
      <c r="AD51" s="18"/>
      <c r="AE51" s="18"/>
    </row>
    <row r="52" spans="1:34" s="11" customFormat="1" ht="15" customHeight="1" thickBot="1" x14ac:dyDescent="0.35">
      <c r="A52" s="59"/>
      <c r="B52" s="173"/>
      <c r="C52" s="173"/>
      <c r="D52" s="173"/>
      <c r="E52" s="24"/>
      <c r="F52" s="20"/>
      <c r="G52" s="20"/>
      <c r="H52" s="20"/>
      <c r="I52" s="20"/>
      <c r="J52" s="20"/>
      <c r="K52" s="20"/>
      <c r="L52" s="20"/>
      <c r="M52" s="164"/>
      <c r="N52" s="164"/>
      <c r="O52" s="20"/>
      <c r="P52" s="20"/>
      <c r="Q52" s="20"/>
      <c r="R52" s="20"/>
      <c r="S52" s="20"/>
      <c r="T52" s="20"/>
      <c r="U52" s="20"/>
      <c r="V52" s="20"/>
      <c r="W52" s="164"/>
      <c r="X52" s="164"/>
      <c r="Y52" s="20"/>
      <c r="Z52" s="20"/>
      <c r="AA52" s="20"/>
      <c r="AB52" s="20"/>
      <c r="AC52" s="20"/>
      <c r="AD52" s="20"/>
      <c r="AE52" s="20"/>
    </row>
    <row r="53" spans="1:34" s="11" customFormat="1" ht="15" customHeight="1" x14ac:dyDescent="0.3">
      <c r="A53" s="59"/>
      <c r="B53" s="174"/>
      <c r="C53" s="174"/>
      <c r="D53" s="174"/>
      <c r="E53" s="17"/>
      <c r="F53" s="18"/>
      <c r="G53" s="18"/>
      <c r="H53" s="18"/>
      <c r="I53" s="18"/>
      <c r="J53" s="18"/>
      <c r="K53" s="18"/>
      <c r="L53" s="18"/>
      <c r="M53" s="18"/>
      <c r="N53" s="165"/>
      <c r="O53" s="165"/>
      <c r="P53" s="18"/>
      <c r="Q53" s="18"/>
      <c r="R53" s="18"/>
      <c r="S53" s="18"/>
      <c r="T53" s="18"/>
      <c r="U53" s="18"/>
      <c r="V53" s="18"/>
      <c r="W53" s="18"/>
      <c r="X53" s="165"/>
      <c r="Y53" s="165"/>
      <c r="Z53" s="18"/>
      <c r="AA53" s="18"/>
      <c r="AB53" s="18"/>
      <c r="AC53" s="18"/>
      <c r="AD53" s="18"/>
      <c r="AE53" s="18"/>
    </row>
    <row r="54" spans="1:34" s="11" customFormat="1" ht="21" customHeight="1" x14ac:dyDescent="0.2">
      <c r="A54" s="59"/>
      <c r="B54" s="88" t="s">
        <v>9</v>
      </c>
      <c r="C54" s="513" t="str">
        <f t="shared" ref="C54:E54" si="8">VLOOKUP(B54,$B$10:$D$32,2,FALSE)</f>
        <v>Variant 2: Decentrale Distributie</v>
      </c>
      <c r="D54" s="514" t="e">
        <f t="shared" si="8"/>
        <v>#N/A</v>
      </c>
      <c r="E54" s="514" t="e">
        <f t="shared" si="8"/>
        <v>#N/A</v>
      </c>
      <c r="F54" s="132"/>
      <c r="G54" s="135" t="s">
        <v>44</v>
      </c>
      <c r="H54" s="135"/>
      <c r="I54" s="132"/>
      <c r="J54" s="131"/>
      <c r="K54" s="299"/>
      <c r="L54" s="86"/>
      <c r="M54" s="279" t="s">
        <v>335</v>
      </c>
      <c r="N54" s="280"/>
      <c r="O54" s="281"/>
      <c r="P54" s="281"/>
      <c r="Q54" s="281"/>
      <c r="R54" s="281"/>
      <c r="S54" s="132"/>
      <c r="T54" s="131"/>
      <c r="U54" s="299"/>
      <c r="V54" s="86"/>
      <c r="W54" s="279" t="s">
        <v>18</v>
      </c>
      <c r="X54" s="280"/>
      <c r="Y54" s="281"/>
      <c r="Z54" s="281"/>
      <c r="AA54" s="281"/>
      <c r="AB54" s="281"/>
      <c r="AC54" s="281"/>
      <c r="AD54" s="132"/>
      <c r="AE54" s="131"/>
    </row>
    <row r="55" spans="1:34" s="87" customFormat="1" ht="20" thickBot="1" x14ac:dyDescent="0.25">
      <c r="A55" s="59"/>
      <c r="B55" s="59"/>
      <c r="C55" s="84" t="s">
        <v>23</v>
      </c>
      <c r="D55" s="179"/>
      <c r="E55" s="521" t="str">
        <f>"Distributie " &amp; LEFT(B54,1) &amp; " : "</f>
        <v xml:space="preserve">Distributie 2 : </v>
      </c>
      <c r="F55" s="522"/>
      <c r="G55" s="523"/>
      <c r="H55" s="524"/>
      <c r="I55" s="89" t="s">
        <v>24</v>
      </c>
      <c r="J55" s="85">
        <f>SUM(J57:J61)</f>
        <v>0</v>
      </c>
      <c r="K55" s="300"/>
      <c r="L55" s="59"/>
      <c r="M55" s="277"/>
      <c r="N55" s="278"/>
      <c r="O55" s="133"/>
      <c r="P55" s="133"/>
      <c r="Q55" s="133"/>
      <c r="R55" s="133"/>
      <c r="S55" s="136" t="s">
        <v>24</v>
      </c>
      <c r="T55" s="137">
        <f>SUM(T57:T61)</f>
        <v>0</v>
      </c>
      <c r="U55" s="300"/>
      <c r="V55" s="59"/>
      <c r="W55" s="277"/>
      <c r="X55" s="278"/>
      <c r="Y55" s="133"/>
      <c r="Z55" s="133"/>
      <c r="AA55" s="133"/>
      <c r="AB55" s="133"/>
      <c r="AC55" s="133"/>
      <c r="AD55" s="136" t="s">
        <v>24</v>
      </c>
      <c r="AE55" s="137">
        <f>SUM(AE57:AE61)</f>
        <v>0</v>
      </c>
      <c r="AF55" s="11"/>
      <c r="AG55" s="11"/>
      <c r="AH55" s="11"/>
    </row>
    <row r="56" spans="1:34" s="11" customFormat="1" ht="70.5" thickTop="1" x14ac:dyDescent="0.3">
      <c r="A56" s="59"/>
      <c r="B56" s="139"/>
      <c r="C56" s="216" t="s">
        <v>5</v>
      </c>
      <c r="D56" s="216" t="s">
        <v>11</v>
      </c>
      <c r="E56" s="216" t="s">
        <v>14</v>
      </c>
      <c r="F56" s="217" t="s">
        <v>17</v>
      </c>
      <c r="G56" s="217" t="s">
        <v>45</v>
      </c>
      <c r="H56" s="217" t="s">
        <v>192</v>
      </c>
      <c r="I56" s="217" t="s">
        <v>12</v>
      </c>
      <c r="J56" s="217" t="s">
        <v>13</v>
      </c>
      <c r="K56" s="301" t="s">
        <v>222</v>
      </c>
      <c r="L56" s="14"/>
      <c r="M56" s="216" t="s">
        <v>5</v>
      </c>
      <c r="N56" s="216" t="s">
        <v>11</v>
      </c>
      <c r="O56" s="217" t="s">
        <v>17</v>
      </c>
      <c r="P56" s="218" t="s">
        <v>21</v>
      </c>
      <c r="Q56" s="217" t="s">
        <v>336</v>
      </c>
      <c r="R56" s="217" t="s">
        <v>192</v>
      </c>
      <c r="S56" s="217" t="s">
        <v>337</v>
      </c>
      <c r="T56" s="217" t="s">
        <v>236</v>
      </c>
      <c r="U56" s="301" t="s">
        <v>222</v>
      </c>
      <c r="V56" s="14"/>
      <c r="W56" s="216" t="s">
        <v>5</v>
      </c>
      <c r="X56" s="216" t="s">
        <v>11</v>
      </c>
      <c r="Y56" s="217" t="s">
        <v>17</v>
      </c>
      <c r="Z56" s="218" t="s">
        <v>21</v>
      </c>
      <c r="AA56" s="217" t="s">
        <v>320</v>
      </c>
      <c r="AB56" s="219" t="s">
        <v>16</v>
      </c>
      <c r="AC56" s="217" t="s">
        <v>320</v>
      </c>
      <c r="AD56" s="217" t="s">
        <v>20</v>
      </c>
      <c r="AE56" s="217" t="s">
        <v>238</v>
      </c>
    </row>
    <row r="57" spans="1:34" s="11" customFormat="1" ht="15" customHeight="1" x14ac:dyDescent="0.2">
      <c r="A57" s="59"/>
      <c r="B57" s="139"/>
      <c r="C57" s="180"/>
      <c r="D57" s="64"/>
      <c r="E57" s="64"/>
      <c r="F57" s="234"/>
      <c r="G57" s="258"/>
      <c r="H57" s="65"/>
      <c r="I57" s="220">
        <f>G57*(1-H57)</f>
        <v>0</v>
      </c>
      <c r="J57" s="221">
        <f>IF(ISERROR(+I57*F57),"",+I57*F57)</f>
        <v>0</v>
      </c>
      <c r="K57" s="302"/>
      <c r="L57" s="14"/>
      <c r="M57" s="222" t="str">
        <f t="shared" ref="M57:N61" si="9">IF(ISBLANK(+C57),"",+C57)</f>
        <v/>
      </c>
      <c r="N57" s="222" t="str">
        <f t="shared" si="9"/>
        <v/>
      </c>
      <c r="O57" s="223" t="str">
        <f>IF(ISBLANK(+F57),"",+F57)</f>
        <v/>
      </c>
      <c r="P57" s="109"/>
      <c r="Q57" s="258"/>
      <c r="R57" s="235"/>
      <c r="S57" s="220">
        <f t="shared" ref="S57:S61" si="10">IF(ISERROR(+Q57*(1-(R57))),"",+Q57*(1-(R57)))</f>
        <v>0</v>
      </c>
      <c r="T57" s="221">
        <f t="shared" ref="T57:T61" si="11">IF(ISERROR(+S57*O57*7),0,+S57*O57*7)</f>
        <v>0</v>
      </c>
      <c r="U57" s="302"/>
      <c r="V57" s="14"/>
      <c r="W57" s="222" t="str">
        <f t="shared" ref="W57:X61" si="12">IF(ISBLANK(+M57),"",+M57)</f>
        <v/>
      </c>
      <c r="X57" s="222" t="str">
        <f t="shared" si="12"/>
        <v/>
      </c>
      <c r="Y57" s="223" t="str">
        <f>IF(ISBLANK(+F57),"",+F57)</f>
        <v/>
      </c>
      <c r="Z57" s="109"/>
      <c r="AA57" s="107"/>
      <c r="AB57" s="236"/>
      <c r="AC57" s="224" t="str">
        <f>IF(ISERROR(IF(OR(Z57="nee",Z57=""),"",+Y57*AA57)),"",IF(OR(Z57="nee",Z57=""),"",+Y57*AA57))</f>
        <v/>
      </c>
      <c r="AD57" s="225" t="str">
        <f>IF(ISERROR((AC57*24*365)/1000),"",(AC57*24*365)/1000)</f>
        <v/>
      </c>
      <c r="AE57" s="221">
        <f>IF(ISERROR(+AD57*tariefKwh*7),0,+AD57*tariefKwh*7)</f>
        <v>0</v>
      </c>
    </row>
    <row r="58" spans="1:34" s="11" customFormat="1" ht="15" customHeight="1" x14ac:dyDescent="0.2">
      <c r="A58" s="59"/>
      <c r="B58" s="139"/>
      <c r="C58" s="180"/>
      <c r="D58" s="64"/>
      <c r="E58" s="64"/>
      <c r="F58" s="234"/>
      <c r="G58" s="258"/>
      <c r="H58" s="65"/>
      <c r="I58" s="220">
        <f>G58*(1-H58)</f>
        <v>0</v>
      </c>
      <c r="J58" s="221">
        <f>IF(ISERROR(+I58*F58),"",+I58*F58)</f>
        <v>0</v>
      </c>
      <c r="K58" s="302"/>
      <c r="L58" s="14"/>
      <c r="M58" s="222" t="str">
        <f t="shared" si="9"/>
        <v/>
      </c>
      <c r="N58" s="222" t="str">
        <f t="shared" si="9"/>
        <v/>
      </c>
      <c r="O58" s="223" t="str">
        <f>IF(ISBLANK(+F58),"",+F58)</f>
        <v/>
      </c>
      <c r="P58" s="109"/>
      <c r="Q58" s="258"/>
      <c r="R58" s="235"/>
      <c r="S58" s="220">
        <f t="shared" si="10"/>
        <v>0</v>
      </c>
      <c r="T58" s="221">
        <f t="shared" si="11"/>
        <v>0</v>
      </c>
      <c r="U58" s="302"/>
      <c r="V58" s="14"/>
      <c r="W58" s="222" t="str">
        <f t="shared" si="12"/>
        <v/>
      </c>
      <c r="X58" s="222" t="str">
        <f t="shared" si="12"/>
        <v/>
      </c>
      <c r="Y58" s="223" t="str">
        <f>IF(ISBLANK(+F58),"",+F58)</f>
        <v/>
      </c>
      <c r="Z58" s="109"/>
      <c r="AA58" s="107"/>
      <c r="AB58" s="236"/>
      <c r="AC58" s="224" t="str">
        <f>IF(ISERROR(IF(OR(Z58="nee",Z58=""),"",+Y58*AA58)),"",IF(OR(Z58="nee",Z58=""),"",+Y58*AA58))</f>
        <v/>
      </c>
      <c r="AD58" s="225" t="str">
        <f>IF(ISERROR((AC58*24*365)/1000),"",(AC58*24*365)/1000)</f>
        <v/>
      </c>
      <c r="AE58" s="221">
        <f>IF(ISERROR(+AD58*tariefKwh*7),0,+AD58*tariefKwh*7)</f>
        <v>0</v>
      </c>
    </row>
    <row r="59" spans="1:34" s="11" customFormat="1" ht="15" customHeight="1" x14ac:dyDescent="0.2">
      <c r="A59" s="59"/>
      <c r="B59" s="139"/>
      <c r="C59" s="180"/>
      <c r="D59" s="64"/>
      <c r="E59" s="64"/>
      <c r="F59" s="234"/>
      <c r="G59" s="258"/>
      <c r="H59" s="65"/>
      <c r="I59" s="220">
        <f>G59*(1-H59)</f>
        <v>0</v>
      </c>
      <c r="J59" s="221">
        <f>IF(ISERROR(+I59*F59),"",+I59*F59)</f>
        <v>0</v>
      </c>
      <c r="K59" s="302"/>
      <c r="L59" s="14"/>
      <c r="M59" s="222" t="str">
        <f t="shared" si="9"/>
        <v/>
      </c>
      <c r="N59" s="222" t="str">
        <f t="shared" si="9"/>
        <v/>
      </c>
      <c r="O59" s="223" t="str">
        <f>IF(ISBLANK(+F59),"",+F59)</f>
        <v/>
      </c>
      <c r="P59" s="109"/>
      <c r="Q59" s="258"/>
      <c r="R59" s="235"/>
      <c r="S59" s="220">
        <f t="shared" si="10"/>
        <v>0</v>
      </c>
      <c r="T59" s="221">
        <f t="shared" si="11"/>
        <v>0</v>
      </c>
      <c r="U59" s="302"/>
      <c r="V59" s="14"/>
      <c r="W59" s="222" t="str">
        <f t="shared" si="12"/>
        <v/>
      </c>
      <c r="X59" s="222" t="str">
        <f t="shared" si="12"/>
        <v/>
      </c>
      <c r="Y59" s="223" t="str">
        <f>IF(ISBLANK(+F59),"",+F59)</f>
        <v/>
      </c>
      <c r="Z59" s="109"/>
      <c r="AA59" s="107"/>
      <c r="AB59" s="236"/>
      <c r="AC59" s="224" t="str">
        <f>IF(ISERROR(IF(OR(Z59="nee",Z59=""),"",+Y59*AA59)),"",IF(OR(Z59="nee",Z59=""),"",+Y59*AA59))</f>
        <v/>
      </c>
      <c r="AD59" s="225" t="str">
        <f>IF(ISERROR((AC59*24*365)/1000),"",(AC59*24*365)/1000)</f>
        <v/>
      </c>
      <c r="AE59" s="221">
        <f>IF(ISERROR(+AD59*tariefKwh*7),0,+AD59*tariefKwh*7)</f>
        <v>0</v>
      </c>
    </row>
    <row r="60" spans="1:34" s="11" customFormat="1" ht="15" customHeight="1" x14ac:dyDescent="0.2">
      <c r="A60" s="59"/>
      <c r="B60" s="139"/>
      <c r="C60" s="180"/>
      <c r="D60" s="64"/>
      <c r="E60" s="64"/>
      <c r="F60" s="234"/>
      <c r="G60" s="258"/>
      <c r="H60" s="65"/>
      <c r="I60" s="220">
        <f>G60*(1-H60)</f>
        <v>0</v>
      </c>
      <c r="J60" s="221">
        <f>IF(ISERROR(+I60*F60),"",+I60*F60)</f>
        <v>0</v>
      </c>
      <c r="K60" s="302"/>
      <c r="L60" s="14"/>
      <c r="M60" s="222" t="str">
        <f t="shared" si="9"/>
        <v/>
      </c>
      <c r="N60" s="222" t="str">
        <f t="shared" si="9"/>
        <v/>
      </c>
      <c r="O60" s="223" t="str">
        <f>IF(ISBLANK(+F60),"",+F60)</f>
        <v/>
      </c>
      <c r="P60" s="109"/>
      <c r="Q60" s="258"/>
      <c r="R60" s="235"/>
      <c r="S60" s="220">
        <f t="shared" si="10"/>
        <v>0</v>
      </c>
      <c r="T60" s="221">
        <f t="shared" si="11"/>
        <v>0</v>
      </c>
      <c r="U60" s="302"/>
      <c r="V60" s="14"/>
      <c r="W60" s="222" t="str">
        <f t="shared" si="12"/>
        <v/>
      </c>
      <c r="X60" s="222" t="str">
        <f t="shared" si="12"/>
        <v/>
      </c>
      <c r="Y60" s="223" t="str">
        <f>IF(ISBLANK(+F60),"",+F60)</f>
        <v/>
      </c>
      <c r="Z60" s="109"/>
      <c r="AA60" s="107"/>
      <c r="AB60" s="236"/>
      <c r="AC60" s="224" t="str">
        <f>IF(ISERROR(IF(OR(Z60="nee",Z60=""),"",+Y60*AA60)),"",IF(OR(Z60="nee",Z60=""),"",+Y60*AA60))</f>
        <v/>
      </c>
      <c r="AD60" s="225" t="str">
        <f>IF(ISERROR((AC60*24*365)/1000),"",(AC60*24*365)/1000)</f>
        <v/>
      </c>
      <c r="AE60" s="221">
        <f>IF(ISERROR(+AD60*tariefKwh*7),0,+AD60*tariefKwh*7)</f>
        <v>0</v>
      </c>
    </row>
    <row r="61" spans="1:34" s="11" customFormat="1" ht="15" customHeight="1" x14ac:dyDescent="0.2">
      <c r="A61" s="59"/>
      <c r="B61" s="139"/>
      <c r="C61" s="180"/>
      <c r="D61" s="64"/>
      <c r="E61" s="64"/>
      <c r="F61" s="234"/>
      <c r="G61" s="258"/>
      <c r="H61" s="65"/>
      <c r="I61" s="220">
        <f>G61*(1-H61)</f>
        <v>0</v>
      </c>
      <c r="J61" s="221">
        <f>IF(ISERROR(+I61*F61),"",+I61*F61)</f>
        <v>0</v>
      </c>
      <c r="K61" s="302"/>
      <c r="L61" s="14"/>
      <c r="M61" s="222" t="str">
        <f t="shared" si="9"/>
        <v/>
      </c>
      <c r="N61" s="222" t="str">
        <f t="shared" si="9"/>
        <v/>
      </c>
      <c r="O61" s="223" t="str">
        <f>IF(ISBLANK(+F61),"",+F61)</f>
        <v/>
      </c>
      <c r="P61" s="109"/>
      <c r="Q61" s="258"/>
      <c r="R61" s="235"/>
      <c r="S61" s="220">
        <f t="shared" si="10"/>
        <v>0</v>
      </c>
      <c r="T61" s="221">
        <f t="shared" si="11"/>
        <v>0</v>
      </c>
      <c r="U61" s="302"/>
      <c r="V61" s="14"/>
      <c r="W61" s="222" t="str">
        <f t="shared" si="12"/>
        <v/>
      </c>
      <c r="X61" s="222" t="str">
        <f t="shared" si="12"/>
        <v/>
      </c>
      <c r="Y61" s="223" t="str">
        <f>IF(ISBLANK(+F61),"",+F61)</f>
        <v/>
      </c>
      <c r="Z61" s="109"/>
      <c r="AA61" s="107"/>
      <c r="AB61" s="236"/>
      <c r="AC61" s="224" t="str">
        <f>IF(ISERROR(IF(OR(Z61="nee",Z61=""),"",+Y61*AA61)),"",IF(OR(Z61="nee",Z61=""),"",+Y61*AA61))</f>
        <v/>
      </c>
      <c r="AD61" s="225" t="str">
        <f>IF(ISERROR((AC61*24*365)/1000),"",(AC61*24*365)/1000)</f>
        <v/>
      </c>
      <c r="AE61" s="221">
        <f>IF(ISERROR(+AD61*tariefKwh*7),0,+AD61*tariefKwh*7)</f>
        <v>0</v>
      </c>
    </row>
    <row r="62" spans="1:34" s="11" customFormat="1" ht="15" customHeight="1" x14ac:dyDescent="0.2">
      <c r="A62" s="59"/>
      <c r="B62" s="80"/>
      <c r="C62" s="226" t="s">
        <v>317</v>
      </c>
      <c r="D62" s="227"/>
      <c r="E62" s="227"/>
      <c r="F62" s="228"/>
      <c r="G62" s="229"/>
      <c r="H62" s="230"/>
      <c r="I62" s="229"/>
      <c r="J62" s="231"/>
      <c r="K62" s="231"/>
      <c r="L62" s="232"/>
      <c r="M62" s="233"/>
      <c r="N62" s="167"/>
      <c r="O62" s="14"/>
      <c r="P62" s="14"/>
      <c r="Q62" s="14"/>
      <c r="R62" s="14"/>
      <c r="S62" s="14"/>
      <c r="T62" s="14"/>
      <c r="U62" s="231"/>
      <c r="V62" s="14"/>
      <c r="W62" s="167"/>
      <c r="X62" s="167"/>
      <c r="Y62" s="14"/>
      <c r="Z62" s="74"/>
      <c r="AA62" s="14"/>
      <c r="AB62" s="14"/>
    </row>
    <row r="63" spans="1:34" s="11" customFormat="1" ht="15" customHeight="1" x14ac:dyDescent="0.2">
      <c r="A63" s="59"/>
      <c r="B63" s="80"/>
      <c r="C63" s="226"/>
      <c r="D63" s="227"/>
      <c r="E63" s="227"/>
      <c r="F63" s="228"/>
      <c r="G63" s="229"/>
      <c r="H63" s="230"/>
      <c r="I63" s="229"/>
      <c r="J63" s="231"/>
      <c r="K63" s="229"/>
      <c r="L63" s="232"/>
      <c r="M63" s="233"/>
      <c r="N63" s="167"/>
      <c r="O63" s="14"/>
      <c r="P63" s="14"/>
      <c r="Q63" s="14"/>
      <c r="R63" s="14"/>
      <c r="S63" s="14"/>
      <c r="T63" s="14"/>
      <c r="U63" s="229"/>
      <c r="V63" s="14"/>
      <c r="W63" s="167"/>
      <c r="X63" s="167"/>
      <c r="Y63" s="14"/>
      <c r="Z63" s="74"/>
      <c r="AA63" s="14"/>
      <c r="AB63" s="14"/>
    </row>
    <row r="64" spans="1:34" s="11" customFormat="1" ht="60.75" customHeight="1" x14ac:dyDescent="0.45">
      <c r="A64" s="59"/>
      <c r="B64" s="82" t="s">
        <v>10</v>
      </c>
      <c r="C64" s="513" t="str">
        <f t="shared" ref="C64:E64" si="13">VLOOKUP(B64,$B$10:$D$32,2,FALSE)</f>
        <v>Variant 2: Licentie(s) Decentrale Distributie</v>
      </c>
      <c r="D64" s="514" t="e">
        <f t="shared" si="13"/>
        <v>#N/A</v>
      </c>
      <c r="E64" s="514" t="e">
        <f t="shared" si="13"/>
        <v>#N/A</v>
      </c>
      <c r="F64" s="68"/>
      <c r="G64" s="68"/>
      <c r="H64" s="68"/>
      <c r="I64" s="68"/>
      <c r="J64" s="215" t="s">
        <v>50</v>
      </c>
      <c r="K64" s="303"/>
      <c r="L64" s="14"/>
      <c r="M64" s="513" t="s">
        <v>335</v>
      </c>
      <c r="N64" s="514"/>
      <c r="O64" s="514"/>
      <c r="P64" s="514"/>
      <c r="Q64" s="58"/>
      <c r="R64" s="58"/>
      <c r="S64" s="58"/>
      <c r="T64" s="215" t="str">
        <f>"Totaalprijs "&amp;M64&amp;" 
Licentie"</f>
        <v>Totaalprijs Onderhoud &amp; Support 
Licentie</v>
      </c>
      <c r="U64" s="303"/>
      <c r="V64" s="14"/>
      <c r="W64" s="165"/>
      <c r="X64" s="165"/>
      <c r="Y64" s="18"/>
      <c r="Z64" s="18"/>
      <c r="AA64" s="18"/>
      <c r="AB64" s="18"/>
      <c r="AC64" s="18"/>
      <c r="AD64" s="18"/>
      <c r="AE64" s="18"/>
    </row>
    <row r="65" spans="1:34" s="11" customFormat="1" ht="20" thickBot="1" x14ac:dyDescent="0.35">
      <c r="A65" s="59"/>
      <c r="B65" s="83"/>
      <c r="C65" s="84" t="s">
        <v>48</v>
      </c>
      <c r="D65" s="182"/>
      <c r="E65" s="138"/>
      <c r="F65" s="327" t="s">
        <v>49</v>
      </c>
      <c r="G65" s="100"/>
      <c r="H65" s="69"/>
      <c r="I65" s="69"/>
      <c r="J65" s="70">
        <f>SUM(J67:J69)</f>
        <v>0</v>
      </c>
      <c r="K65" s="304"/>
      <c r="L65" s="14"/>
      <c r="M65" s="169"/>
      <c r="N65" s="168"/>
      <c r="O65" s="71"/>
      <c r="P65" s="71"/>
      <c r="Q65" s="71"/>
      <c r="R65" s="71"/>
      <c r="S65" s="71"/>
      <c r="T65" s="72">
        <f>SUM(T67:T69)</f>
        <v>0</v>
      </c>
      <c r="U65" s="304"/>
      <c r="V65" s="14"/>
      <c r="W65" s="165"/>
      <c r="X65" s="165"/>
      <c r="Y65" s="18"/>
      <c r="Z65" s="18"/>
      <c r="AA65" s="18"/>
      <c r="AB65" s="18"/>
      <c r="AC65" s="18"/>
      <c r="AD65" s="18"/>
      <c r="AE65" s="18"/>
    </row>
    <row r="66" spans="1:34" s="11" customFormat="1" ht="70.5" thickTop="1" x14ac:dyDescent="0.3">
      <c r="A66" s="59"/>
      <c r="B66" s="139"/>
      <c r="C66" s="216" t="s">
        <v>5</v>
      </c>
      <c r="D66" s="216" t="s">
        <v>11</v>
      </c>
      <c r="E66" s="216" t="s">
        <v>14</v>
      </c>
      <c r="F66" s="217" t="s">
        <v>17</v>
      </c>
      <c r="G66" s="217" t="s">
        <v>45</v>
      </c>
      <c r="H66" s="217" t="s">
        <v>192</v>
      </c>
      <c r="I66" s="217" t="s">
        <v>12</v>
      </c>
      <c r="J66" s="217" t="s">
        <v>13</v>
      </c>
      <c r="K66" s="301" t="s">
        <v>222</v>
      </c>
      <c r="L66" s="14"/>
      <c r="M66" s="216" t="s">
        <v>5</v>
      </c>
      <c r="N66" s="216" t="s">
        <v>11</v>
      </c>
      <c r="O66" s="217" t="s">
        <v>17</v>
      </c>
      <c r="P66" s="218" t="s">
        <v>21</v>
      </c>
      <c r="Q66" s="217" t="s">
        <v>336</v>
      </c>
      <c r="R66" s="217" t="s">
        <v>192</v>
      </c>
      <c r="S66" s="217" t="s">
        <v>337</v>
      </c>
      <c r="T66" s="217" t="s">
        <v>236</v>
      </c>
      <c r="U66" s="301" t="s">
        <v>222</v>
      </c>
      <c r="V66" s="14"/>
      <c r="W66" s="165"/>
      <c r="X66" s="165"/>
      <c r="Y66" s="18"/>
      <c r="Z66" s="18"/>
      <c r="AA66" s="18"/>
      <c r="AB66" s="18"/>
      <c r="AC66" s="18"/>
      <c r="AD66" s="18"/>
      <c r="AE66" s="18"/>
    </row>
    <row r="67" spans="1:34" s="11" customFormat="1" ht="15" customHeight="1" x14ac:dyDescent="0.2">
      <c r="A67" s="59"/>
      <c r="B67" s="139"/>
      <c r="C67" s="180"/>
      <c r="D67" s="64"/>
      <c r="E67" s="64"/>
      <c r="F67" s="234"/>
      <c r="G67" s="258"/>
      <c r="H67" s="65"/>
      <c r="I67" s="220">
        <f>G67*(1-H67)</f>
        <v>0</v>
      </c>
      <c r="J67" s="221">
        <f>IF(ISERROR(+I67*F67),"",+I67*F67)</f>
        <v>0</v>
      </c>
      <c r="K67" s="302"/>
      <c r="L67" s="14"/>
      <c r="M67" s="222" t="str">
        <f t="shared" ref="M67:N69" si="14">IF(ISBLANK(+C67),"",+C67)</f>
        <v/>
      </c>
      <c r="N67" s="222" t="str">
        <f t="shared" si="14"/>
        <v/>
      </c>
      <c r="O67" s="223" t="str">
        <f>IF(ISBLANK(+F67),"",+F67)</f>
        <v/>
      </c>
      <c r="P67" s="109"/>
      <c r="Q67" s="258"/>
      <c r="R67" s="235"/>
      <c r="S67" s="220">
        <f t="shared" ref="S67:S69" si="15">IF(ISERROR(+Q67*(1-(R67))),"",+Q67*(1-(R67)))</f>
        <v>0</v>
      </c>
      <c r="T67" s="221">
        <f t="shared" ref="T67:T69" si="16">IF(ISERROR(+S67*O67*7),0,+S67*O67*7)</f>
        <v>0</v>
      </c>
      <c r="U67" s="302"/>
      <c r="V67" s="14"/>
      <c r="W67" s="165"/>
      <c r="X67" s="165"/>
      <c r="Y67" s="18"/>
      <c r="Z67" s="18"/>
      <c r="AA67" s="18"/>
      <c r="AB67" s="18"/>
      <c r="AC67" s="18"/>
      <c r="AD67" s="18"/>
      <c r="AE67" s="18"/>
    </row>
    <row r="68" spans="1:34" s="11" customFormat="1" ht="15" customHeight="1" x14ac:dyDescent="0.2">
      <c r="A68" s="59"/>
      <c r="B68" s="139"/>
      <c r="C68" s="180"/>
      <c r="D68" s="64"/>
      <c r="E68" s="64"/>
      <c r="F68" s="234"/>
      <c r="G68" s="258"/>
      <c r="H68" s="65"/>
      <c r="I68" s="220">
        <f>G68*(1-H68)</f>
        <v>0</v>
      </c>
      <c r="J68" s="221">
        <f>IF(ISERROR(+I68*F68),"",+I68*F68)</f>
        <v>0</v>
      </c>
      <c r="K68" s="302"/>
      <c r="L68" s="14"/>
      <c r="M68" s="222" t="str">
        <f t="shared" si="14"/>
        <v/>
      </c>
      <c r="N68" s="222" t="str">
        <f t="shared" si="14"/>
        <v/>
      </c>
      <c r="O68" s="223" t="str">
        <f>IF(ISBLANK(+F68),"",+F68)</f>
        <v/>
      </c>
      <c r="P68" s="109"/>
      <c r="Q68" s="258"/>
      <c r="R68" s="235"/>
      <c r="S68" s="220">
        <f t="shared" si="15"/>
        <v>0</v>
      </c>
      <c r="T68" s="221">
        <f t="shared" si="16"/>
        <v>0</v>
      </c>
      <c r="U68" s="302"/>
      <c r="V68" s="14"/>
      <c r="W68" s="165"/>
      <c r="X68" s="165"/>
      <c r="Y68" s="18"/>
      <c r="Z68" s="18"/>
      <c r="AA68" s="18"/>
      <c r="AB68" s="18"/>
      <c r="AC68" s="18"/>
      <c r="AD68" s="18"/>
      <c r="AE68" s="18"/>
    </row>
    <row r="69" spans="1:34" s="11" customFormat="1" ht="15" customHeight="1" x14ac:dyDescent="0.2">
      <c r="A69" s="59"/>
      <c r="B69" s="139"/>
      <c r="C69" s="180"/>
      <c r="D69" s="64"/>
      <c r="E69" s="64"/>
      <c r="F69" s="234"/>
      <c r="G69" s="258"/>
      <c r="H69" s="65"/>
      <c r="I69" s="220">
        <f>G69*(1-H69)</f>
        <v>0</v>
      </c>
      <c r="J69" s="221">
        <f>IF(ISERROR(+I69*F69),"",+I69*F69)</f>
        <v>0</v>
      </c>
      <c r="K69" s="302"/>
      <c r="L69" s="14"/>
      <c r="M69" s="222" t="str">
        <f t="shared" si="14"/>
        <v/>
      </c>
      <c r="N69" s="222" t="str">
        <f t="shared" si="14"/>
        <v/>
      </c>
      <c r="O69" s="223" t="str">
        <f>IF(ISBLANK(+F69),"",+F69)</f>
        <v/>
      </c>
      <c r="P69" s="109"/>
      <c r="Q69" s="258"/>
      <c r="R69" s="235"/>
      <c r="S69" s="220">
        <f t="shared" si="15"/>
        <v>0</v>
      </c>
      <c r="T69" s="221">
        <f t="shared" si="16"/>
        <v>0</v>
      </c>
      <c r="U69" s="302"/>
      <c r="V69" s="14"/>
      <c r="W69" s="165"/>
      <c r="X69" s="165"/>
      <c r="Y69" s="18"/>
      <c r="Z69" s="18"/>
      <c r="AA69" s="18"/>
      <c r="AB69" s="18"/>
      <c r="AC69" s="18"/>
      <c r="AD69" s="18"/>
      <c r="AE69" s="18"/>
    </row>
    <row r="70" spans="1:34" s="11" customFormat="1" ht="15" customHeight="1" thickBot="1" x14ac:dyDescent="0.35">
      <c r="A70" s="59"/>
      <c r="B70" s="173"/>
      <c r="C70" s="173"/>
      <c r="D70" s="173"/>
      <c r="E70" s="24"/>
      <c r="F70" s="20"/>
      <c r="G70" s="20"/>
      <c r="H70" s="20"/>
      <c r="I70" s="20"/>
      <c r="J70" s="20"/>
      <c r="K70" s="20"/>
      <c r="L70" s="20"/>
      <c r="M70" s="20"/>
      <c r="N70" s="164"/>
      <c r="O70" s="164"/>
      <c r="P70" s="20"/>
      <c r="Q70" s="20"/>
      <c r="R70" s="20"/>
      <c r="S70" s="20"/>
      <c r="T70" s="20"/>
      <c r="U70" s="20"/>
      <c r="V70" s="20"/>
      <c r="W70" s="20"/>
      <c r="X70" s="164"/>
      <c r="Y70" s="164"/>
      <c r="Z70" s="20"/>
      <c r="AA70" s="20"/>
      <c r="AB70" s="20"/>
      <c r="AC70" s="20"/>
      <c r="AD70" s="20"/>
      <c r="AE70" s="20"/>
    </row>
    <row r="71" spans="1:34" s="11" customFormat="1" ht="15" customHeight="1" x14ac:dyDescent="0.3">
      <c r="A71" s="59"/>
      <c r="B71" s="174"/>
      <c r="C71" s="174"/>
      <c r="D71" s="174"/>
      <c r="E71" s="17"/>
      <c r="F71" s="18"/>
      <c r="G71" s="18"/>
      <c r="H71" s="18"/>
      <c r="I71" s="18"/>
      <c r="J71" s="18"/>
      <c r="K71" s="18"/>
      <c r="L71" s="18"/>
      <c r="M71" s="18"/>
      <c r="N71" s="165"/>
      <c r="O71" s="165"/>
      <c r="P71" s="18"/>
      <c r="Q71" s="18"/>
      <c r="R71" s="18"/>
      <c r="S71" s="18"/>
      <c r="T71" s="18"/>
      <c r="U71" s="18"/>
      <c r="V71" s="18"/>
      <c r="W71" s="18"/>
      <c r="X71" s="165"/>
      <c r="Y71" s="165"/>
      <c r="Z71" s="18"/>
      <c r="AA71" s="18"/>
      <c r="AB71" s="18"/>
      <c r="AC71" s="18"/>
      <c r="AD71" s="18"/>
      <c r="AE71" s="18"/>
    </row>
    <row r="72" spans="1:34" s="11" customFormat="1" ht="21" customHeight="1" x14ac:dyDescent="0.2">
      <c r="A72" s="59"/>
      <c r="B72" s="88" t="s">
        <v>52</v>
      </c>
      <c r="C72" s="513" t="str">
        <f t="shared" ref="C72:E72" si="17">VLOOKUP(B72,$B$10:$D$32,2,FALSE)</f>
        <v>Variant 3: Decentrale Distributie</v>
      </c>
      <c r="D72" s="514" t="e">
        <f t="shared" si="17"/>
        <v>#N/A</v>
      </c>
      <c r="E72" s="514" t="e">
        <f t="shared" si="17"/>
        <v>#N/A</v>
      </c>
      <c r="F72" s="132"/>
      <c r="G72" s="135" t="s">
        <v>44</v>
      </c>
      <c r="H72" s="135"/>
      <c r="I72" s="132"/>
      <c r="J72" s="131"/>
      <c r="K72" s="299"/>
      <c r="L72" s="86"/>
      <c r="M72" s="279" t="s">
        <v>335</v>
      </c>
      <c r="N72" s="280"/>
      <c r="O72" s="281"/>
      <c r="P72" s="281"/>
      <c r="Q72" s="281"/>
      <c r="R72" s="281"/>
      <c r="S72" s="132"/>
      <c r="T72" s="131"/>
      <c r="U72" s="299"/>
      <c r="V72" s="86"/>
      <c r="W72" s="279" t="s">
        <v>18</v>
      </c>
      <c r="X72" s="280"/>
      <c r="Y72" s="281"/>
      <c r="Z72" s="281"/>
      <c r="AA72" s="281"/>
      <c r="AB72" s="281"/>
      <c r="AC72" s="281"/>
      <c r="AD72" s="132"/>
      <c r="AE72" s="131"/>
    </row>
    <row r="73" spans="1:34" s="87" customFormat="1" ht="20" thickBot="1" x14ac:dyDescent="0.25">
      <c r="A73" s="59"/>
      <c r="B73" s="59"/>
      <c r="C73" s="84" t="s">
        <v>23</v>
      </c>
      <c r="D73" s="179"/>
      <c r="E73" s="521" t="str">
        <f>"Distributie " &amp; LEFT(B72,1) &amp; " : "</f>
        <v xml:space="preserve">Distributie 3 : </v>
      </c>
      <c r="F73" s="522"/>
      <c r="G73" s="523"/>
      <c r="H73" s="524"/>
      <c r="I73" s="89" t="s">
        <v>24</v>
      </c>
      <c r="J73" s="85">
        <f>SUM(J75:J79)</f>
        <v>0</v>
      </c>
      <c r="K73" s="300"/>
      <c r="L73" s="59"/>
      <c r="M73" s="277"/>
      <c r="N73" s="278"/>
      <c r="O73" s="133"/>
      <c r="P73" s="133"/>
      <c r="Q73" s="133"/>
      <c r="R73" s="133"/>
      <c r="S73" s="136" t="s">
        <v>24</v>
      </c>
      <c r="T73" s="137">
        <f>SUM(T75:T79)</f>
        <v>0</v>
      </c>
      <c r="U73" s="300"/>
      <c r="V73" s="59"/>
      <c r="W73" s="277"/>
      <c r="X73" s="278"/>
      <c r="Y73" s="133"/>
      <c r="Z73" s="133"/>
      <c r="AA73" s="133"/>
      <c r="AB73" s="133"/>
      <c r="AC73" s="133"/>
      <c r="AD73" s="136" t="s">
        <v>24</v>
      </c>
      <c r="AE73" s="137">
        <f>SUM(AE75:AE79)</f>
        <v>0</v>
      </c>
      <c r="AF73" s="11"/>
      <c r="AG73" s="11"/>
      <c r="AH73" s="11"/>
    </row>
    <row r="74" spans="1:34" s="11" customFormat="1" ht="70.5" thickTop="1" x14ac:dyDescent="0.3">
      <c r="A74" s="59"/>
      <c r="B74" s="139"/>
      <c r="C74" s="216" t="s">
        <v>5</v>
      </c>
      <c r="D74" s="216" t="s">
        <v>11</v>
      </c>
      <c r="E74" s="216" t="s">
        <v>14</v>
      </c>
      <c r="F74" s="217" t="s">
        <v>17</v>
      </c>
      <c r="G74" s="217" t="s">
        <v>45</v>
      </c>
      <c r="H74" s="217" t="s">
        <v>192</v>
      </c>
      <c r="I74" s="217" t="s">
        <v>12</v>
      </c>
      <c r="J74" s="217" t="s">
        <v>13</v>
      </c>
      <c r="K74" s="301" t="s">
        <v>222</v>
      </c>
      <c r="L74" s="14"/>
      <c r="M74" s="216" t="s">
        <v>5</v>
      </c>
      <c r="N74" s="216" t="s">
        <v>11</v>
      </c>
      <c r="O74" s="217" t="s">
        <v>17</v>
      </c>
      <c r="P74" s="218" t="s">
        <v>21</v>
      </c>
      <c r="Q74" s="217" t="s">
        <v>336</v>
      </c>
      <c r="R74" s="217" t="s">
        <v>192</v>
      </c>
      <c r="S74" s="217" t="s">
        <v>337</v>
      </c>
      <c r="T74" s="217" t="s">
        <v>236</v>
      </c>
      <c r="U74" s="301" t="s">
        <v>222</v>
      </c>
      <c r="V74" s="14"/>
      <c r="W74" s="216" t="s">
        <v>5</v>
      </c>
      <c r="X74" s="216" t="s">
        <v>11</v>
      </c>
      <c r="Y74" s="217" t="s">
        <v>17</v>
      </c>
      <c r="Z74" s="218" t="s">
        <v>21</v>
      </c>
      <c r="AA74" s="217" t="s">
        <v>320</v>
      </c>
      <c r="AB74" s="219" t="s">
        <v>16</v>
      </c>
      <c r="AC74" s="217" t="s">
        <v>320</v>
      </c>
      <c r="AD74" s="217" t="s">
        <v>20</v>
      </c>
      <c r="AE74" s="217" t="s">
        <v>238</v>
      </c>
    </row>
    <row r="75" spans="1:34" s="11" customFormat="1" ht="15" customHeight="1" x14ac:dyDescent="0.2">
      <c r="A75" s="59"/>
      <c r="B75" s="139"/>
      <c r="C75" s="180"/>
      <c r="D75" s="64"/>
      <c r="E75" s="64"/>
      <c r="F75" s="234"/>
      <c r="G75" s="258"/>
      <c r="H75" s="65"/>
      <c r="I75" s="220">
        <f>G75*(1-H75)</f>
        <v>0</v>
      </c>
      <c r="J75" s="221">
        <f>IF(ISERROR(+I75*F75),"",+I75*F75)</f>
        <v>0</v>
      </c>
      <c r="K75" s="302"/>
      <c r="L75" s="14"/>
      <c r="M75" s="222" t="str">
        <f t="shared" ref="M75:N79" si="18">IF(ISBLANK(+C75),"",+C75)</f>
        <v/>
      </c>
      <c r="N75" s="222" t="str">
        <f t="shared" si="18"/>
        <v/>
      </c>
      <c r="O75" s="223" t="str">
        <f>IF(ISBLANK(+F75),"",+F75)</f>
        <v/>
      </c>
      <c r="P75" s="109"/>
      <c r="Q75" s="258"/>
      <c r="R75" s="235"/>
      <c r="S75" s="220">
        <f t="shared" ref="S75:S79" si="19">IF(ISERROR(+Q75*(1-(R75))),"",+Q75*(1-(R75)))</f>
        <v>0</v>
      </c>
      <c r="T75" s="221">
        <f t="shared" ref="T75:T79" si="20">IF(ISERROR(+S75*O75*7),0,+S75*O75*7)</f>
        <v>0</v>
      </c>
      <c r="U75" s="302"/>
      <c r="V75" s="14"/>
      <c r="W75" s="222" t="str">
        <f t="shared" ref="W75:X79" si="21">IF(ISBLANK(+M75),"",+M75)</f>
        <v/>
      </c>
      <c r="X75" s="222" t="str">
        <f t="shared" si="21"/>
        <v/>
      </c>
      <c r="Y75" s="223" t="str">
        <f>IF(ISBLANK(+F75),"",+F75)</f>
        <v/>
      </c>
      <c r="Z75" s="109"/>
      <c r="AA75" s="107"/>
      <c r="AB75" s="236"/>
      <c r="AC75" s="224" t="str">
        <f>IF(ISERROR(IF(OR(Z75="nee",Z75=""),"",+Y75*AA75)),"",IF(OR(Z75="nee",Z75=""),"",+Y75*AA75))</f>
        <v/>
      </c>
      <c r="AD75" s="225" t="str">
        <f>IF(ISERROR((AC75*24*365)/1000),"",(AC75*24*365)/1000)</f>
        <v/>
      </c>
      <c r="AE75" s="221">
        <f>IF(ISERROR(+AD75*tariefKwh*7),0,+AD75*tariefKwh*7)</f>
        <v>0</v>
      </c>
    </row>
    <row r="76" spans="1:34" s="11" customFormat="1" ht="15" customHeight="1" x14ac:dyDescent="0.2">
      <c r="A76" s="59"/>
      <c r="B76" s="139"/>
      <c r="C76" s="180"/>
      <c r="D76" s="64"/>
      <c r="E76" s="64"/>
      <c r="F76" s="234"/>
      <c r="G76" s="258"/>
      <c r="H76" s="65"/>
      <c r="I76" s="220">
        <f>G76*(1-H76)</f>
        <v>0</v>
      </c>
      <c r="J76" s="221">
        <f>IF(ISERROR(+I76*F76),"",+I76*F76)</f>
        <v>0</v>
      </c>
      <c r="K76" s="302"/>
      <c r="L76" s="14"/>
      <c r="M76" s="222" t="str">
        <f t="shared" si="18"/>
        <v/>
      </c>
      <c r="N76" s="222" t="str">
        <f t="shared" si="18"/>
        <v/>
      </c>
      <c r="O76" s="223" t="str">
        <f>IF(ISBLANK(+F76),"",+F76)</f>
        <v/>
      </c>
      <c r="P76" s="109"/>
      <c r="Q76" s="258"/>
      <c r="R76" s="235"/>
      <c r="S76" s="220">
        <f t="shared" si="19"/>
        <v>0</v>
      </c>
      <c r="T76" s="221">
        <f t="shared" si="20"/>
        <v>0</v>
      </c>
      <c r="U76" s="302"/>
      <c r="V76" s="14"/>
      <c r="W76" s="222" t="str">
        <f t="shared" si="21"/>
        <v/>
      </c>
      <c r="X76" s="222" t="str">
        <f t="shared" si="21"/>
        <v/>
      </c>
      <c r="Y76" s="223" t="str">
        <f>IF(ISBLANK(+F76),"",+F76)</f>
        <v/>
      </c>
      <c r="Z76" s="109"/>
      <c r="AA76" s="107"/>
      <c r="AB76" s="236"/>
      <c r="AC76" s="224" t="str">
        <f>IF(ISERROR(IF(OR(Z76="nee",Z76=""),"",+Y76*AA76)),"",IF(OR(Z76="nee",Z76=""),"",+Y76*AA76))</f>
        <v/>
      </c>
      <c r="AD76" s="225" t="str">
        <f>IF(ISERROR((AC76*24*365)/1000),"",(AC76*24*365)/1000)</f>
        <v/>
      </c>
      <c r="AE76" s="221">
        <f>IF(ISERROR(+AD76*tariefKwh*7),0,+AD76*tariefKwh*7)</f>
        <v>0</v>
      </c>
    </row>
    <row r="77" spans="1:34" s="11" customFormat="1" ht="15" customHeight="1" x14ac:dyDescent="0.2">
      <c r="A77" s="59"/>
      <c r="B77" s="139"/>
      <c r="C77" s="180"/>
      <c r="D77" s="64"/>
      <c r="E77" s="64"/>
      <c r="F77" s="234"/>
      <c r="G77" s="258"/>
      <c r="H77" s="65"/>
      <c r="I77" s="220">
        <f>G77*(1-H77)</f>
        <v>0</v>
      </c>
      <c r="J77" s="221">
        <f>IF(ISERROR(+I77*F77),"",+I77*F77)</f>
        <v>0</v>
      </c>
      <c r="K77" s="302"/>
      <c r="L77" s="14"/>
      <c r="M77" s="222" t="str">
        <f t="shared" si="18"/>
        <v/>
      </c>
      <c r="N77" s="222" t="str">
        <f t="shared" si="18"/>
        <v/>
      </c>
      <c r="O77" s="223" t="str">
        <f>IF(ISBLANK(+F77),"",+F77)</f>
        <v/>
      </c>
      <c r="P77" s="109"/>
      <c r="Q77" s="258"/>
      <c r="R77" s="235"/>
      <c r="S77" s="220">
        <f t="shared" si="19"/>
        <v>0</v>
      </c>
      <c r="T77" s="221">
        <f t="shared" si="20"/>
        <v>0</v>
      </c>
      <c r="U77" s="302"/>
      <c r="V77" s="14"/>
      <c r="W77" s="222" t="str">
        <f t="shared" si="21"/>
        <v/>
      </c>
      <c r="X77" s="222" t="str">
        <f t="shared" si="21"/>
        <v/>
      </c>
      <c r="Y77" s="223" t="str">
        <f>IF(ISBLANK(+F77),"",+F77)</f>
        <v/>
      </c>
      <c r="Z77" s="109"/>
      <c r="AA77" s="107"/>
      <c r="AB77" s="236"/>
      <c r="AC77" s="224" t="str">
        <f>IF(ISERROR(IF(OR(Z77="nee",Z77=""),"",+Y77*AA77)),"",IF(OR(Z77="nee",Z77=""),"",+Y77*AA77))</f>
        <v/>
      </c>
      <c r="AD77" s="225" t="str">
        <f>IF(ISERROR((AC77*24*365)/1000),"",(AC77*24*365)/1000)</f>
        <v/>
      </c>
      <c r="AE77" s="221">
        <f>IF(ISERROR(+AD77*tariefKwh*7),0,+AD77*tariefKwh*7)</f>
        <v>0</v>
      </c>
    </row>
    <row r="78" spans="1:34" s="11" customFormat="1" ht="15" customHeight="1" x14ac:dyDescent="0.2">
      <c r="A78" s="59"/>
      <c r="B78" s="139"/>
      <c r="C78" s="180"/>
      <c r="D78" s="64"/>
      <c r="E78" s="64"/>
      <c r="F78" s="234"/>
      <c r="G78" s="258"/>
      <c r="H78" s="65"/>
      <c r="I78" s="220">
        <f>G78*(1-H78)</f>
        <v>0</v>
      </c>
      <c r="J78" s="221">
        <f>IF(ISERROR(+I78*F78),"",+I78*F78)</f>
        <v>0</v>
      </c>
      <c r="K78" s="302"/>
      <c r="L78" s="14"/>
      <c r="M78" s="222" t="str">
        <f t="shared" si="18"/>
        <v/>
      </c>
      <c r="N78" s="222" t="str">
        <f t="shared" si="18"/>
        <v/>
      </c>
      <c r="O78" s="223" t="str">
        <f>IF(ISBLANK(+F78),"",+F78)</f>
        <v/>
      </c>
      <c r="P78" s="109"/>
      <c r="Q78" s="258"/>
      <c r="R78" s="235"/>
      <c r="S78" s="220">
        <f t="shared" si="19"/>
        <v>0</v>
      </c>
      <c r="T78" s="221">
        <f t="shared" si="20"/>
        <v>0</v>
      </c>
      <c r="U78" s="302"/>
      <c r="V78" s="14"/>
      <c r="W78" s="222" t="str">
        <f t="shared" si="21"/>
        <v/>
      </c>
      <c r="X78" s="222" t="str">
        <f t="shared" si="21"/>
        <v/>
      </c>
      <c r="Y78" s="223" t="str">
        <f>IF(ISBLANK(+F78),"",+F78)</f>
        <v/>
      </c>
      <c r="Z78" s="109"/>
      <c r="AA78" s="107"/>
      <c r="AB78" s="236"/>
      <c r="AC78" s="224" t="str">
        <f>IF(ISERROR(IF(OR(Z78="nee",Z78=""),"",+Y78*AA78)),"",IF(OR(Z78="nee",Z78=""),"",+Y78*AA78))</f>
        <v/>
      </c>
      <c r="AD78" s="225" t="str">
        <f>IF(ISERROR((AC78*24*365)/1000),"",(AC78*24*365)/1000)</f>
        <v/>
      </c>
      <c r="AE78" s="221">
        <f>IF(ISERROR(+AD78*tariefKwh*7),0,+AD78*tariefKwh*7)</f>
        <v>0</v>
      </c>
    </row>
    <row r="79" spans="1:34" s="11" customFormat="1" ht="15" customHeight="1" x14ac:dyDescent="0.2">
      <c r="A79" s="59"/>
      <c r="B79" s="139"/>
      <c r="C79" s="180"/>
      <c r="D79" s="64"/>
      <c r="E79" s="64"/>
      <c r="F79" s="234"/>
      <c r="G79" s="258"/>
      <c r="H79" s="65"/>
      <c r="I79" s="220">
        <f>G79*(1-H79)</f>
        <v>0</v>
      </c>
      <c r="J79" s="221">
        <f>IF(ISERROR(+I79*F79),"",+I79*F79)</f>
        <v>0</v>
      </c>
      <c r="K79" s="302"/>
      <c r="L79" s="14"/>
      <c r="M79" s="222" t="str">
        <f t="shared" si="18"/>
        <v/>
      </c>
      <c r="N79" s="222" t="str">
        <f t="shared" si="18"/>
        <v/>
      </c>
      <c r="O79" s="223" t="str">
        <f>IF(ISBLANK(+F79),"",+F79)</f>
        <v/>
      </c>
      <c r="P79" s="109"/>
      <c r="Q79" s="258"/>
      <c r="R79" s="235"/>
      <c r="S79" s="220">
        <f t="shared" si="19"/>
        <v>0</v>
      </c>
      <c r="T79" s="221">
        <f t="shared" si="20"/>
        <v>0</v>
      </c>
      <c r="U79" s="302"/>
      <c r="V79" s="14"/>
      <c r="W79" s="222" t="str">
        <f t="shared" si="21"/>
        <v/>
      </c>
      <c r="X79" s="222" t="str">
        <f t="shared" si="21"/>
        <v/>
      </c>
      <c r="Y79" s="223" t="str">
        <f>IF(ISBLANK(+F79),"",+F79)</f>
        <v/>
      </c>
      <c r="Z79" s="109"/>
      <c r="AA79" s="107"/>
      <c r="AB79" s="236"/>
      <c r="AC79" s="224" t="str">
        <f>IF(ISERROR(IF(OR(Z79="nee",Z79=""),"",+Y79*AA79)),"",IF(OR(Z79="nee",Z79=""),"",+Y79*AA79))</f>
        <v/>
      </c>
      <c r="AD79" s="225" t="str">
        <f>IF(ISERROR((AC79*24*365)/1000),"",(AC79*24*365)/1000)</f>
        <v/>
      </c>
      <c r="AE79" s="221">
        <f>IF(ISERROR(+AD79*tariefKwh*7),0,+AD79*tariefKwh*7)</f>
        <v>0</v>
      </c>
    </row>
    <row r="80" spans="1:34" s="11" customFormat="1" ht="15" customHeight="1" x14ac:dyDescent="0.2">
      <c r="A80" s="59"/>
      <c r="B80" s="80"/>
      <c r="C80" s="226" t="s">
        <v>317</v>
      </c>
      <c r="D80" s="227"/>
      <c r="E80" s="227"/>
      <c r="F80" s="228"/>
      <c r="G80" s="229"/>
      <c r="H80" s="230"/>
      <c r="I80" s="229"/>
      <c r="J80" s="231"/>
      <c r="K80" s="231"/>
      <c r="L80" s="232"/>
      <c r="M80" s="233"/>
      <c r="N80" s="167"/>
      <c r="O80" s="14"/>
      <c r="P80" s="14"/>
      <c r="Q80" s="14"/>
      <c r="R80" s="14"/>
      <c r="S80" s="14"/>
      <c r="T80" s="14"/>
      <c r="U80" s="231"/>
      <c r="V80" s="14"/>
      <c r="W80" s="167"/>
      <c r="X80" s="167"/>
      <c r="Y80" s="14"/>
      <c r="Z80" s="74"/>
      <c r="AA80" s="14"/>
      <c r="AB80" s="14"/>
    </row>
    <row r="81" spans="1:34" s="11" customFormat="1" ht="15" customHeight="1" x14ac:dyDescent="0.2">
      <c r="A81" s="59"/>
      <c r="B81" s="80"/>
      <c r="C81" s="226"/>
      <c r="D81" s="227"/>
      <c r="E81" s="227"/>
      <c r="F81" s="228"/>
      <c r="G81" s="229"/>
      <c r="H81" s="230"/>
      <c r="I81" s="229"/>
      <c r="J81" s="231"/>
      <c r="K81" s="229"/>
      <c r="L81" s="232"/>
      <c r="M81" s="233"/>
      <c r="N81" s="167"/>
      <c r="O81" s="14"/>
      <c r="P81" s="14"/>
      <c r="Q81" s="14"/>
      <c r="R81" s="14"/>
      <c r="S81" s="14"/>
      <c r="T81" s="14"/>
      <c r="U81" s="229"/>
      <c r="V81" s="14"/>
      <c r="W81" s="167"/>
      <c r="X81" s="167"/>
      <c r="Y81" s="14"/>
      <c r="Z81" s="74"/>
      <c r="AA81" s="14"/>
      <c r="AB81" s="14"/>
    </row>
    <row r="82" spans="1:34" s="11" customFormat="1" ht="60.75" customHeight="1" x14ac:dyDescent="0.45">
      <c r="A82" s="59"/>
      <c r="B82" s="82" t="s">
        <v>53</v>
      </c>
      <c r="C82" s="513" t="str">
        <f t="shared" ref="C82:E82" si="22">VLOOKUP(B82,$B$10:$D$32,2,FALSE)</f>
        <v>Variant 3: Licentie(s) Decentrale Distributie</v>
      </c>
      <c r="D82" s="514" t="e">
        <f t="shared" si="22"/>
        <v>#N/A</v>
      </c>
      <c r="E82" s="514" t="e">
        <f t="shared" si="22"/>
        <v>#N/A</v>
      </c>
      <c r="F82" s="68"/>
      <c r="G82" s="68"/>
      <c r="H82" s="68"/>
      <c r="I82" s="68"/>
      <c r="J82" s="215" t="s">
        <v>50</v>
      </c>
      <c r="K82" s="303"/>
      <c r="L82" s="14"/>
      <c r="M82" s="513" t="str">
        <f>IF(E83="Subscription","Subscription","Onderhoud &amp; Support")</f>
        <v>Onderhoud &amp; Support</v>
      </c>
      <c r="N82" s="514"/>
      <c r="O82" s="514"/>
      <c r="P82" s="514"/>
      <c r="Q82" s="58"/>
      <c r="R82" s="58"/>
      <c r="S82" s="58"/>
      <c r="T82" s="215" t="str">
        <f>"Totaalprijs "&amp;M82&amp;" 
Licentie"</f>
        <v>Totaalprijs Onderhoud &amp; Support 
Licentie</v>
      </c>
      <c r="U82" s="303"/>
      <c r="V82" s="14"/>
      <c r="W82" s="165"/>
      <c r="X82" s="165"/>
      <c r="Y82" s="18"/>
      <c r="Z82" s="18"/>
      <c r="AA82" s="18"/>
      <c r="AB82" s="18"/>
      <c r="AC82" s="18"/>
      <c r="AD82" s="18"/>
      <c r="AE82" s="18"/>
    </row>
    <row r="83" spans="1:34" s="11" customFormat="1" ht="20" thickBot="1" x14ac:dyDescent="0.35">
      <c r="A83" s="59"/>
      <c r="B83" s="83"/>
      <c r="C83" s="84" t="s">
        <v>48</v>
      </c>
      <c r="D83" s="182"/>
      <c r="E83" s="138"/>
      <c r="F83" s="327" t="s">
        <v>49</v>
      </c>
      <c r="G83" s="100"/>
      <c r="H83" s="69"/>
      <c r="I83" s="69"/>
      <c r="J83" s="70">
        <f>SUM(J85:J87)</f>
        <v>0</v>
      </c>
      <c r="K83" s="304"/>
      <c r="L83" s="14"/>
      <c r="M83" s="169"/>
      <c r="N83" s="168"/>
      <c r="O83" s="71"/>
      <c r="P83" s="71"/>
      <c r="Q83" s="71"/>
      <c r="R83" s="71"/>
      <c r="S83" s="71"/>
      <c r="T83" s="72">
        <f>SUM(T85:T87)</f>
        <v>0</v>
      </c>
      <c r="U83" s="304"/>
      <c r="V83" s="14"/>
      <c r="W83" s="165"/>
      <c r="X83" s="165"/>
      <c r="Y83" s="18"/>
      <c r="Z83" s="18"/>
      <c r="AA83" s="18"/>
      <c r="AB83" s="18"/>
      <c r="AC83" s="18"/>
      <c r="AD83" s="18"/>
      <c r="AE83" s="18"/>
    </row>
    <row r="84" spans="1:34" s="11" customFormat="1" ht="70.5" thickTop="1" x14ac:dyDescent="0.3">
      <c r="A84" s="59"/>
      <c r="B84" s="139"/>
      <c r="C84" s="216" t="s">
        <v>5</v>
      </c>
      <c r="D84" s="216" t="s">
        <v>11</v>
      </c>
      <c r="E84" s="216" t="s">
        <v>14</v>
      </c>
      <c r="F84" s="217" t="s">
        <v>17</v>
      </c>
      <c r="G84" s="217" t="s">
        <v>45</v>
      </c>
      <c r="H84" s="217" t="s">
        <v>192</v>
      </c>
      <c r="I84" s="217" t="s">
        <v>12</v>
      </c>
      <c r="J84" s="217" t="s">
        <v>13</v>
      </c>
      <c r="K84" s="301" t="s">
        <v>222</v>
      </c>
      <c r="L84" s="14"/>
      <c r="M84" s="216" t="s">
        <v>5</v>
      </c>
      <c r="N84" s="216" t="s">
        <v>11</v>
      </c>
      <c r="O84" s="217" t="s">
        <v>17</v>
      </c>
      <c r="P84" s="218" t="s">
        <v>21</v>
      </c>
      <c r="Q84" s="217" t="s">
        <v>336</v>
      </c>
      <c r="R84" s="217" t="s">
        <v>192</v>
      </c>
      <c r="S84" s="217" t="s">
        <v>337</v>
      </c>
      <c r="T84" s="217" t="s">
        <v>236</v>
      </c>
      <c r="U84" s="301" t="s">
        <v>222</v>
      </c>
      <c r="V84" s="14"/>
      <c r="W84" s="165"/>
      <c r="X84" s="165"/>
      <c r="Y84" s="18"/>
      <c r="Z84" s="18"/>
      <c r="AA84" s="18"/>
      <c r="AB84" s="18"/>
      <c r="AC84" s="18"/>
      <c r="AD84" s="18"/>
      <c r="AE84" s="18"/>
    </row>
    <row r="85" spans="1:34" s="11" customFormat="1" ht="15" customHeight="1" x14ac:dyDescent="0.2">
      <c r="A85" s="59"/>
      <c r="B85" s="139"/>
      <c r="C85" s="180"/>
      <c r="D85" s="64"/>
      <c r="E85" s="64"/>
      <c r="F85" s="234"/>
      <c r="G85" s="258"/>
      <c r="H85" s="65"/>
      <c r="I85" s="220">
        <f>G85*(1-H85)</f>
        <v>0</v>
      </c>
      <c r="J85" s="221">
        <f>IF(ISERROR(+I85*F85),"",+I85*F85)</f>
        <v>0</v>
      </c>
      <c r="K85" s="302"/>
      <c r="L85" s="14"/>
      <c r="M85" s="222" t="str">
        <f t="shared" ref="M85:N87" si="23">IF(ISBLANK(+C85),"",+C85)</f>
        <v/>
      </c>
      <c r="N85" s="222" t="str">
        <f t="shared" si="23"/>
        <v/>
      </c>
      <c r="O85" s="223" t="str">
        <f>IF(ISBLANK(+F85),"",+F85)</f>
        <v/>
      </c>
      <c r="P85" s="109"/>
      <c r="Q85" s="258"/>
      <c r="R85" s="235"/>
      <c r="S85" s="220">
        <f t="shared" ref="S85:S87" si="24">IF(ISERROR(+Q85*(1-(R85))),"",+Q85*(1-(R85)))</f>
        <v>0</v>
      </c>
      <c r="T85" s="221">
        <f t="shared" ref="T85:T87" si="25">IF(ISERROR(+S85*O85*7),0,+S85*O85*7)</f>
        <v>0</v>
      </c>
      <c r="U85" s="302"/>
      <c r="V85" s="14"/>
      <c r="W85" s="165"/>
      <c r="X85" s="165"/>
      <c r="Y85" s="18"/>
      <c r="Z85" s="18"/>
      <c r="AA85" s="18"/>
      <c r="AB85" s="18"/>
      <c r="AC85" s="18"/>
      <c r="AD85" s="18"/>
      <c r="AE85" s="18"/>
    </row>
    <row r="86" spans="1:34" s="11" customFormat="1" ht="15" customHeight="1" x14ac:dyDescent="0.2">
      <c r="A86" s="59"/>
      <c r="B86" s="139"/>
      <c r="C86" s="180"/>
      <c r="D86" s="64"/>
      <c r="E86" s="64"/>
      <c r="F86" s="234"/>
      <c r="G86" s="258"/>
      <c r="H86" s="65"/>
      <c r="I86" s="220">
        <f>G86*(1-H86)</f>
        <v>0</v>
      </c>
      <c r="J86" s="221">
        <f>IF(ISERROR(+I86*F86),"",+I86*F86)</f>
        <v>0</v>
      </c>
      <c r="K86" s="302"/>
      <c r="L86" s="14"/>
      <c r="M86" s="222" t="str">
        <f t="shared" si="23"/>
        <v/>
      </c>
      <c r="N86" s="222" t="str">
        <f t="shared" si="23"/>
        <v/>
      </c>
      <c r="O86" s="223" t="str">
        <f>IF(ISBLANK(+F86),"",+F86)</f>
        <v/>
      </c>
      <c r="P86" s="109"/>
      <c r="Q86" s="258"/>
      <c r="R86" s="235"/>
      <c r="S86" s="220">
        <f t="shared" si="24"/>
        <v>0</v>
      </c>
      <c r="T86" s="221">
        <f t="shared" si="25"/>
        <v>0</v>
      </c>
      <c r="U86" s="302"/>
      <c r="V86" s="14"/>
      <c r="W86" s="165"/>
      <c r="X86" s="165"/>
      <c r="Y86" s="18"/>
      <c r="Z86" s="18"/>
      <c r="AA86" s="18"/>
      <c r="AB86" s="18"/>
      <c r="AC86" s="18"/>
      <c r="AD86" s="18"/>
      <c r="AE86" s="18"/>
    </row>
    <row r="87" spans="1:34" s="11" customFormat="1" ht="15" customHeight="1" x14ac:dyDescent="0.2">
      <c r="A87" s="59"/>
      <c r="B87" s="139"/>
      <c r="C87" s="180"/>
      <c r="D87" s="64"/>
      <c r="E87" s="64"/>
      <c r="F87" s="234"/>
      <c r="G87" s="258"/>
      <c r="H87" s="65"/>
      <c r="I87" s="220">
        <f>G87*(1-H87)</f>
        <v>0</v>
      </c>
      <c r="J87" s="221">
        <f>IF(ISERROR(+I87*F87),"",+I87*F87)</f>
        <v>0</v>
      </c>
      <c r="K87" s="302"/>
      <c r="L87" s="14"/>
      <c r="M87" s="222" t="str">
        <f t="shared" si="23"/>
        <v/>
      </c>
      <c r="N87" s="222" t="str">
        <f t="shared" si="23"/>
        <v/>
      </c>
      <c r="O87" s="223" t="str">
        <f>IF(ISBLANK(+F87),"",+F87)</f>
        <v/>
      </c>
      <c r="P87" s="109"/>
      <c r="Q87" s="258"/>
      <c r="R87" s="235"/>
      <c r="S87" s="220">
        <f t="shared" si="24"/>
        <v>0</v>
      </c>
      <c r="T87" s="221">
        <f t="shared" si="25"/>
        <v>0</v>
      </c>
      <c r="U87" s="302"/>
      <c r="V87" s="14"/>
      <c r="W87" s="165"/>
      <c r="X87" s="165"/>
      <c r="Y87" s="18"/>
      <c r="Z87" s="18"/>
      <c r="AA87" s="18"/>
      <c r="AB87" s="18"/>
      <c r="AC87" s="18"/>
      <c r="AD87" s="18"/>
      <c r="AE87" s="18"/>
    </row>
    <row r="88" spans="1:34" s="11" customFormat="1" ht="15" customHeight="1" thickBot="1" x14ac:dyDescent="0.35">
      <c r="A88" s="59"/>
      <c r="B88" s="173"/>
      <c r="C88" s="173"/>
      <c r="D88" s="173"/>
      <c r="E88" s="24"/>
      <c r="F88" s="20"/>
      <c r="G88" s="20"/>
      <c r="H88" s="20"/>
      <c r="I88" s="20"/>
      <c r="J88" s="20"/>
      <c r="K88" s="20"/>
      <c r="L88" s="20"/>
      <c r="M88" s="164"/>
      <c r="N88" s="164"/>
      <c r="O88" s="20"/>
      <c r="P88" s="20"/>
      <c r="Q88" s="20"/>
      <c r="R88" s="20"/>
      <c r="S88" s="20"/>
      <c r="T88" s="20"/>
      <c r="U88" s="20"/>
      <c r="V88" s="20"/>
      <c r="W88" s="164"/>
      <c r="X88" s="164"/>
      <c r="Y88" s="20"/>
      <c r="Z88" s="20"/>
      <c r="AA88" s="20"/>
      <c r="AB88" s="20"/>
      <c r="AC88" s="20"/>
      <c r="AD88" s="20"/>
      <c r="AE88" s="20"/>
    </row>
    <row r="89" spans="1:34" s="11" customFormat="1" ht="15" customHeight="1" x14ac:dyDescent="0.3">
      <c r="A89" s="59"/>
      <c r="B89" s="174"/>
      <c r="C89" s="174"/>
      <c r="D89" s="174"/>
      <c r="E89" s="17"/>
      <c r="F89" s="18"/>
      <c r="G89" s="18"/>
      <c r="H89" s="18"/>
      <c r="I89" s="18"/>
      <c r="J89" s="18"/>
      <c r="K89" s="18"/>
      <c r="L89" s="18"/>
      <c r="M89" s="165"/>
      <c r="N89" s="165"/>
      <c r="O89" s="18"/>
      <c r="P89" s="18"/>
      <c r="Q89" s="18"/>
      <c r="R89" s="18"/>
      <c r="S89" s="18"/>
      <c r="T89" s="18"/>
      <c r="U89" s="18"/>
      <c r="V89" s="18"/>
      <c r="W89" s="165"/>
      <c r="X89" s="165"/>
      <c r="Y89" s="18"/>
      <c r="Z89" s="18"/>
      <c r="AA89" s="18"/>
      <c r="AB89" s="18"/>
      <c r="AC89" s="18"/>
      <c r="AD89" s="18"/>
      <c r="AE89" s="18"/>
    </row>
    <row r="90" spans="1:34" s="11" customFormat="1" ht="19.5" x14ac:dyDescent="0.2">
      <c r="A90" s="59"/>
      <c r="B90" s="88" t="s">
        <v>58</v>
      </c>
      <c r="C90" s="513" t="str">
        <f t="shared" ref="C90:E90" si="26">VLOOKUP(B90,$B$10:$D$32,2,FALSE)</f>
        <v>Variant 4: Decentrale Distributie</v>
      </c>
      <c r="D90" s="514" t="e">
        <f t="shared" si="26"/>
        <v>#N/A</v>
      </c>
      <c r="E90" s="514" t="e">
        <f t="shared" si="26"/>
        <v>#N/A</v>
      </c>
      <c r="F90" s="132"/>
      <c r="G90" s="135" t="s">
        <v>44</v>
      </c>
      <c r="H90" s="135"/>
      <c r="I90" s="132"/>
      <c r="J90" s="131"/>
      <c r="K90" s="299"/>
      <c r="L90" s="86"/>
      <c r="M90" s="279" t="s">
        <v>335</v>
      </c>
      <c r="N90" s="280"/>
      <c r="O90" s="281"/>
      <c r="P90" s="281"/>
      <c r="Q90" s="281"/>
      <c r="R90" s="281"/>
      <c r="S90" s="132"/>
      <c r="T90" s="131"/>
      <c r="U90" s="299"/>
      <c r="V90" s="86"/>
      <c r="W90" s="279" t="s">
        <v>18</v>
      </c>
      <c r="X90" s="280"/>
      <c r="Y90" s="281"/>
      <c r="Z90" s="281"/>
      <c r="AA90" s="281"/>
      <c r="AB90" s="281"/>
      <c r="AC90" s="281"/>
      <c r="AD90" s="132"/>
      <c r="AE90" s="131"/>
    </row>
    <row r="91" spans="1:34" s="87" customFormat="1" ht="20" thickBot="1" x14ac:dyDescent="0.25">
      <c r="A91" s="59"/>
      <c r="B91" s="59"/>
      <c r="C91" s="84" t="s">
        <v>23</v>
      </c>
      <c r="D91" s="179"/>
      <c r="E91" s="521" t="str">
        <f>"Distributie " &amp; LEFT(B90,1) &amp; " : "</f>
        <v xml:space="preserve">Distributie 4 : </v>
      </c>
      <c r="F91" s="522"/>
      <c r="G91" s="523"/>
      <c r="H91" s="524"/>
      <c r="I91" s="89" t="s">
        <v>24</v>
      </c>
      <c r="J91" s="85">
        <f>SUM(J93:J97)</f>
        <v>0</v>
      </c>
      <c r="K91" s="300"/>
      <c r="L91" s="59"/>
      <c r="M91" s="277"/>
      <c r="N91" s="278"/>
      <c r="O91" s="133"/>
      <c r="P91" s="133"/>
      <c r="Q91" s="133"/>
      <c r="R91" s="133"/>
      <c r="S91" s="136" t="s">
        <v>24</v>
      </c>
      <c r="T91" s="137">
        <f>SUM(T93:T97)</f>
        <v>0</v>
      </c>
      <c r="U91" s="300"/>
      <c r="V91" s="59"/>
      <c r="W91" s="277"/>
      <c r="X91" s="278"/>
      <c r="Y91" s="133"/>
      <c r="Z91" s="133"/>
      <c r="AA91" s="133"/>
      <c r="AB91" s="133"/>
      <c r="AC91" s="133"/>
      <c r="AD91" s="136" t="s">
        <v>24</v>
      </c>
      <c r="AE91" s="137">
        <f>SUM(AE93:AE97)</f>
        <v>0</v>
      </c>
      <c r="AF91" s="11"/>
      <c r="AG91" s="11"/>
      <c r="AH91" s="11"/>
    </row>
    <row r="92" spans="1:34" s="11" customFormat="1" ht="70.5" thickTop="1" x14ac:dyDescent="0.3">
      <c r="A92" s="59"/>
      <c r="B92" s="139"/>
      <c r="C92" s="216" t="s">
        <v>5</v>
      </c>
      <c r="D92" s="216" t="s">
        <v>11</v>
      </c>
      <c r="E92" s="216" t="s">
        <v>14</v>
      </c>
      <c r="F92" s="217" t="s">
        <v>17</v>
      </c>
      <c r="G92" s="217" t="s">
        <v>45</v>
      </c>
      <c r="H92" s="217" t="s">
        <v>192</v>
      </c>
      <c r="I92" s="217" t="s">
        <v>12</v>
      </c>
      <c r="J92" s="217" t="s">
        <v>13</v>
      </c>
      <c r="K92" s="301" t="s">
        <v>222</v>
      </c>
      <c r="L92" s="14"/>
      <c r="M92" s="216" t="s">
        <v>5</v>
      </c>
      <c r="N92" s="216" t="s">
        <v>11</v>
      </c>
      <c r="O92" s="217" t="s">
        <v>17</v>
      </c>
      <c r="P92" s="218" t="s">
        <v>21</v>
      </c>
      <c r="Q92" s="217" t="s">
        <v>336</v>
      </c>
      <c r="R92" s="217" t="s">
        <v>192</v>
      </c>
      <c r="S92" s="217" t="s">
        <v>337</v>
      </c>
      <c r="T92" s="217" t="s">
        <v>236</v>
      </c>
      <c r="U92" s="301" t="s">
        <v>222</v>
      </c>
      <c r="V92" s="14"/>
      <c r="W92" s="216" t="s">
        <v>5</v>
      </c>
      <c r="X92" s="216" t="s">
        <v>11</v>
      </c>
      <c r="Y92" s="217" t="s">
        <v>17</v>
      </c>
      <c r="Z92" s="218" t="s">
        <v>21</v>
      </c>
      <c r="AA92" s="217" t="s">
        <v>320</v>
      </c>
      <c r="AB92" s="219" t="s">
        <v>16</v>
      </c>
      <c r="AC92" s="217" t="s">
        <v>320</v>
      </c>
      <c r="AD92" s="217" t="s">
        <v>20</v>
      </c>
      <c r="AE92" s="217" t="s">
        <v>238</v>
      </c>
    </row>
    <row r="93" spans="1:34" s="11" customFormat="1" ht="15" customHeight="1" x14ac:dyDescent="0.2">
      <c r="A93" s="59"/>
      <c r="B93" s="139"/>
      <c r="C93" s="180"/>
      <c r="D93" s="64"/>
      <c r="E93" s="64"/>
      <c r="F93" s="234"/>
      <c r="G93" s="258"/>
      <c r="H93" s="65"/>
      <c r="I93" s="220">
        <f>G93*(1-H93)</f>
        <v>0</v>
      </c>
      <c r="J93" s="221">
        <f>IF(ISERROR(+I93*F93),"",+I93*F93)</f>
        <v>0</v>
      </c>
      <c r="K93" s="302"/>
      <c r="L93" s="14"/>
      <c r="M93" s="222" t="str">
        <f t="shared" ref="M93:N97" si="27">IF(ISBLANK(+C93),"",+C93)</f>
        <v/>
      </c>
      <c r="N93" s="222" t="str">
        <f t="shared" si="27"/>
        <v/>
      </c>
      <c r="O93" s="223" t="str">
        <f>IF(ISBLANK(+F93),"",+F93)</f>
        <v/>
      </c>
      <c r="P93" s="109"/>
      <c r="Q93" s="258"/>
      <c r="R93" s="235"/>
      <c r="S93" s="220">
        <f t="shared" ref="S93:S97" si="28">IF(ISERROR(+Q93*(1-(R93))),"",+Q93*(1-(R93)))</f>
        <v>0</v>
      </c>
      <c r="T93" s="221">
        <f t="shared" ref="T93:T97" si="29">IF(ISERROR(+S93*O93*7),0,+S93*O93*7)</f>
        <v>0</v>
      </c>
      <c r="U93" s="302"/>
      <c r="V93" s="14"/>
      <c r="W93" s="222" t="str">
        <f t="shared" ref="W93:X97" si="30">IF(ISBLANK(+M93),"",+M93)</f>
        <v/>
      </c>
      <c r="X93" s="222" t="str">
        <f t="shared" si="30"/>
        <v/>
      </c>
      <c r="Y93" s="223" t="str">
        <f>IF(ISBLANK(+F93),"",+F93)</f>
        <v/>
      </c>
      <c r="Z93" s="109"/>
      <c r="AA93" s="107"/>
      <c r="AB93" s="236"/>
      <c r="AC93" s="224" t="str">
        <f>IF(ISERROR(IF(OR(Z93="nee",Z93=""),"",+Y93*AA93)),"",IF(OR(Z93="nee",Z93=""),"",+Y93*AA93))</f>
        <v/>
      </c>
      <c r="AD93" s="225" t="str">
        <f>IF(ISERROR((AC93*24*365)/1000),"",(AC93*24*365)/1000)</f>
        <v/>
      </c>
      <c r="AE93" s="221">
        <f>IF(ISERROR(+AD93*tariefKwh*7),0,+AD93*tariefKwh*7)</f>
        <v>0</v>
      </c>
    </row>
    <row r="94" spans="1:34" s="11" customFormat="1" ht="15" customHeight="1" x14ac:dyDescent="0.2">
      <c r="A94" s="59"/>
      <c r="B94" s="139"/>
      <c r="C94" s="180"/>
      <c r="D94" s="64"/>
      <c r="E94" s="64"/>
      <c r="F94" s="234"/>
      <c r="G94" s="258"/>
      <c r="H94" s="65"/>
      <c r="I94" s="220">
        <f>G94*(1-H94)</f>
        <v>0</v>
      </c>
      <c r="J94" s="221">
        <f>IF(ISERROR(+I94*F94),"",+I94*F94)</f>
        <v>0</v>
      </c>
      <c r="K94" s="302"/>
      <c r="L94" s="14"/>
      <c r="M94" s="222" t="str">
        <f t="shared" si="27"/>
        <v/>
      </c>
      <c r="N94" s="222" t="str">
        <f t="shared" si="27"/>
        <v/>
      </c>
      <c r="O94" s="223" t="str">
        <f>IF(ISBLANK(+F94),"",+F94)</f>
        <v/>
      </c>
      <c r="P94" s="109"/>
      <c r="Q94" s="258"/>
      <c r="R94" s="235"/>
      <c r="S94" s="220">
        <f t="shared" si="28"/>
        <v>0</v>
      </c>
      <c r="T94" s="221">
        <f t="shared" si="29"/>
        <v>0</v>
      </c>
      <c r="U94" s="302"/>
      <c r="V94" s="14"/>
      <c r="W94" s="222" t="str">
        <f t="shared" si="30"/>
        <v/>
      </c>
      <c r="X94" s="222" t="str">
        <f t="shared" si="30"/>
        <v/>
      </c>
      <c r="Y94" s="223" t="str">
        <f>IF(ISBLANK(+F94),"",+F94)</f>
        <v/>
      </c>
      <c r="Z94" s="109"/>
      <c r="AA94" s="107"/>
      <c r="AB94" s="236"/>
      <c r="AC94" s="224" t="str">
        <f>IF(ISERROR(IF(OR(Z94="nee",Z94=""),"",+Y94*AA94)),"",IF(OR(Z94="nee",Z94=""),"",+Y94*AA94))</f>
        <v/>
      </c>
      <c r="AD94" s="225" t="str">
        <f>IF(ISERROR((AC94*24*365)/1000),"",(AC94*24*365)/1000)</f>
        <v/>
      </c>
      <c r="AE94" s="221">
        <f>IF(ISERROR(+AD94*tariefKwh*7),0,+AD94*tariefKwh*7)</f>
        <v>0</v>
      </c>
    </row>
    <row r="95" spans="1:34" s="11" customFormat="1" ht="15" customHeight="1" x14ac:dyDescent="0.2">
      <c r="A95" s="59"/>
      <c r="B95" s="139"/>
      <c r="C95" s="180"/>
      <c r="D95" s="64"/>
      <c r="E95" s="64"/>
      <c r="F95" s="234"/>
      <c r="G95" s="258"/>
      <c r="H95" s="65"/>
      <c r="I95" s="220">
        <f>G95*(1-H95)</f>
        <v>0</v>
      </c>
      <c r="J95" s="221">
        <f>IF(ISERROR(+I95*F95),"",+I95*F95)</f>
        <v>0</v>
      </c>
      <c r="K95" s="302"/>
      <c r="L95" s="14"/>
      <c r="M95" s="222" t="str">
        <f t="shared" si="27"/>
        <v/>
      </c>
      <c r="N95" s="222" t="str">
        <f t="shared" si="27"/>
        <v/>
      </c>
      <c r="O95" s="223" t="str">
        <f>IF(ISBLANK(+F95),"",+F95)</f>
        <v/>
      </c>
      <c r="P95" s="109"/>
      <c r="Q95" s="258"/>
      <c r="R95" s="235"/>
      <c r="S95" s="220">
        <f t="shared" si="28"/>
        <v>0</v>
      </c>
      <c r="T95" s="221">
        <f t="shared" si="29"/>
        <v>0</v>
      </c>
      <c r="U95" s="302"/>
      <c r="V95" s="14"/>
      <c r="W95" s="222" t="str">
        <f t="shared" si="30"/>
        <v/>
      </c>
      <c r="X95" s="222" t="str">
        <f t="shared" si="30"/>
        <v/>
      </c>
      <c r="Y95" s="223" t="str">
        <f>IF(ISBLANK(+F95),"",+F95)</f>
        <v/>
      </c>
      <c r="Z95" s="109"/>
      <c r="AA95" s="107"/>
      <c r="AB95" s="236"/>
      <c r="AC95" s="224" t="str">
        <f>IF(ISERROR(IF(OR(Z95="nee",Z95=""),"",+Y95*AA95)),"",IF(OR(Z95="nee",Z95=""),"",+Y95*AA95))</f>
        <v/>
      </c>
      <c r="AD95" s="225" t="str">
        <f>IF(ISERROR((AC95*24*365)/1000),"",(AC95*24*365)/1000)</f>
        <v/>
      </c>
      <c r="AE95" s="221">
        <f>IF(ISERROR(+AD95*tariefKwh*7),0,+AD95*tariefKwh*7)</f>
        <v>0</v>
      </c>
    </row>
    <row r="96" spans="1:34" s="11" customFormat="1" ht="15" customHeight="1" x14ac:dyDescent="0.2">
      <c r="A96" s="59"/>
      <c r="B96" s="139"/>
      <c r="C96" s="180"/>
      <c r="D96" s="64"/>
      <c r="E96" s="64"/>
      <c r="F96" s="234"/>
      <c r="G96" s="258"/>
      <c r="H96" s="65"/>
      <c r="I96" s="220">
        <f>G96*(1-H96)</f>
        <v>0</v>
      </c>
      <c r="J96" s="221">
        <f>IF(ISERROR(+I96*F96),"",+I96*F96)</f>
        <v>0</v>
      </c>
      <c r="K96" s="302"/>
      <c r="L96" s="14"/>
      <c r="M96" s="222" t="str">
        <f t="shared" si="27"/>
        <v/>
      </c>
      <c r="N96" s="222" t="str">
        <f t="shared" si="27"/>
        <v/>
      </c>
      <c r="O96" s="223" t="str">
        <f>IF(ISBLANK(+F96),"",+F96)</f>
        <v/>
      </c>
      <c r="P96" s="109"/>
      <c r="Q96" s="258"/>
      <c r="R96" s="235"/>
      <c r="S96" s="220">
        <f t="shared" si="28"/>
        <v>0</v>
      </c>
      <c r="T96" s="221">
        <f t="shared" si="29"/>
        <v>0</v>
      </c>
      <c r="U96" s="302"/>
      <c r="V96" s="14"/>
      <c r="W96" s="222" t="str">
        <f t="shared" si="30"/>
        <v/>
      </c>
      <c r="X96" s="222" t="str">
        <f t="shared" si="30"/>
        <v/>
      </c>
      <c r="Y96" s="223" t="str">
        <f>IF(ISBLANK(+F96),"",+F96)</f>
        <v/>
      </c>
      <c r="Z96" s="109"/>
      <c r="AA96" s="107"/>
      <c r="AB96" s="236"/>
      <c r="AC96" s="224" t="str">
        <f>IF(ISERROR(IF(OR(Z96="nee",Z96=""),"",+Y96*AA96)),"",IF(OR(Z96="nee",Z96=""),"",+Y96*AA96))</f>
        <v/>
      </c>
      <c r="AD96" s="225" t="str">
        <f>IF(ISERROR((AC96*24*365)/1000),"",(AC96*24*365)/1000)</f>
        <v/>
      </c>
      <c r="AE96" s="221">
        <f>IF(ISERROR(+AD96*tariefKwh*7),0,+AD96*tariefKwh*7)</f>
        <v>0</v>
      </c>
    </row>
    <row r="97" spans="1:32" s="11" customFormat="1" ht="15" customHeight="1" x14ac:dyDescent="0.2">
      <c r="A97" s="59"/>
      <c r="B97" s="139"/>
      <c r="C97" s="180"/>
      <c r="D97" s="64"/>
      <c r="E97" s="64"/>
      <c r="F97" s="234"/>
      <c r="G97" s="258"/>
      <c r="H97" s="65"/>
      <c r="I97" s="220">
        <f>G97*(1-H97)</f>
        <v>0</v>
      </c>
      <c r="J97" s="221">
        <f>IF(ISERROR(+I97*F97),"",+I97*F97)</f>
        <v>0</v>
      </c>
      <c r="K97" s="302"/>
      <c r="L97" s="14"/>
      <c r="M97" s="222" t="str">
        <f t="shared" si="27"/>
        <v/>
      </c>
      <c r="N97" s="222" t="str">
        <f t="shared" si="27"/>
        <v/>
      </c>
      <c r="O97" s="223" t="str">
        <f>IF(ISBLANK(+F97),"",+F97)</f>
        <v/>
      </c>
      <c r="P97" s="109"/>
      <c r="Q97" s="258"/>
      <c r="R97" s="235"/>
      <c r="S97" s="220">
        <f t="shared" si="28"/>
        <v>0</v>
      </c>
      <c r="T97" s="221">
        <f t="shared" si="29"/>
        <v>0</v>
      </c>
      <c r="U97" s="302"/>
      <c r="V97" s="14"/>
      <c r="W97" s="222" t="str">
        <f t="shared" si="30"/>
        <v/>
      </c>
      <c r="X97" s="222" t="str">
        <f t="shared" si="30"/>
        <v/>
      </c>
      <c r="Y97" s="223" t="str">
        <f>IF(ISBLANK(+F97),"",+F97)</f>
        <v/>
      </c>
      <c r="Z97" s="109"/>
      <c r="AA97" s="107"/>
      <c r="AB97" s="236"/>
      <c r="AC97" s="224" t="str">
        <f>IF(ISERROR(IF(OR(Z97="nee",Z97=""),"",+Y97*AA97)),"",IF(OR(Z97="nee",Z97=""),"",+Y97*AA97))</f>
        <v/>
      </c>
      <c r="AD97" s="225" t="str">
        <f>IF(ISERROR((AC97*24*365)/1000),"",(AC97*24*365)/1000)</f>
        <v/>
      </c>
      <c r="AE97" s="221">
        <f>IF(ISERROR(+AD97*tariefKwh*7),0,+AD97*tariefKwh*7)</f>
        <v>0</v>
      </c>
    </row>
    <row r="98" spans="1:32" s="11" customFormat="1" ht="15" customHeight="1" x14ac:dyDescent="0.2">
      <c r="A98" s="59"/>
      <c r="B98" s="80"/>
      <c r="C98" s="226" t="s">
        <v>317</v>
      </c>
      <c r="D98" s="227"/>
      <c r="E98" s="227"/>
      <c r="F98" s="228"/>
      <c r="G98" s="229"/>
      <c r="H98" s="230"/>
      <c r="I98" s="229"/>
      <c r="J98" s="231"/>
      <c r="K98" s="231"/>
      <c r="L98" s="232"/>
      <c r="M98" s="233"/>
      <c r="N98" s="167"/>
      <c r="O98" s="14"/>
      <c r="P98" s="14"/>
      <c r="Q98" s="14"/>
      <c r="R98" s="14"/>
      <c r="S98" s="14"/>
      <c r="T98" s="14"/>
      <c r="U98" s="231"/>
      <c r="V98" s="14"/>
      <c r="W98" s="167"/>
      <c r="X98" s="167"/>
      <c r="Y98" s="14"/>
      <c r="Z98" s="74"/>
      <c r="AA98" s="14"/>
      <c r="AB98" s="14"/>
    </row>
    <row r="99" spans="1:32" s="11" customFormat="1" ht="15" customHeight="1" x14ac:dyDescent="0.2">
      <c r="A99" s="59"/>
      <c r="B99" s="80"/>
      <c r="C99" s="226"/>
      <c r="D99" s="227"/>
      <c r="E99" s="227"/>
      <c r="F99" s="228"/>
      <c r="G99" s="229"/>
      <c r="H99" s="230"/>
      <c r="I99" s="229"/>
      <c r="J99" s="231"/>
      <c r="K99" s="229"/>
      <c r="L99" s="232"/>
      <c r="M99" s="233"/>
      <c r="N99" s="167"/>
      <c r="O99" s="14"/>
      <c r="P99" s="14"/>
      <c r="Q99" s="14"/>
      <c r="R99" s="14"/>
      <c r="S99" s="14"/>
      <c r="T99" s="14"/>
      <c r="U99" s="229"/>
      <c r="V99" s="14"/>
      <c r="W99" s="167"/>
      <c r="X99" s="167"/>
      <c r="Y99" s="14"/>
      <c r="Z99" s="74"/>
      <c r="AA99" s="14"/>
      <c r="AB99" s="14"/>
    </row>
    <row r="100" spans="1:32" s="11" customFormat="1" ht="60.75" customHeight="1" x14ac:dyDescent="0.45">
      <c r="A100" s="59"/>
      <c r="B100" s="82" t="s">
        <v>61</v>
      </c>
      <c r="C100" s="513" t="str">
        <f t="shared" ref="C100:E100" si="31">VLOOKUP(B100,$B$10:$D$32,2,FALSE)</f>
        <v>Variant 4: Licentie(s) Decentrale Distributie</v>
      </c>
      <c r="D100" s="514" t="e">
        <f t="shared" si="31"/>
        <v>#N/A</v>
      </c>
      <c r="E100" s="514" t="e">
        <f t="shared" si="31"/>
        <v>#N/A</v>
      </c>
      <c r="F100" s="68"/>
      <c r="G100" s="68"/>
      <c r="H100" s="68"/>
      <c r="I100" s="68"/>
      <c r="J100" s="215" t="s">
        <v>50</v>
      </c>
      <c r="K100" s="303"/>
      <c r="L100" s="14"/>
      <c r="M100" s="513" t="str">
        <f>IF(E101="Subscription","Subscription","Onderhoud &amp; Support")</f>
        <v>Onderhoud &amp; Support</v>
      </c>
      <c r="N100" s="514"/>
      <c r="O100" s="514"/>
      <c r="P100" s="514"/>
      <c r="Q100" s="58"/>
      <c r="R100" s="58"/>
      <c r="S100" s="58"/>
      <c r="T100" s="215" t="str">
        <f>"Totaalprijs "&amp;M100&amp;" 
Licentie"</f>
        <v>Totaalprijs Onderhoud &amp; Support 
Licentie</v>
      </c>
      <c r="U100" s="303"/>
      <c r="V100" s="14"/>
      <c r="W100" s="165"/>
      <c r="X100" s="165"/>
      <c r="Y100" s="18"/>
      <c r="Z100" s="18"/>
      <c r="AA100" s="18"/>
      <c r="AB100" s="18"/>
      <c r="AC100" s="18"/>
      <c r="AD100" s="18"/>
      <c r="AE100" s="18"/>
    </row>
    <row r="101" spans="1:32" s="11" customFormat="1" ht="20" thickBot="1" x14ac:dyDescent="0.35">
      <c r="A101" s="59"/>
      <c r="B101" s="83"/>
      <c r="C101" s="84" t="s">
        <v>48</v>
      </c>
      <c r="D101" s="182"/>
      <c r="E101" s="138"/>
      <c r="F101" s="327" t="s">
        <v>49</v>
      </c>
      <c r="G101" s="100"/>
      <c r="H101" s="69"/>
      <c r="I101" s="69"/>
      <c r="J101" s="70">
        <f>SUM(J103:J105)</f>
        <v>0</v>
      </c>
      <c r="K101" s="304"/>
      <c r="L101" s="14"/>
      <c r="M101" s="169"/>
      <c r="N101" s="168"/>
      <c r="O101" s="71"/>
      <c r="P101" s="71"/>
      <c r="Q101" s="71"/>
      <c r="R101" s="71"/>
      <c r="S101" s="71"/>
      <c r="T101" s="72">
        <f>SUM(T103:T105)</f>
        <v>0</v>
      </c>
      <c r="U101" s="304"/>
      <c r="V101" s="14"/>
      <c r="W101" s="165"/>
      <c r="X101" s="165"/>
      <c r="Y101" s="18"/>
      <c r="Z101" s="18"/>
      <c r="AA101" s="18"/>
      <c r="AB101" s="18"/>
      <c r="AC101" s="18"/>
      <c r="AD101" s="18"/>
      <c r="AE101" s="18"/>
    </row>
    <row r="102" spans="1:32" s="11" customFormat="1" ht="70.5" thickTop="1" x14ac:dyDescent="0.3">
      <c r="A102" s="59"/>
      <c r="B102" s="139"/>
      <c r="C102" s="216" t="s">
        <v>5</v>
      </c>
      <c r="D102" s="216" t="s">
        <v>11</v>
      </c>
      <c r="E102" s="216" t="s">
        <v>14</v>
      </c>
      <c r="F102" s="217" t="s">
        <v>17</v>
      </c>
      <c r="G102" s="217" t="s">
        <v>45</v>
      </c>
      <c r="H102" s="217" t="s">
        <v>192</v>
      </c>
      <c r="I102" s="217" t="s">
        <v>12</v>
      </c>
      <c r="J102" s="217" t="s">
        <v>13</v>
      </c>
      <c r="K102" s="301" t="s">
        <v>222</v>
      </c>
      <c r="L102" s="14"/>
      <c r="M102" s="216" t="s">
        <v>5</v>
      </c>
      <c r="N102" s="216" t="s">
        <v>11</v>
      </c>
      <c r="O102" s="217" t="s">
        <v>17</v>
      </c>
      <c r="P102" s="218" t="s">
        <v>21</v>
      </c>
      <c r="Q102" s="217" t="s">
        <v>336</v>
      </c>
      <c r="R102" s="217" t="s">
        <v>192</v>
      </c>
      <c r="S102" s="217" t="s">
        <v>337</v>
      </c>
      <c r="T102" s="217" t="s">
        <v>236</v>
      </c>
      <c r="U102" s="301" t="s">
        <v>222</v>
      </c>
      <c r="V102" s="14"/>
      <c r="W102" s="165"/>
      <c r="X102" s="165"/>
      <c r="Y102" s="18"/>
      <c r="Z102" s="18"/>
      <c r="AA102" s="18"/>
      <c r="AB102" s="18"/>
      <c r="AC102" s="18"/>
      <c r="AD102" s="18"/>
      <c r="AE102" s="18"/>
    </row>
    <row r="103" spans="1:32" s="11" customFormat="1" ht="15" customHeight="1" x14ac:dyDescent="0.2">
      <c r="A103" s="59"/>
      <c r="B103" s="139"/>
      <c r="C103" s="180"/>
      <c r="D103" s="64"/>
      <c r="E103" s="64"/>
      <c r="F103" s="234"/>
      <c r="G103" s="258"/>
      <c r="H103" s="65"/>
      <c r="I103" s="220">
        <f>G103*(1-H103)</f>
        <v>0</v>
      </c>
      <c r="J103" s="221">
        <f>IF(ISERROR(+I103*F103),"",+I103*F103)</f>
        <v>0</v>
      </c>
      <c r="K103" s="302"/>
      <c r="L103" s="14"/>
      <c r="M103" s="222" t="str">
        <f t="shared" ref="M103:N105" si="32">IF(ISBLANK(+C103),"",+C103)</f>
        <v/>
      </c>
      <c r="N103" s="222" t="str">
        <f t="shared" si="32"/>
        <v/>
      </c>
      <c r="O103" s="223" t="str">
        <f>IF(ISBLANK(+F103),"",+F103)</f>
        <v/>
      </c>
      <c r="P103" s="109"/>
      <c r="Q103" s="258"/>
      <c r="R103" s="235"/>
      <c r="S103" s="220">
        <f t="shared" ref="S103:S105" si="33">IF(ISERROR(+Q103*(1-(R103))),"",+Q103*(1-(R103)))</f>
        <v>0</v>
      </c>
      <c r="T103" s="221">
        <f t="shared" ref="T103:T105" si="34">IF(ISERROR(+S103*O103*7),0,+S103*O103*7)</f>
        <v>0</v>
      </c>
      <c r="U103" s="302"/>
      <c r="V103" s="14"/>
      <c r="W103" s="165"/>
      <c r="X103" s="165"/>
      <c r="Y103" s="18"/>
      <c r="Z103" s="18"/>
      <c r="AA103" s="18"/>
      <c r="AB103" s="18"/>
      <c r="AC103" s="18"/>
      <c r="AD103" s="18"/>
      <c r="AE103" s="18"/>
    </row>
    <row r="104" spans="1:32" s="11" customFormat="1" ht="15" customHeight="1" x14ac:dyDescent="0.2">
      <c r="A104" s="59"/>
      <c r="B104" s="139"/>
      <c r="C104" s="180"/>
      <c r="D104" s="64"/>
      <c r="E104" s="64"/>
      <c r="F104" s="234"/>
      <c r="G104" s="258"/>
      <c r="H104" s="65"/>
      <c r="I104" s="220">
        <f>G104*(1-H104)</f>
        <v>0</v>
      </c>
      <c r="J104" s="221">
        <f>IF(ISERROR(+I104*F104),"",+I104*F104)</f>
        <v>0</v>
      </c>
      <c r="K104" s="302"/>
      <c r="L104" s="14"/>
      <c r="M104" s="222" t="str">
        <f t="shared" si="32"/>
        <v/>
      </c>
      <c r="N104" s="222" t="str">
        <f t="shared" si="32"/>
        <v/>
      </c>
      <c r="O104" s="223" t="str">
        <f>IF(ISBLANK(+F104),"",+F104)</f>
        <v/>
      </c>
      <c r="P104" s="109"/>
      <c r="Q104" s="258"/>
      <c r="R104" s="235"/>
      <c r="S104" s="220">
        <f t="shared" si="33"/>
        <v>0</v>
      </c>
      <c r="T104" s="221">
        <f t="shared" si="34"/>
        <v>0</v>
      </c>
      <c r="U104" s="302"/>
      <c r="V104" s="14"/>
      <c r="W104" s="165"/>
      <c r="X104" s="165"/>
      <c r="Y104" s="18"/>
      <c r="Z104" s="18"/>
      <c r="AA104" s="18"/>
      <c r="AB104" s="18"/>
      <c r="AC104" s="18"/>
      <c r="AD104" s="18"/>
      <c r="AE104" s="18"/>
    </row>
    <row r="105" spans="1:32" s="11" customFormat="1" ht="15" customHeight="1" x14ac:dyDescent="0.2">
      <c r="A105" s="59"/>
      <c r="B105" s="139"/>
      <c r="C105" s="180"/>
      <c r="D105" s="64"/>
      <c r="E105" s="64"/>
      <c r="F105" s="234"/>
      <c r="G105" s="258"/>
      <c r="H105" s="65"/>
      <c r="I105" s="220">
        <f>G105*(1-H105)</f>
        <v>0</v>
      </c>
      <c r="J105" s="221">
        <f>IF(ISERROR(+I105*F105),"",+I105*F105)</f>
        <v>0</v>
      </c>
      <c r="K105" s="302"/>
      <c r="L105" s="14"/>
      <c r="M105" s="222" t="str">
        <f t="shared" si="32"/>
        <v/>
      </c>
      <c r="N105" s="222" t="str">
        <f t="shared" si="32"/>
        <v/>
      </c>
      <c r="O105" s="223" t="str">
        <f>IF(ISBLANK(+F105),"",+F105)</f>
        <v/>
      </c>
      <c r="P105" s="109"/>
      <c r="Q105" s="258"/>
      <c r="R105" s="235"/>
      <c r="S105" s="220">
        <f t="shared" si="33"/>
        <v>0</v>
      </c>
      <c r="T105" s="221">
        <f t="shared" si="34"/>
        <v>0</v>
      </c>
      <c r="U105" s="302"/>
      <c r="V105" s="14"/>
      <c r="W105" s="165"/>
      <c r="X105" s="165"/>
      <c r="Y105" s="18"/>
      <c r="Z105" s="18"/>
      <c r="AA105" s="18"/>
      <c r="AB105" s="18"/>
      <c r="AC105" s="18"/>
      <c r="AD105" s="18"/>
      <c r="AE105" s="18"/>
    </row>
    <row r="106" spans="1:32" s="11" customFormat="1" ht="15" customHeight="1" thickBot="1" x14ac:dyDescent="0.35">
      <c r="A106" s="59"/>
      <c r="B106" s="173"/>
      <c r="C106" s="173"/>
      <c r="D106" s="173"/>
      <c r="E106" s="24"/>
      <c r="F106" s="20"/>
      <c r="G106" s="20"/>
      <c r="H106" s="20"/>
      <c r="I106" s="20"/>
      <c r="J106" s="20"/>
      <c r="K106" s="20"/>
      <c r="L106" s="20"/>
      <c r="M106" s="164"/>
      <c r="N106" s="164"/>
      <c r="O106" s="20"/>
      <c r="P106" s="20"/>
      <c r="Q106" s="20"/>
      <c r="R106" s="20"/>
      <c r="S106" s="20"/>
      <c r="T106" s="20"/>
      <c r="U106" s="20"/>
      <c r="V106" s="20"/>
      <c r="W106" s="164"/>
      <c r="X106" s="164"/>
      <c r="Y106" s="20"/>
      <c r="Z106" s="20"/>
      <c r="AA106" s="20"/>
      <c r="AB106" s="20"/>
      <c r="AC106" s="20"/>
      <c r="AD106" s="20"/>
      <c r="AE106" s="20"/>
    </row>
    <row r="107" spans="1:32" s="11" customFormat="1" ht="15" customHeight="1" x14ac:dyDescent="0.3">
      <c r="A107" s="59"/>
      <c r="B107" s="174"/>
      <c r="C107" s="174"/>
      <c r="D107" s="174"/>
      <c r="E107" s="17"/>
      <c r="F107" s="18"/>
      <c r="G107" s="18"/>
      <c r="H107" s="18"/>
      <c r="I107" s="18"/>
      <c r="J107" s="18"/>
      <c r="K107" s="18"/>
      <c r="L107" s="18"/>
      <c r="M107" s="18"/>
      <c r="N107" s="165"/>
      <c r="O107" s="165"/>
      <c r="P107" s="18"/>
      <c r="Q107" s="18"/>
      <c r="R107" s="18"/>
      <c r="S107" s="18"/>
      <c r="T107" s="18"/>
      <c r="U107" s="18"/>
      <c r="V107" s="18"/>
      <c r="W107" s="18"/>
      <c r="X107" s="165"/>
      <c r="Y107" s="165"/>
      <c r="Z107" s="18"/>
      <c r="AA107" s="18"/>
      <c r="AB107" s="18"/>
      <c r="AC107" s="18"/>
      <c r="AD107" s="18"/>
      <c r="AE107" s="18"/>
    </row>
    <row r="108" spans="1:32" s="11" customFormat="1" ht="19.5" x14ac:dyDescent="0.2">
      <c r="A108" s="59"/>
      <c r="B108" s="88" t="s">
        <v>59</v>
      </c>
      <c r="C108" s="84" t="str">
        <f>VLOOKUP(B108,$B$10:$D$32,2,FALSE)</f>
        <v>Variant 5: Decentrale Distributie</v>
      </c>
      <c r="D108" s="179"/>
      <c r="E108" s="132"/>
      <c r="F108" s="132"/>
      <c r="G108" s="135" t="s">
        <v>44</v>
      </c>
      <c r="H108" s="132"/>
      <c r="I108" s="132"/>
      <c r="J108" s="131"/>
      <c r="K108" s="299"/>
      <c r="L108" s="86"/>
      <c r="M108" s="279" t="s">
        <v>335</v>
      </c>
      <c r="N108" s="280"/>
      <c r="O108" s="281"/>
      <c r="P108" s="281"/>
      <c r="Q108" s="281"/>
      <c r="R108" s="281"/>
      <c r="S108" s="132"/>
      <c r="T108" s="131"/>
      <c r="U108" s="299"/>
      <c r="V108" s="86"/>
      <c r="W108" s="279" t="s">
        <v>18</v>
      </c>
      <c r="X108" s="280"/>
      <c r="Y108" s="281"/>
      <c r="Z108" s="281"/>
      <c r="AA108" s="281"/>
      <c r="AB108" s="281"/>
      <c r="AC108" s="281"/>
      <c r="AD108" s="132"/>
      <c r="AE108" s="131"/>
      <c r="AF108" s="87"/>
    </row>
    <row r="109" spans="1:32" s="11" customFormat="1" ht="20" thickBot="1" x14ac:dyDescent="0.25">
      <c r="A109" s="59"/>
      <c r="B109" s="59"/>
      <c r="C109" s="84" t="s">
        <v>23</v>
      </c>
      <c r="D109" s="179"/>
      <c r="E109" s="521" t="str">
        <f>"Distributie " &amp; LEFT(B108,1) &amp; " : "</f>
        <v xml:space="preserve">Distributie 5 : </v>
      </c>
      <c r="F109" s="522"/>
      <c r="G109" s="523"/>
      <c r="H109" s="524"/>
      <c r="I109" s="89" t="s">
        <v>24</v>
      </c>
      <c r="J109" s="85">
        <f>SUM(J111:J115)</f>
        <v>0</v>
      </c>
      <c r="K109" s="300"/>
      <c r="L109" s="59"/>
      <c r="M109" s="277"/>
      <c r="N109" s="278"/>
      <c r="O109" s="133"/>
      <c r="P109" s="133"/>
      <c r="Q109" s="133"/>
      <c r="R109" s="133"/>
      <c r="S109" s="136" t="s">
        <v>24</v>
      </c>
      <c r="T109" s="137">
        <f>SUM(T111:T115)</f>
        <v>0</v>
      </c>
      <c r="U109" s="300"/>
      <c r="V109" s="59"/>
      <c r="W109" s="277"/>
      <c r="X109" s="278"/>
      <c r="Y109" s="133"/>
      <c r="Z109" s="133"/>
      <c r="AA109" s="133"/>
      <c r="AB109" s="133"/>
      <c r="AC109" s="133"/>
      <c r="AD109" s="136" t="s">
        <v>24</v>
      </c>
      <c r="AE109" s="137">
        <f>SUM(AE111:AE115)</f>
        <v>0</v>
      </c>
    </row>
    <row r="110" spans="1:32" s="11" customFormat="1" ht="70.5" thickTop="1" x14ac:dyDescent="0.3">
      <c r="A110" s="59"/>
      <c r="B110" s="139"/>
      <c r="C110" s="216" t="s">
        <v>5</v>
      </c>
      <c r="D110" s="216" t="s">
        <v>11</v>
      </c>
      <c r="E110" s="216" t="s">
        <v>14</v>
      </c>
      <c r="F110" s="217" t="s">
        <v>17</v>
      </c>
      <c r="G110" s="217" t="s">
        <v>45</v>
      </c>
      <c r="H110" s="217" t="s">
        <v>192</v>
      </c>
      <c r="I110" s="217" t="s">
        <v>12</v>
      </c>
      <c r="J110" s="217" t="s">
        <v>13</v>
      </c>
      <c r="K110" s="301" t="s">
        <v>222</v>
      </c>
      <c r="L110" s="14"/>
      <c r="M110" s="216" t="s">
        <v>5</v>
      </c>
      <c r="N110" s="216" t="s">
        <v>11</v>
      </c>
      <c r="O110" s="217" t="s">
        <v>17</v>
      </c>
      <c r="P110" s="218" t="s">
        <v>21</v>
      </c>
      <c r="Q110" s="217" t="s">
        <v>336</v>
      </c>
      <c r="R110" s="217" t="s">
        <v>192</v>
      </c>
      <c r="S110" s="217" t="s">
        <v>337</v>
      </c>
      <c r="T110" s="217" t="s">
        <v>236</v>
      </c>
      <c r="U110" s="301" t="s">
        <v>222</v>
      </c>
      <c r="V110" s="14"/>
      <c r="W110" s="216" t="s">
        <v>5</v>
      </c>
      <c r="X110" s="216" t="s">
        <v>11</v>
      </c>
      <c r="Y110" s="217" t="s">
        <v>17</v>
      </c>
      <c r="Z110" s="218" t="s">
        <v>21</v>
      </c>
      <c r="AA110" s="217" t="s">
        <v>320</v>
      </c>
      <c r="AB110" s="219" t="s">
        <v>16</v>
      </c>
      <c r="AC110" s="217" t="s">
        <v>320</v>
      </c>
      <c r="AD110" s="217" t="s">
        <v>20</v>
      </c>
      <c r="AE110" s="217" t="s">
        <v>238</v>
      </c>
    </row>
    <row r="111" spans="1:32" s="11" customFormat="1" ht="15" customHeight="1" x14ac:dyDescent="0.2">
      <c r="A111" s="59"/>
      <c r="B111" s="139"/>
      <c r="C111" s="180"/>
      <c r="D111" s="64"/>
      <c r="E111" s="64"/>
      <c r="F111" s="234"/>
      <c r="G111" s="258"/>
      <c r="H111" s="65"/>
      <c r="I111" s="220">
        <f>G111*(1-H111)</f>
        <v>0</v>
      </c>
      <c r="J111" s="221">
        <f>IF(ISERROR(+I111*F111),"",+I111*F111)</f>
        <v>0</v>
      </c>
      <c r="K111" s="302"/>
      <c r="L111" s="14"/>
      <c r="M111" s="222" t="str">
        <f t="shared" ref="M111:M115" si="35">IF(ISBLANK(+C111),"",+C111)</f>
        <v/>
      </c>
      <c r="N111" s="222" t="str">
        <f t="shared" ref="N111:N115" si="36">IF(ISBLANK(+D111),"",+D111)</f>
        <v/>
      </c>
      <c r="O111" s="223" t="str">
        <f>IF(ISBLANK(+F111),"",+F111)</f>
        <v/>
      </c>
      <c r="P111" s="109"/>
      <c r="Q111" s="258"/>
      <c r="R111" s="235"/>
      <c r="S111" s="220">
        <f t="shared" ref="S111:S115" si="37">IF(ISERROR(+Q111*(1-(R111))),"",+Q111*(1-(R111)))</f>
        <v>0</v>
      </c>
      <c r="T111" s="221">
        <f t="shared" ref="T111:T115" si="38">IF(ISERROR(+S111*O111*7),0,+S111*O111*7)</f>
        <v>0</v>
      </c>
      <c r="U111" s="302"/>
      <c r="V111" s="14"/>
      <c r="W111" s="222" t="str">
        <f t="shared" ref="W111:W115" si="39">IF(ISBLANK(+M111),"",+M111)</f>
        <v/>
      </c>
      <c r="X111" s="222" t="str">
        <f t="shared" ref="X111:X115" si="40">IF(ISBLANK(+N111),"",+N111)</f>
        <v/>
      </c>
      <c r="Y111" s="223" t="str">
        <f>IF(ISBLANK(+F111),"",+F111)</f>
        <v/>
      </c>
      <c r="Z111" s="109" t="s">
        <v>19</v>
      </c>
      <c r="AA111" s="107">
        <v>50</v>
      </c>
      <c r="AB111" s="236"/>
      <c r="AC111" s="224" t="str">
        <f>IF(ISERROR(IF(OR(Z111="nee",Z111=""),"",+Y111*AA111)),"",IF(OR(Z111="nee",Z111=""),"",+Y111*AA111))</f>
        <v/>
      </c>
      <c r="AD111" s="225" t="str">
        <f>IF(ISERROR((AC111*24*365)/1000),"",(AC111*24*365)/1000)</f>
        <v/>
      </c>
      <c r="AE111" s="221">
        <f>IF(ISERROR(+AD111*tariefKwh*7),0,+AD111*tariefKwh*7)</f>
        <v>0</v>
      </c>
    </row>
    <row r="112" spans="1:32" s="11" customFormat="1" ht="15" customHeight="1" x14ac:dyDescent="0.2">
      <c r="A112" s="59"/>
      <c r="B112" s="139"/>
      <c r="C112" s="180"/>
      <c r="D112" s="64"/>
      <c r="E112" s="64"/>
      <c r="F112" s="234"/>
      <c r="G112" s="258"/>
      <c r="H112" s="65"/>
      <c r="I112" s="220">
        <f>G112*(1-H112)</f>
        <v>0</v>
      </c>
      <c r="J112" s="221">
        <f>IF(ISERROR(+I112*F112),"",+I112*F112)</f>
        <v>0</v>
      </c>
      <c r="K112" s="302"/>
      <c r="L112" s="14"/>
      <c r="M112" s="222" t="str">
        <f t="shared" si="35"/>
        <v/>
      </c>
      <c r="N112" s="222" t="str">
        <f t="shared" si="36"/>
        <v/>
      </c>
      <c r="O112" s="223" t="str">
        <f>IF(ISBLANK(+F112),"",+F112)</f>
        <v/>
      </c>
      <c r="P112" s="109"/>
      <c r="Q112" s="258"/>
      <c r="R112" s="235"/>
      <c r="S112" s="220">
        <f t="shared" si="37"/>
        <v>0</v>
      </c>
      <c r="T112" s="221">
        <f t="shared" si="38"/>
        <v>0</v>
      </c>
      <c r="U112" s="302"/>
      <c r="V112" s="14"/>
      <c r="W112" s="222" t="str">
        <f t="shared" si="39"/>
        <v/>
      </c>
      <c r="X112" s="222" t="str">
        <f t="shared" si="40"/>
        <v/>
      </c>
      <c r="Y112" s="223" t="str">
        <f>IF(ISBLANK(+F112),"",+F112)</f>
        <v/>
      </c>
      <c r="Z112" s="109"/>
      <c r="AA112" s="107"/>
      <c r="AB112" s="236"/>
      <c r="AC112" s="224" t="str">
        <f>IF(ISERROR(IF(OR(Z112="nee",Z112=""),"",+Y112*AA112)),"",IF(OR(Z112="nee",Z112=""),"",+Y112*AA112))</f>
        <v/>
      </c>
      <c r="AD112" s="225" t="str">
        <f>IF(ISERROR((AC112*24*365)/1000),"",(AC112*24*365)/1000)</f>
        <v/>
      </c>
      <c r="AE112" s="221">
        <f>IF(ISERROR(+AD112*tariefKwh*7),0,+AD112*tariefKwh*7)</f>
        <v>0</v>
      </c>
    </row>
    <row r="113" spans="1:31" s="11" customFormat="1" ht="15" customHeight="1" x14ac:dyDescent="0.2">
      <c r="A113" s="59"/>
      <c r="B113" s="139"/>
      <c r="C113" s="180"/>
      <c r="D113" s="64"/>
      <c r="E113" s="64"/>
      <c r="F113" s="234"/>
      <c r="G113" s="258"/>
      <c r="H113" s="65"/>
      <c r="I113" s="220">
        <f>G113*(1-H113)</f>
        <v>0</v>
      </c>
      <c r="J113" s="221">
        <f>IF(ISERROR(+I113*F113),"",+I113*F113)</f>
        <v>0</v>
      </c>
      <c r="K113" s="302"/>
      <c r="L113" s="14"/>
      <c r="M113" s="222" t="str">
        <f t="shared" si="35"/>
        <v/>
      </c>
      <c r="N113" s="222" t="str">
        <f t="shared" si="36"/>
        <v/>
      </c>
      <c r="O113" s="223" t="str">
        <f>IF(ISBLANK(+F113),"",+F113)</f>
        <v/>
      </c>
      <c r="P113" s="109"/>
      <c r="Q113" s="258"/>
      <c r="R113" s="235"/>
      <c r="S113" s="220">
        <f t="shared" si="37"/>
        <v>0</v>
      </c>
      <c r="T113" s="221">
        <f t="shared" si="38"/>
        <v>0</v>
      </c>
      <c r="U113" s="302"/>
      <c r="V113" s="14"/>
      <c r="W113" s="222" t="str">
        <f t="shared" si="39"/>
        <v/>
      </c>
      <c r="X113" s="222" t="str">
        <f t="shared" si="40"/>
        <v/>
      </c>
      <c r="Y113" s="223" t="str">
        <f>IF(ISBLANK(+F113),"",+F113)</f>
        <v/>
      </c>
      <c r="Z113" s="109"/>
      <c r="AA113" s="107"/>
      <c r="AB113" s="236"/>
      <c r="AC113" s="224" t="str">
        <f>IF(ISERROR(IF(OR(Z113="nee",Z113=""),"",+Y113*AA113)),"",IF(OR(Z113="nee",Z113=""),"",+Y113*AA113))</f>
        <v/>
      </c>
      <c r="AD113" s="225" t="str">
        <f>IF(ISERROR((AC113*24*365)/1000),"",(AC113*24*365)/1000)</f>
        <v/>
      </c>
      <c r="AE113" s="221">
        <f>IF(ISERROR(+AD113*tariefKwh*7),0,+AD113*tariefKwh*7)</f>
        <v>0</v>
      </c>
    </row>
    <row r="114" spans="1:31" s="11" customFormat="1" ht="15" customHeight="1" x14ac:dyDescent="0.2">
      <c r="A114" s="59"/>
      <c r="B114" s="139"/>
      <c r="C114" s="180"/>
      <c r="D114" s="64"/>
      <c r="E114" s="64"/>
      <c r="F114" s="234"/>
      <c r="G114" s="258"/>
      <c r="H114" s="65"/>
      <c r="I114" s="220">
        <f>G114*(1-H114)</f>
        <v>0</v>
      </c>
      <c r="J114" s="221">
        <f>IF(ISERROR(+I114*F114),"",+I114*F114)</f>
        <v>0</v>
      </c>
      <c r="K114" s="302"/>
      <c r="L114" s="14"/>
      <c r="M114" s="222" t="str">
        <f t="shared" si="35"/>
        <v/>
      </c>
      <c r="N114" s="222" t="str">
        <f t="shared" si="36"/>
        <v/>
      </c>
      <c r="O114" s="223" t="str">
        <f>IF(ISBLANK(+F114),"",+F114)</f>
        <v/>
      </c>
      <c r="P114" s="109"/>
      <c r="Q114" s="258"/>
      <c r="R114" s="235"/>
      <c r="S114" s="220">
        <f t="shared" si="37"/>
        <v>0</v>
      </c>
      <c r="T114" s="221">
        <f t="shared" si="38"/>
        <v>0</v>
      </c>
      <c r="U114" s="302"/>
      <c r="V114" s="14"/>
      <c r="W114" s="222" t="str">
        <f t="shared" si="39"/>
        <v/>
      </c>
      <c r="X114" s="222" t="str">
        <f t="shared" si="40"/>
        <v/>
      </c>
      <c r="Y114" s="223" t="str">
        <f>IF(ISBLANK(+F114),"",+F114)</f>
        <v/>
      </c>
      <c r="Z114" s="109"/>
      <c r="AA114" s="107"/>
      <c r="AB114" s="236"/>
      <c r="AC114" s="224" t="str">
        <f>IF(ISERROR(IF(OR(Z114="nee",Z114=""),"",+Y114*AA114)),"",IF(OR(Z114="nee",Z114=""),"",+Y114*AA114))</f>
        <v/>
      </c>
      <c r="AD114" s="225" t="str">
        <f>IF(ISERROR((AC114*24*365)/1000),"",(AC114*24*365)/1000)</f>
        <v/>
      </c>
      <c r="AE114" s="221">
        <f>IF(ISERROR(+AD114*tariefKwh*7),0,+AD114*tariefKwh*7)</f>
        <v>0</v>
      </c>
    </row>
    <row r="115" spans="1:31" s="11" customFormat="1" ht="15" customHeight="1" x14ac:dyDescent="0.2">
      <c r="A115" s="59"/>
      <c r="B115" s="139"/>
      <c r="C115" s="180"/>
      <c r="D115" s="64"/>
      <c r="E115" s="64"/>
      <c r="F115" s="234"/>
      <c r="G115" s="258"/>
      <c r="H115" s="65"/>
      <c r="I115" s="220">
        <f>G115*(1-H115)</f>
        <v>0</v>
      </c>
      <c r="J115" s="221">
        <f>IF(ISERROR(+I115*F115),"",+I115*F115)</f>
        <v>0</v>
      </c>
      <c r="K115" s="302"/>
      <c r="L115" s="14"/>
      <c r="M115" s="222" t="str">
        <f t="shared" si="35"/>
        <v/>
      </c>
      <c r="N115" s="222" t="str">
        <f t="shared" si="36"/>
        <v/>
      </c>
      <c r="O115" s="223" t="str">
        <f>IF(ISBLANK(+F115),"",+F115)</f>
        <v/>
      </c>
      <c r="P115" s="109"/>
      <c r="Q115" s="258"/>
      <c r="R115" s="235"/>
      <c r="S115" s="220">
        <f t="shared" si="37"/>
        <v>0</v>
      </c>
      <c r="T115" s="221">
        <f t="shared" si="38"/>
        <v>0</v>
      </c>
      <c r="U115" s="302"/>
      <c r="V115" s="14"/>
      <c r="W115" s="222" t="str">
        <f t="shared" si="39"/>
        <v/>
      </c>
      <c r="X115" s="222" t="str">
        <f t="shared" si="40"/>
        <v/>
      </c>
      <c r="Y115" s="223" t="str">
        <f>IF(ISBLANK(+F115),"",+F115)</f>
        <v/>
      </c>
      <c r="Z115" s="109"/>
      <c r="AA115" s="107"/>
      <c r="AB115" s="236"/>
      <c r="AC115" s="224" t="str">
        <f>IF(ISERROR(IF(OR(Z115="nee",Z115=""),"",+Y115*AA115)),"",IF(OR(Z115="nee",Z115=""),"",+Y115*AA115))</f>
        <v/>
      </c>
      <c r="AD115" s="225" t="str">
        <f>IF(ISERROR((AC115*24*365)/1000),"",(AC115*24*365)/1000)</f>
        <v/>
      </c>
      <c r="AE115" s="221">
        <f>IF(ISERROR(+AD115*tariefKwh*7),0,+AD115*tariefKwh*7)</f>
        <v>0</v>
      </c>
    </row>
    <row r="116" spans="1:31" s="11" customFormat="1" ht="15" customHeight="1" x14ac:dyDescent="0.2">
      <c r="A116" s="59"/>
      <c r="B116" s="80"/>
      <c r="C116" s="226" t="s">
        <v>317</v>
      </c>
      <c r="D116" s="227"/>
      <c r="E116" s="227"/>
      <c r="F116" s="228"/>
      <c r="G116" s="229"/>
      <c r="H116" s="230"/>
      <c r="I116" s="229"/>
      <c r="J116" s="231"/>
      <c r="K116" s="231"/>
      <c r="L116" s="232"/>
      <c r="M116" s="233"/>
      <c r="N116" s="167"/>
      <c r="O116" s="14"/>
      <c r="P116" s="14"/>
      <c r="Q116" s="14"/>
      <c r="R116" s="14"/>
      <c r="S116" s="14"/>
      <c r="T116" s="14"/>
      <c r="U116" s="231"/>
      <c r="V116" s="14"/>
      <c r="W116" s="167"/>
      <c r="X116" s="167"/>
      <c r="Y116" s="14"/>
      <c r="Z116" s="74"/>
      <c r="AA116" s="14"/>
      <c r="AB116" s="14"/>
    </row>
    <row r="117" spans="1:31" s="11" customFormat="1" ht="15" customHeight="1" x14ac:dyDescent="0.2">
      <c r="A117" s="59"/>
      <c r="B117" s="80"/>
      <c r="C117" s="226"/>
      <c r="D117" s="227"/>
      <c r="E117" s="227"/>
      <c r="F117" s="228"/>
      <c r="G117" s="229"/>
      <c r="H117" s="229"/>
      <c r="I117" s="230"/>
      <c r="J117" s="229"/>
      <c r="K117" s="229"/>
      <c r="L117" s="231"/>
      <c r="M117" s="232"/>
      <c r="N117" s="233"/>
      <c r="O117" s="167"/>
      <c r="P117" s="14"/>
      <c r="Q117" s="14"/>
      <c r="R117" s="230"/>
      <c r="S117" s="14"/>
      <c r="T117" s="14"/>
      <c r="U117" s="229"/>
      <c r="V117" s="14"/>
      <c r="W117" s="14"/>
      <c r="X117" s="167"/>
      <c r="Y117" s="167"/>
      <c r="Z117" s="14"/>
      <c r="AA117" s="74"/>
      <c r="AB117" s="14"/>
      <c r="AC117" s="14"/>
    </row>
    <row r="118" spans="1:31" s="11" customFormat="1" ht="57.5" x14ac:dyDescent="0.45">
      <c r="A118" s="59"/>
      <c r="B118" s="82" t="s">
        <v>62</v>
      </c>
      <c r="C118" s="513" t="str">
        <f t="shared" ref="C118:E118" si="41">VLOOKUP(B118,$B$10:$D$32,2,FALSE)</f>
        <v>Variant 5: Licentie(s) Decentrale Distributie</v>
      </c>
      <c r="D118" s="514" t="e">
        <f t="shared" si="41"/>
        <v>#N/A</v>
      </c>
      <c r="E118" s="514" t="e">
        <f t="shared" si="41"/>
        <v>#N/A</v>
      </c>
      <c r="F118" s="68"/>
      <c r="G118" s="68"/>
      <c r="H118" s="68"/>
      <c r="I118" s="68"/>
      <c r="J118" s="215" t="s">
        <v>50</v>
      </c>
      <c r="K118" s="303"/>
      <c r="L118" s="14"/>
      <c r="M118" s="513" t="str">
        <f>IF(E119="Subscription","Subscription","Onderhoud &amp; Support")</f>
        <v>Onderhoud &amp; Support</v>
      </c>
      <c r="N118" s="514"/>
      <c r="O118" s="514"/>
      <c r="P118" s="514"/>
      <c r="Q118" s="58"/>
      <c r="R118" s="58"/>
      <c r="S118" s="58"/>
      <c r="T118" s="215" t="str">
        <f>"Totaalprijs "&amp;M118&amp;" 
Licentie"</f>
        <v>Totaalprijs Onderhoud &amp; Support 
Licentie</v>
      </c>
      <c r="U118" s="303"/>
      <c r="V118" s="14"/>
      <c r="W118" s="165"/>
      <c r="X118" s="165"/>
      <c r="Y118" s="18"/>
      <c r="Z118" s="18"/>
      <c r="AA118" s="18"/>
      <c r="AB118" s="18"/>
      <c r="AC118" s="18"/>
      <c r="AD118" s="18"/>
      <c r="AE118" s="18"/>
    </row>
    <row r="119" spans="1:31" s="11" customFormat="1" ht="20" thickBot="1" x14ac:dyDescent="0.35">
      <c r="A119" s="59"/>
      <c r="B119" s="83"/>
      <c r="C119" s="84" t="s">
        <v>48</v>
      </c>
      <c r="D119" s="182"/>
      <c r="E119" s="138"/>
      <c r="F119" s="327" t="s">
        <v>49</v>
      </c>
      <c r="G119" s="100"/>
      <c r="H119" s="69"/>
      <c r="I119" s="69"/>
      <c r="J119" s="70">
        <f>SUM(J121:J123)</f>
        <v>0</v>
      </c>
      <c r="K119" s="304"/>
      <c r="L119" s="14"/>
      <c r="M119" s="169"/>
      <c r="N119" s="168"/>
      <c r="O119" s="71"/>
      <c r="P119" s="71"/>
      <c r="Q119" s="71"/>
      <c r="R119" s="71"/>
      <c r="S119" s="71"/>
      <c r="T119" s="72">
        <f>SUM(T121:T123)</f>
        <v>0</v>
      </c>
      <c r="U119" s="304"/>
      <c r="V119" s="14"/>
      <c r="W119" s="165"/>
      <c r="X119" s="165"/>
      <c r="Y119" s="18"/>
      <c r="Z119" s="18"/>
      <c r="AA119" s="18"/>
      <c r="AB119" s="18"/>
      <c r="AC119" s="18"/>
      <c r="AD119" s="18"/>
      <c r="AE119" s="18"/>
    </row>
    <row r="120" spans="1:31" s="11" customFormat="1" ht="70.5" thickTop="1" x14ac:dyDescent="0.3">
      <c r="A120" s="59"/>
      <c r="B120" s="139"/>
      <c r="C120" s="216" t="s">
        <v>5</v>
      </c>
      <c r="D120" s="216" t="s">
        <v>11</v>
      </c>
      <c r="E120" s="216" t="s">
        <v>14</v>
      </c>
      <c r="F120" s="217" t="s">
        <v>17</v>
      </c>
      <c r="G120" s="217" t="s">
        <v>45</v>
      </c>
      <c r="H120" s="217" t="s">
        <v>192</v>
      </c>
      <c r="I120" s="217" t="s">
        <v>12</v>
      </c>
      <c r="J120" s="217" t="s">
        <v>13</v>
      </c>
      <c r="K120" s="301" t="s">
        <v>222</v>
      </c>
      <c r="L120" s="14"/>
      <c r="M120" s="216" t="s">
        <v>5</v>
      </c>
      <c r="N120" s="216" t="s">
        <v>11</v>
      </c>
      <c r="O120" s="217" t="s">
        <v>17</v>
      </c>
      <c r="P120" s="218" t="s">
        <v>21</v>
      </c>
      <c r="Q120" s="217" t="s">
        <v>336</v>
      </c>
      <c r="R120" s="217" t="s">
        <v>192</v>
      </c>
      <c r="S120" s="217" t="s">
        <v>337</v>
      </c>
      <c r="T120" s="217" t="s">
        <v>236</v>
      </c>
      <c r="U120" s="301" t="s">
        <v>222</v>
      </c>
      <c r="V120" s="14"/>
      <c r="W120" s="86"/>
      <c r="X120" s="165"/>
      <c r="Y120" s="165"/>
      <c r="Z120" s="18"/>
      <c r="AA120" s="18"/>
      <c r="AB120" s="18"/>
      <c r="AC120" s="18"/>
      <c r="AD120" s="18"/>
      <c r="AE120" s="18"/>
    </row>
    <row r="121" spans="1:31" s="11" customFormat="1" ht="15" customHeight="1" x14ac:dyDescent="0.2">
      <c r="A121" s="59"/>
      <c r="B121" s="139"/>
      <c r="C121" s="180"/>
      <c r="D121" s="64"/>
      <c r="E121" s="64"/>
      <c r="F121" s="234"/>
      <c r="G121" s="258"/>
      <c r="H121" s="65"/>
      <c r="I121" s="220">
        <f>G121*(1-H121)</f>
        <v>0</v>
      </c>
      <c r="J121" s="221">
        <f>IF(ISERROR(+I121*F121),"",+I121*F121)</f>
        <v>0</v>
      </c>
      <c r="K121" s="302"/>
      <c r="L121" s="14"/>
      <c r="M121" s="222" t="str">
        <f t="shared" ref="M121:M123" si="42">IF(ISBLANK(+C121),"",+C121)</f>
        <v/>
      </c>
      <c r="N121" s="222" t="str">
        <f t="shared" ref="N121:N123" si="43">IF(ISBLANK(+D121),"",+D121)</f>
        <v/>
      </c>
      <c r="O121" s="223" t="str">
        <f>IF(ISBLANK(+F121),"",+F121)</f>
        <v/>
      </c>
      <c r="P121" s="109"/>
      <c r="Q121" s="258"/>
      <c r="R121" s="235"/>
      <c r="S121" s="220">
        <f t="shared" ref="S121:S123" si="44">IF(ISERROR(+Q121*(1-(R121))),"",+Q121*(1-(R121)))</f>
        <v>0</v>
      </c>
      <c r="T121" s="221">
        <f t="shared" ref="T121:T123" si="45">IF(ISERROR(+S121*O121*7),0,+S121*O121*7)</f>
        <v>0</v>
      </c>
      <c r="U121" s="302"/>
      <c r="V121" s="14"/>
      <c r="W121" s="165"/>
      <c r="X121" s="165"/>
      <c r="Y121" s="18"/>
      <c r="Z121" s="18"/>
      <c r="AA121" s="18"/>
      <c r="AB121" s="18"/>
      <c r="AC121" s="18"/>
      <c r="AD121" s="18"/>
      <c r="AE121" s="18"/>
    </row>
    <row r="122" spans="1:31" s="11" customFormat="1" ht="15" customHeight="1" x14ac:dyDescent="0.2">
      <c r="A122" s="59"/>
      <c r="B122" s="139"/>
      <c r="C122" s="180"/>
      <c r="D122" s="64"/>
      <c r="E122" s="64"/>
      <c r="F122" s="234"/>
      <c r="G122" s="258"/>
      <c r="H122" s="65"/>
      <c r="I122" s="220">
        <f>G122*(1-H122)</f>
        <v>0</v>
      </c>
      <c r="J122" s="221">
        <f>IF(ISERROR(+I122*F122),"",+I122*F122)</f>
        <v>0</v>
      </c>
      <c r="K122" s="302"/>
      <c r="L122" s="14"/>
      <c r="M122" s="222" t="str">
        <f t="shared" si="42"/>
        <v/>
      </c>
      <c r="N122" s="222" t="str">
        <f t="shared" si="43"/>
        <v/>
      </c>
      <c r="O122" s="223" t="str">
        <f>IF(ISBLANK(+F122),"",+F122)</f>
        <v/>
      </c>
      <c r="P122" s="109"/>
      <c r="Q122" s="258"/>
      <c r="R122" s="235"/>
      <c r="S122" s="220">
        <f t="shared" si="44"/>
        <v>0</v>
      </c>
      <c r="T122" s="221">
        <f t="shared" si="45"/>
        <v>0</v>
      </c>
      <c r="U122" s="302"/>
      <c r="V122" s="14"/>
      <c r="W122" s="165"/>
      <c r="X122" s="165"/>
      <c r="Y122" s="18"/>
      <c r="Z122" s="18"/>
      <c r="AA122" s="18"/>
      <c r="AB122" s="18"/>
      <c r="AC122" s="18"/>
      <c r="AD122" s="18"/>
      <c r="AE122" s="18"/>
    </row>
    <row r="123" spans="1:31" s="11" customFormat="1" ht="15" customHeight="1" x14ac:dyDescent="0.2">
      <c r="A123" s="59"/>
      <c r="B123" s="139"/>
      <c r="C123" s="180"/>
      <c r="D123" s="64"/>
      <c r="E123" s="64"/>
      <c r="F123" s="234"/>
      <c r="G123" s="258"/>
      <c r="H123" s="65"/>
      <c r="I123" s="220">
        <f>G123*(1-H123)</f>
        <v>0</v>
      </c>
      <c r="J123" s="221">
        <f>IF(ISERROR(+I123*F123),"",+I123*F123)</f>
        <v>0</v>
      </c>
      <c r="K123" s="302"/>
      <c r="L123" s="14"/>
      <c r="M123" s="222" t="str">
        <f t="shared" si="42"/>
        <v/>
      </c>
      <c r="N123" s="222" t="str">
        <f t="shared" si="43"/>
        <v/>
      </c>
      <c r="O123" s="223" t="str">
        <f>IF(ISBLANK(+F123),"",+F123)</f>
        <v/>
      </c>
      <c r="P123" s="109"/>
      <c r="Q123" s="258"/>
      <c r="R123" s="235"/>
      <c r="S123" s="220">
        <f t="shared" si="44"/>
        <v>0</v>
      </c>
      <c r="T123" s="221">
        <f t="shared" si="45"/>
        <v>0</v>
      </c>
      <c r="U123" s="302"/>
      <c r="V123" s="14"/>
      <c r="W123" s="165"/>
      <c r="X123" s="165"/>
      <c r="Y123" s="18"/>
      <c r="Z123" s="18"/>
      <c r="AA123" s="18"/>
      <c r="AB123" s="18"/>
      <c r="AC123" s="18"/>
      <c r="AD123" s="18"/>
      <c r="AE123" s="18"/>
    </row>
    <row r="124" spans="1:31" s="11" customFormat="1" ht="15" customHeight="1" thickBot="1" x14ac:dyDescent="0.35">
      <c r="A124" s="59"/>
      <c r="B124" s="173"/>
      <c r="C124" s="173"/>
      <c r="D124" s="173"/>
      <c r="E124" s="24"/>
      <c r="F124" s="20"/>
      <c r="G124" s="20"/>
      <c r="H124" s="20"/>
      <c r="I124" s="20"/>
      <c r="J124" s="20"/>
      <c r="K124" s="20"/>
      <c r="L124" s="20"/>
      <c r="M124" s="164"/>
      <c r="N124" s="164"/>
      <c r="O124" s="20"/>
      <c r="P124" s="20"/>
      <c r="Q124" s="20"/>
      <c r="R124" s="20"/>
      <c r="S124" s="20"/>
      <c r="T124" s="20"/>
      <c r="U124" s="20"/>
      <c r="V124" s="20"/>
      <c r="W124" s="164"/>
      <c r="X124" s="164"/>
      <c r="Y124" s="20"/>
      <c r="Z124" s="20"/>
      <c r="AA124" s="20"/>
      <c r="AB124" s="20"/>
      <c r="AC124" s="20"/>
      <c r="AD124" s="20"/>
      <c r="AE124" s="20"/>
    </row>
    <row r="125" spans="1:31" s="11" customFormat="1" ht="15" customHeight="1" x14ac:dyDescent="0.3">
      <c r="A125" s="59"/>
      <c r="B125" s="174"/>
      <c r="C125" s="174"/>
      <c r="D125" s="174"/>
      <c r="E125" s="17"/>
      <c r="F125" s="18"/>
      <c r="G125" s="18"/>
      <c r="H125" s="18"/>
      <c r="I125" s="18"/>
      <c r="J125" s="18"/>
      <c r="K125" s="18"/>
      <c r="L125" s="18"/>
      <c r="M125" s="18"/>
      <c r="N125" s="165"/>
      <c r="O125" s="165"/>
      <c r="P125" s="18"/>
      <c r="Q125" s="18"/>
      <c r="R125" s="18"/>
      <c r="S125" s="18"/>
      <c r="T125" s="18"/>
      <c r="U125" s="18"/>
      <c r="V125" s="18"/>
      <c r="W125" s="18"/>
      <c r="X125" s="165"/>
      <c r="Y125" s="165"/>
      <c r="Z125" s="18"/>
      <c r="AA125" s="18"/>
      <c r="AB125" s="18"/>
      <c r="AC125" s="18"/>
      <c r="AD125" s="18"/>
      <c r="AE125" s="18"/>
    </row>
    <row r="126" spans="1:31" s="11" customFormat="1" ht="19.5" x14ac:dyDescent="0.2">
      <c r="A126" s="59"/>
      <c r="B126" s="88" t="s">
        <v>60</v>
      </c>
      <c r="C126" s="513" t="str">
        <f t="shared" ref="C126:E126" si="46">VLOOKUP(B126,$B$10:$D$32,2,FALSE)</f>
        <v>Variant 6: Decentrale Distributie</v>
      </c>
      <c r="D126" s="514" t="e">
        <f t="shared" si="46"/>
        <v>#N/A</v>
      </c>
      <c r="E126" s="514" t="e">
        <f t="shared" si="46"/>
        <v>#N/A</v>
      </c>
      <c r="F126" s="132"/>
      <c r="G126" s="135" t="s">
        <v>44</v>
      </c>
      <c r="H126" s="135"/>
      <c r="I126" s="132"/>
      <c r="J126" s="131"/>
      <c r="K126" s="299"/>
      <c r="L126" s="86"/>
      <c r="M126" s="279" t="s">
        <v>335</v>
      </c>
      <c r="N126" s="280"/>
      <c r="O126" s="281"/>
      <c r="P126" s="281"/>
      <c r="Q126" s="281"/>
      <c r="R126" s="281"/>
      <c r="S126" s="132"/>
      <c r="T126" s="131"/>
      <c r="U126" s="299"/>
      <c r="V126" s="86"/>
      <c r="W126" s="279" t="s">
        <v>18</v>
      </c>
      <c r="X126" s="280"/>
      <c r="Y126" s="281"/>
      <c r="Z126" s="281"/>
      <c r="AA126" s="281"/>
      <c r="AB126" s="281"/>
      <c r="AC126" s="281"/>
      <c r="AD126" s="132"/>
      <c r="AE126" s="131"/>
    </row>
    <row r="127" spans="1:31" s="11" customFormat="1" ht="20" thickBot="1" x14ac:dyDescent="0.25">
      <c r="A127" s="59"/>
      <c r="B127" s="59"/>
      <c r="C127" s="84" t="s">
        <v>23</v>
      </c>
      <c r="D127" s="179"/>
      <c r="E127" s="521" t="str">
        <f>"Distributie " &amp; LEFT(B126,1) &amp; " : "</f>
        <v xml:space="preserve">Distributie 6 : </v>
      </c>
      <c r="F127" s="522"/>
      <c r="G127" s="523"/>
      <c r="H127" s="524"/>
      <c r="I127" s="89" t="s">
        <v>24</v>
      </c>
      <c r="J127" s="85">
        <f>SUM(J129:J133)</f>
        <v>0</v>
      </c>
      <c r="K127" s="300"/>
      <c r="L127" s="59"/>
      <c r="M127" s="277"/>
      <c r="N127" s="278"/>
      <c r="O127" s="133"/>
      <c r="P127" s="133"/>
      <c r="Q127" s="133"/>
      <c r="R127" s="133"/>
      <c r="S127" s="136" t="s">
        <v>24</v>
      </c>
      <c r="T127" s="137">
        <f>SUM(T129:T133)</f>
        <v>0</v>
      </c>
      <c r="U127" s="300"/>
      <c r="V127" s="59"/>
      <c r="W127" s="277"/>
      <c r="X127" s="278"/>
      <c r="Y127" s="133"/>
      <c r="Z127" s="133"/>
      <c r="AA127" s="133"/>
      <c r="AB127" s="133"/>
      <c r="AC127" s="133"/>
      <c r="AD127" s="136" t="s">
        <v>24</v>
      </c>
      <c r="AE127" s="137">
        <f>SUM(AE129:AE133)</f>
        <v>0</v>
      </c>
    </row>
    <row r="128" spans="1:31" s="11" customFormat="1" ht="70.5" thickTop="1" x14ac:dyDescent="0.3">
      <c r="A128" s="59"/>
      <c r="B128" s="139"/>
      <c r="C128" s="216" t="s">
        <v>5</v>
      </c>
      <c r="D128" s="216" t="s">
        <v>11</v>
      </c>
      <c r="E128" s="216" t="s">
        <v>14</v>
      </c>
      <c r="F128" s="217" t="s">
        <v>17</v>
      </c>
      <c r="G128" s="217" t="s">
        <v>45</v>
      </c>
      <c r="H128" s="217" t="s">
        <v>192</v>
      </c>
      <c r="I128" s="217" t="s">
        <v>12</v>
      </c>
      <c r="J128" s="217" t="s">
        <v>13</v>
      </c>
      <c r="K128" s="301" t="s">
        <v>222</v>
      </c>
      <c r="L128" s="14"/>
      <c r="M128" s="216" t="s">
        <v>5</v>
      </c>
      <c r="N128" s="216" t="s">
        <v>11</v>
      </c>
      <c r="O128" s="217" t="s">
        <v>17</v>
      </c>
      <c r="P128" s="218" t="s">
        <v>21</v>
      </c>
      <c r="Q128" s="217" t="s">
        <v>336</v>
      </c>
      <c r="R128" s="217" t="s">
        <v>192</v>
      </c>
      <c r="S128" s="217" t="s">
        <v>337</v>
      </c>
      <c r="T128" s="217" t="s">
        <v>236</v>
      </c>
      <c r="U128" s="301" t="s">
        <v>222</v>
      </c>
      <c r="V128" s="14"/>
      <c r="W128" s="216" t="s">
        <v>5</v>
      </c>
      <c r="X128" s="216" t="s">
        <v>11</v>
      </c>
      <c r="Y128" s="217" t="s">
        <v>17</v>
      </c>
      <c r="Z128" s="218" t="s">
        <v>21</v>
      </c>
      <c r="AA128" s="217" t="s">
        <v>320</v>
      </c>
      <c r="AB128" s="219" t="s">
        <v>16</v>
      </c>
      <c r="AC128" s="217" t="s">
        <v>320</v>
      </c>
      <c r="AD128" s="217" t="s">
        <v>20</v>
      </c>
      <c r="AE128" s="217" t="s">
        <v>238</v>
      </c>
    </row>
    <row r="129" spans="1:31" s="11" customFormat="1" ht="15" customHeight="1" x14ac:dyDescent="0.2">
      <c r="A129" s="59"/>
      <c r="B129" s="139"/>
      <c r="C129" s="180"/>
      <c r="D129" s="64"/>
      <c r="E129" s="64"/>
      <c r="F129" s="234"/>
      <c r="G129" s="258"/>
      <c r="H129" s="65"/>
      <c r="I129" s="220">
        <f>G129*(1-H129)</f>
        <v>0</v>
      </c>
      <c r="J129" s="221">
        <f>IF(ISERROR(+I129*F129),"",+I129*F129)</f>
        <v>0</v>
      </c>
      <c r="K129" s="302"/>
      <c r="L129" s="14"/>
      <c r="M129" s="222" t="str">
        <f t="shared" ref="M129:M133" si="47">IF(ISBLANK(+C129),"",+C129)</f>
        <v/>
      </c>
      <c r="N129" s="222" t="str">
        <f t="shared" ref="N129:N133" si="48">IF(ISBLANK(+D129),"",+D129)</f>
        <v/>
      </c>
      <c r="O129" s="223" t="str">
        <f>IF(ISBLANK(+F129),"",+F129)</f>
        <v/>
      </c>
      <c r="P129" s="109"/>
      <c r="Q129" s="258"/>
      <c r="R129" s="235"/>
      <c r="S129" s="220">
        <f t="shared" ref="S129:S133" si="49">IF(ISERROR(+Q129*(1-(R129))),"",+Q129*(1-(R129)))</f>
        <v>0</v>
      </c>
      <c r="T129" s="221">
        <f t="shared" ref="T129:T133" si="50">IF(ISERROR(+S129*O129*7),0,+S129*O129*7)</f>
        <v>0</v>
      </c>
      <c r="U129" s="302"/>
      <c r="V129" s="14"/>
      <c r="W129" s="222" t="str">
        <f t="shared" ref="W129:W133" si="51">IF(ISBLANK(+M129),"",+M129)</f>
        <v/>
      </c>
      <c r="X129" s="222" t="str">
        <f t="shared" ref="X129:X133" si="52">IF(ISBLANK(+N129),"",+N129)</f>
        <v/>
      </c>
      <c r="Y129" s="223" t="str">
        <f>IF(ISBLANK(+F129),"",+F129)</f>
        <v/>
      </c>
      <c r="Z129" s="109"/>
      <c r="AA129" s="107"/>
      <c r="AB129" s="236"/>
      <c r="AC129" s="224" t="str">
        <f>IF(ISERROR(IF(OR(Z129="nee",Z129=""),"",+Y129*AA129)),"",IF(OR(Z129="nee",Z129=""),"",+Y129*AA129))</f>
        <v/>
      </c>
      <c r="AD129" s="225" t="str">
        <f>IF(ISERROR((AC129*24*365)/1000),"",(AC129*24*365)/1000)</f>
        <v/>
      </c>
      <c r="AE129" s="221">
        <f>IF(ISERROR(+AD129*tariefKwh*7),0,+AD129*tariefKwh*7)</f>
        <v>0</v>
      </c>
    </row>
    <row r="130" spans="1:31" s="11" customFormat="1" ht="15" customHeight="1" x14ac:dyDescent="0.2">
      <c r="A130" s="59"/>
      <c r="B130" s="139"/>
      <c r="C130" s="180"/>
      <c r="D130" s="64"/>
      <c r="E130" s="64"/>
      <c r="F130" s="234"/>
      <c r="G130" s="258"/>
      <c r="H130" s="65"/>
      <c r="I130" s="220">
        <f>G130*(1-H130)</f>
        <v>0</v>
      </c>
      <c r="J130" s="221">
        <f>IF(ISERROR(+I130*F130),"",+I130*F130)</f>
        <v>0</v>
      </c>
      <c r="K130" s="302"/>
      <c r="L130" s="14"/>
      <c r="M130" s="222" t="str">
        <f t="shared" si="47"/>
        <v/>
      </c>
      <c r="N130" s="222" t="str">
        <f t="shared" si="48"/>
        <v/>
      </c>
      <c r="O130" s="223" t="str">
        <f>IF(ISBLANK(+F130),"",+F130)</f>
        <v/>
      </c>
      <c r="P130" s="109"/>
      <c r="Q130" s="258"/>
      <c r="R130" s="235"/>
      <c r="S130" s="220">
        <f t="shared" si="49"/>
        <v>0</v>
      </c>
      <c r="T130" s="221">
        <f t="shared" si="50"/>
        <v>0</v>
      </c>
      <c r="U130" s="302"/>
      <c r="V130" s="14"/>
      <c r="W130" s="222" t="str">
        <f t="shared" si="51"/>
        <v/>
      </c>
      <c r="X130" s="222" t="str">
        <f t="shared" si="52"/>
        <v/>
      </c>
      <c r="Y130" s="223" t="str">
        <f>IF(ISBLANK(+F130),"",+F130)</f>
        <v/>
      </c>
      <c r="Z130" s="109"/>
      <c r="AA130" s="107"/>
      <c r="AB130" s="236"/>
      <c r="AC130" s="224" t="str">
        <f>IF(ISERROR(IF(OR(Z130="nee",Z130=""),"",+Y130*AA130)),"",IF(OR(Z130="nee",Z130=""),"",+Y130*AA130))</f>
        <v/>
      </c>
      <c r="AD130" s="225" t="str">
        <f>IF(ISERROR((AC130*24*365)/1000),"",(AC130*24*365)/1000)</f>
        <v/>
      </c>
      <c r="AE130" s="221">
        <f>IF(ISERROR(+AD130*tariefKwh*7),0,+AD130*tariefKwh*7)</f>
        <v>0</v>
      </c>
    </row>
    <row r="131" spans="1:31" s="11" customFormat="1" ht="15" customHeight="1" x14ac:dyDescent="0.2">
      <c r="A131" s="59"/>
      <c r="B131" s="139"/>
      <c r="C131" s="180"/>
      <c r="D131" s="64"/>
      <c r="E131" s="64"/>
      <c r="F131" s="234"/>
      <c r="G131" s="258"/>
      <c r="H131" s="65"/>
      <c r="I131" s="220">
        <f>G131*(1-H131)</f>
        <v>0</v>
      </c>
      <c r="J131" s="221">
        <f>IF(ISERROR(+I131*F131),"",+I131*F131)</f>
        <v>0</v>
      </c>
      <c r="K131" s="302"/>
      <c r="L131" s="14"/>
      <c r="M131" s="222" t="str">
        <f t="shared" si="47"/>
        <v/>
      </c>
      <c r="N131" s="222" t="str">
        <f t="shared" si="48"/>
        <v/>
      </c>
      <c r="O131" s="223" t="str">
        <f>IF(ISBLANK(+F131),"",+F131)</f>
        <v/>
      </c>
      <c r="P131" s="109"/>
      <c r="Q131" s="258"/>
      <c r="R131" s="235"/>
      <c r="S131" s="220">
        <f t="shared" si="49"/>
        <v>0</v>
      </c>
      <c r="T131" s="221">
        <f t="shared" si="50"/>
        <v>0</v>
      </c>
      <c r="U131" s="302"/>
      <c r="V131" s="14"/>
      <c r="W131" s="222" t="str">
        <f t="shared" si="51"/>
        <v/>
      </c>
      <c r="X131" s="222" t="str">
        <f t="shared" si="52"/>
        <v/>
      </c>
      <c r="Y131" s="223" t="str">
        <f>IF(ISBLANK(+F131),"",+F131)</f>
        <v/>
      </c>
      <c r="Z131" s="109"/>
      <c r="AA131" s="107"/>
      <c r="AB131" s="236"/>
      <c r="AC131" s="224" t="str">
        <f>IF(ISERROR(IF(OR(Z131="nee",Z131=""),"",+Y131*AA131)),"",IF(OR(Z131="nee",Z131=""),"",+Y131*AA131))</f>
        <v/>
      </c>
      <c r="AD131" s="225" t="str">
        <f>IF(ISERROR((AC131*24*365)/1000),"",(AC131*24*365)/1000)</f>
        <v/>
      </c>
      <c r="AE131" s="221">
        <f>IF(ISERROR(+AD131*tariefKwh*7),0,+AD131*tariefKwh*7)</f>
        <v>0</v>
      </c>
    </row>
    <row r="132" spans="1:31" s="11" customFormat="1" ht="15" customHeight="1" x14ac:dyDescent="0.2">
      <c r="A132" s="59"/>
      <c r="B132" s="139"/>
      <c r="C132" s="180"/>
      <c r="D132" s="64"/>
      <c r="E132" s="64"/>
      <c r="F132" s="234"/>
      <c r="G132" s="258"/>
      <c r="H132" s="65"/>
      <c r="I132" s="220">
        <f>G132*(1-H132)</f>
        <v>0</v>
      </c>
      <c r="J132" s="221">
        <f>IF(ISERROR(+I132*F132),"",+I132*F132)</f>
        <v>0</v>
      </c>
      <c r="K132" s="302"/>
      <c r="L132" s="14"/>
      <c r="M132" s="222" t="str">
        <f t="shared" si="47"/>
        <v/>
      </c>
      <c r="N132" s="222" t="str">
        <f t="shared" si="48"/>
        <v/>
      </c>
      <c r="O132" s="223" t="str">
        <f>IF(ISBLANK(+F132),"",+F132)</f>
        <v/>
      </c>
      <c r="P132" s="109"/>
      <c r="Q132" s="258"/>
      <c r="R132" s="235"/>
      <c r="S132" s="220">
        <f t="shared" si="49"/>
        <v>0</v>
      </c>
      <c r="T132" s="221">
        <f t="shared" si="50"/>
        <v>0</v>
      </c>
      <c r="U132" s="302"/>
      <c r="V132" s="14"/>
      <c r="W132" s="222" t="str">
        <f t="shared" si="51"/>
        <v/>
      </c>
      <c r="X132" s="222" t="str">
        <f t="shared" si="52"/>
        <v/>
      </c>
      <c r="Y132" s="223" t="str">
        <f>IF(ISBLANK(+F132),"",+F132)</f>
        <v/>
      </c>
      <c r="Z132" s="109"/>
      <c r="AA132" s="107"/>
      <c r="AB132" s="236"/>
      <c r="AC132" s="224" t="str">
        <f>IF(ISERROR(IF(OR(Z132="nee",Z132=""),"",+Y132*AA132)),"",IF(OR(Z132="nee",Z132=""),"",+Y132*AA132))</f>
        <v/>
      </c>
      <c r="AD132" s="225" t="str">
        <f>IF(ISERROR((AC132*24*365)/1000),"",(AC132*24*365)/1000)</f>
        <v/>
      </c>
      <c r="AE132" s="221">
        <f>IF(ISERROR(+AD132*tariefKwh*7),0,+AD132*tariefKwh*7)</f>
        <v>0</v>
      </c>
    </row>
    <row r="133" spans="1:31" s="11" customFormat="1" ht="15" customHeight="1" x14ac:dyDescent="0.2">
      <c r="A133" s="59"/>
      <c r="B133" s="139"/>
      <c r="C133" s="180"/>
      <c r="D133" s="64"/>
      <c r="E133" s="64"/>
      <c r="F133" s="234"/>
      <c r="G133" s="258"/>
      <c r="H133" s="65"/>
      <c r="I133" s="220">
        <f>G133*(1-H133)</f>
        <v>0</v>
      </c>
      <c r="J133" s="221">
        <f>IF(ISERROR(+I133*F133),"",+I133*F133)</f>
        <v>0</v>
      </c>
      <c r="K133" s="302"/>
      <c r="L133" s="14"/>
      <c r="M133" s="222" t="str">
        <f t="shared" si="47"/>
        <v/>
      </c>
      <c r="N133" s="222" t="str">
        <f t="shared" si="48"/>
        <v/>
      </c>
      <c r="O133" s="223" t="str">
        <f>IF(ISBLANK(+F133),"",+F133)</f>
        <v/>
      </c>
      <c r="P133" s="109"/>
      <c r="Q133" s="258"/>
      <c r="R133" s="235"/>
      <c r="S133" s="220">
        <f t="shared" si="49"/>
        <v>0</v>
      </c>
      <c r="T133" s="221">
        <f t="shared" si="50"/>
        <v>0</v>
      </c>
      <c r="U133" s="302"/>
      <c r="V133" s="14"/>
      <c r="W133" s="222" t="str">
        <f t="shared" si="51"/>
        <v/>
      </c>
      <c r="X133" s="222" t="str">
        <f t="shared" si="52"/>
        <v/>
      </c>
      <c r="Y133" s="223" t="str">
        <f>IF(ISBLANK(+F133),"",+F133)</f>
        <v/>
      </c>
      <c r="Z133" s="109"/>
      <c r="AA133" s="107"/>
      <c r="AB133" s="236"/>
      <c r="AC133" s="224" t="str">
        <f>IF(ISERROR(IF(OR(Z133="nee",Z133=""),"",+Y133*AA133)),"",IF(OR(Z133="nee",Z133=""),"",+Y133*AA133))</f>
        <v/>
      </c>
      <c r="AD133" s="225" t="str">
        <f>IF(ISERROR((AC133*24*365)/1000),"",(AC133*24*365)/1000)</f>
        <v/>
      </c>
      <c r="AE133" s="221">
        <f>IF(ISERROR(+AD133*tariefKwh*7),0,+AD133*tariefKwh*7)</f>
        <v>0</v>
      </c>
    </row>
    <row r="134" spans="1:31" s="11" customFormat="1" ht="15" customHeight="1" x14ac:dyDescent="0.2">
      <c r="A134" s="59"/>
      <c r="B134" s="80"/>
      <c r="C134" s="226" t="s">
        <v>317</v>
      </c>
      <c r="D134" s="227"/>
      <c r="E134" s="227"/>
      <c r="F134" s="228"/>
      <c r="G134" s="229"/>
      <c r="H134" s="230"/>
      <c r="I134" s="229"/>
      <c r="J134" s="231"/>
      <c r="K134" s="231"/>
      <c r="L134" s="232"/>
      <c r="M134" s="233"/>
      <c r="N134" s="167"/>
      <c r="O134" s="14"/>
      <c r="P134" s="14"/>
      <c r="Q134" s="14"/>
      <c r="R134" s="14"/>
      <c r="S134" s="14"/>
      <c r="T134" s="14"/>
      <c r="U134" s="231"/>
      <c r="V134" s="14"/>
      <c r="W134" s="167"/>
      <c r="X134" s="167"/>
      <c r="Y134" s="14"/>
      <c r="Z134" s="74"/>
      <c r="AA134" s="14"/>
      <c r="AB134" s="14"/>
    </row>
    <row r="135" spans="1:31" s="11" customFormat="1" ht="15" customHeight="1" x14ac:dyDescent="0.2">
      <c r="A135" s="59"/>
      <c r="B135" s="80"/>
      <c r="C135" s="226"/>
      <c r="D135" s="227"/>
      <c r="E135" s="227"/>
      <c r="F135" s="228"/>
      <c r="G135" s="229"/>
      <c r="H135" s="230"/>
      <c r="I135" s="229"/>
      <c r="J135" s="231"/>
      <c r="K135" s="229"/>
      <c r="L135" s="232"/>
      <c r="M135" s="233"/>
      <c r="N135" s="167"/>
      <c r="O135" s="14"/>
      <c r="P135" s="14"/>
      <c r="Q135" s="14"/>
      <c r="R135" s="14"/>
      <c r="S135" s="14"/>
      <c r="T135" s="14"/>
      <c r="U135" s="229"/>
      <c r="V135" s="14"/>
      <c r="W135" s="167"/>
      <c r="X135" s="167"/>
      <c r="Y135" s="14"/>
      <c r="Z135" s="74"/>
      <c r="AA135" s="14"/>
      <c r="AB135" s="14"/>
    </row>
    <row r="136" spans="1:31" s="11" customFormat="1" ht="57.5" x14ac:dyDescent="0.45">
      <c r="A136" s="59"/>
      <c r="B136" s="82" t="s">
        <v>63</v>
      </c>
      <c r="C136" s="513" t="str">
        <f t="shared" ref="C136:E136" si="53">VLOOKUP(B136,$B$10:$D$32,2,FALSE)</f>
        <v>Variant 6: Licentie(s) Decentrale Distributie</v>
      </c>
      <c r="D136" s="514" t="e">
        <f t="shared" si="53"/>
        <v>#N/A</v>
      </c>
      <c r="E136" s="514" t="e">
        <f t="shared" si="53"/>
        <v>#N/A</v>
      </c>
      <c r="F136" s="68"/>
      <c r="G136" s="68"/>
      <c r="H136" s="68"/>
      <c r="I136" s="68"/>
      <c r="J136" s="215" t="s">
        <v>50</v>
      </c>
      <c r="K136" s="303"/>
      <c r="L136" s="14"/>
      <c r="M136" s="513" t="s">
        <v>335</v>
      </c>
      <c r="N136" s="514"/>
      <c r="O136" s="514"/>
      <c r="P136" s="514"/>
      <c r="Q136" s="58"/>
      <c r="R136" s="58"/>
      <c r="S136" s="58"/>
      <c r="T136" s="215" t="str">
        <f>"Totaalprijs "&amp;M136&amp;" 
Licentie"</f>
        <v>Totaalprijs Onderhoud &amp; Support 
Licentie</v>
      </c>
      <c r="U136" s="303"/>
      <c r="V136" s="14"/>
      <c r="W136" s="165"/>
      <c r="X136" s="165"/>
      <c r="Y136" s="18"/>
      <c r="Z136" s="18"/>
      <c r="AA136" s="18"/>
      <c r="AB136" s="18"/>
      <c r="AC136" s="18"/>
      <c r="AD136" s="18"/>
      <c r="AE136" s="18"/>
    </row>
    <row r="137" spans="1:31" s="11" customFormat="1" ht="20" thickBot="1" x14ac:dyDescent="0.35">
      <c r="A137" s="59"/>
      <c r="B137" s="83"/>
      <c r="C137" s="84" t="s">
        <v>48</v>
      </c>
      <c r="D137" s="182"/>
      <c r="E137" s="138"/>
      <c r="F137" s="327" t="s">
        <v>49</v>
      </c>
      <c r="G137" s="100"/>
      <c r="H137" s="69"/>
      <c r="I137" s="69"/>
      <c r="J137" s="70">
        <f>SUM(J139:J141)</f>
        <v>0</v>
      </c>
      <c r="K137" s="304"/>
      <c r="L137" s="14"/>
      <c r="M137" s="169"/>
      <c r="N137" s="168"/>
      <c r="O137" s="71"/>
      <c r="P137" s="71"/>
      <c r="Q137" s="71"/>
      <c r="R137" s="71"/>
      <c r="S137" s="71"/>
      <c r="T137" s="72">
        <f>SUM(T139:T141)</f>
        <v>0</v>
      </c>
      <c r="U137" s="304"/>
      <c r="V137" s="14"/>
      <c r="W137" s="165"/>
      <c r="X137" s="165"/>
      <c r="Y137" s="18"/>
      <c r="Z137" s="18"/>
      <c r="AA137" s="18"/>
      <c r="AB137" s="18"/>
      <c r="AC137" s="18"/>
      <c r="AD137" s="18"/>
      <c r="AE137" s="18"/>
    </row>
    <row r="138" spans="1:31" s="11" customFormat="1" ht="70.5" thickTop="1" x14ac:dyDescent="0.3">
      <c r="A138" s="59"/>
      <c r="B138" s="139"/>
      <c r="C138" s="216" t="s">
        <v>5</v>
      </c>
      <c r="D138" s="216" t="s">
        <v>11</v>
      </c>
      <c r="E138" s="216" t="s">
        <v>14</v>
      </c>
      <c r="F138" s="217" t="s">
        <v>17</v>
      </c>
      <c r="G138" s="217" t="s">
        <v>45</v>
      </c>
      <c r="H138" s="217" t="s">
        <v>192</v>
      </c>
      <c r="I138" s="217" t="s">
        <v>12</v>
      </c>
      <c r="J138" s="217" t="s">
        <v>13</v>
      </c>
      <c r="K138" s="301" t="s">
        <v>222</v>
      </c>
      <c r="L138" s="14"/>
      <c r="M138" s="216" t="s">
        <v>5</v>
      </c>
      <c r="N138" s="216" t="s">
        <v>11</v>
      </c>
      <c r="O138" s="217" t="s">
        <v>17</v>
      </c>
      <c r="P138" s="218" t="s">
        <v>21</v>
      </c>
      <c r="Q138" s="217" t="s">
        <v>336</v>
      </c>
      <c r="R138" s="217" t="s">
        <v>192</v>
      </c>
      <c r="S138" s="217" t="s">
        <v>337</v>
      </c>
      <c r="T138" s="217" t="s">
        <v>236</v>
      </c>
      <c r="U138" s="301" t="s">
        <v>222</v>
      </c>
      <c r="V138" s="14"/>
      <c r="W138" s="165"/>
      <c r="X138" s="165"/>
      <c r="Y138" s="18"/>
      <c r="Z138" s="18"/>
      <c r="AA138" s="18"/>
      <c r="AB138" s="18"/>
      <c r="AC138" s="18"/>
      <c r="AD138" s="18"/>
      <c r="AE138" s="18"/>
    </row>
    <row r="139" spans="1:31" s="11" customFormat="1" ht="15" customHeight="1" x14ac:dyDescent="0.2">
      <c r="A139" s="59"/>
      <c r="B139" s="139"/>
      <c r="C139" s="180"/>
      <c r="D139" s="64"/>
      <c r="E139" s="64"/>
      <c r="F139" s="234"/>
      <c r="G139" s="258"/>
      <c r="H139" s="65"/>
      <c r="I139" s="220">
        <f>G139*(1-H139)</f>
        <v>0</v>
      </c>
      <c r="J139" s="221">
        <f>IF(ISERROR(+I139*F139),"",+I139*F139)</f>
        <v>0</v>
      </c>
      <c r="K139" s="302"/>
      <c r="L139" s="14"/>
      <c r="M139" s="222" t="str">
        <f t="shared" ref="M139:M141" si="54">IF(ISBLANK(+C139),"",+C139)</f>
        <v/>
      </c>
      <c r="N139" s="222" t="str">
        <f t="shared" ref="N139:N141" si="55">IF(ISBLANK(+D139),"",+D139)</f>
        <v/>
      </c>
      <c r="O139" s="223" t="str">
        <f>IF(ISBLANK(+F139),"",+F139)</f>
        <v/>
      </c>
      <c r="P139" s="109"/>
      <c r="Q139" s="258"/>
      <c r="R139" s="235"/>
      <c r="S139" s="220">
        <f t="shared" ref="S139:S141" si="56">IF(ISERROR(+Q139*(1-(R139))),"",+Q139*(1-(R139)))</f>
        <v>0</v>
      </c>
      <c r="T139" s="221">
        <f t="shared" ref="T139:T141" si="57">IF(ISERROR(+S139*O139*7),0,+S139*O139*7)</f>
        <v>0</v>
      </c>
      <c r="U139" s="302"/>
      <c r="V139" s="14"/>
      <c r="W139" s="165"/>
      <c r="X139" s="165"/>
      <c r="Y139" s="18"/>
      <c r="Z139" s="18"/>
      <c r="AA139" s="18"/>
      <c r="AB139" s="18"/>
      <c r="AC139" s="18"/>
      <c r="AD139" s="18"/>
      <c r="AE139" s="18"/>
    </row>
    <row r="140" spans="1:31" s="11" customFormat="1" ht="15" customHeight="1" x14ac:dyDescent="0.2">
      <c r="A140" s="59"/>
      <c r="B140" s="139"/>
      <c r="C140" s="180"/>
      <c r="D140" s="64"/>
      <c r="E140" s="64"/>
      <c r="F140" s="234"/>
      <c r="G140" s="258"/>
      <c r="H140" s="65"/>
      <c r="I140" s="220">
        <f>G140*(1-H140)</f>
        <v>0</v>
      </c>
      <c r="J140" s="221">
        <f>IF(ISERROR(+I140*F140),"",+I140*F140)</f>
        <v>0</v>
      </c>
      <c r="K140" s="302"/>
      <c r="L140" s="14"/>
      <c r="M140" s="222" t="str">
        <f t="shared" si="54"/>
        <v/>
      </c>
      <c r="N140" s="222" t="str">
        <f t="shared" si="55"/>
        <v/>
      </c>
      <c r="O140" s="223" t="str">
        <f>IF(ISBLANK(+F140),"",+F140)</f>
        <v/>
      </c>
      <c r="P140" s="109"/>
      <c r="Q140" s="258"/>
      <c r="R140" s="235"/>
      <c r="S140" s="220">
        <f t="shared" si="56"/>
        <v>0</v>
      </c>
      <c r="T140" s="221">
        <f t="shared" si="57"/>
        <v>0</v>
      </c>
      <c r="U140" s="302"/>
      <c r="V140" s="14"/>
      <c r="W140" s="165"/>
      <c r="X140" s="165"/>
      <c r="Y140" s="18"/>
      <c r="Z140" s="18"/>
      <c r="AA140" s="18"/>
      <c r="AB140" s="18"/>
      <c r="AC140" s="18"/>
      <c r="AD140" s="18"/>
      <c r="AE140" s="18"/>
    </row>
    <row r="141" spans="1:31" s="11" customFormat="1" ht="15" customHeight="1" x14ac:dyDescent="0.2">
      <c r="A141" s="59"/>
      <c r="B141" s="139"/>
      <c r="C141" s="180"/>
      <c r="D141" s="64"/>
      <c r="E141" s="64"/>
      <c r="F141" s="234"/>
      <c r="G141" s="258"/>
      <c r="H141" s="65"/>
      <c r="I141" s="220">
        <f>G141*(1-H141)</f>
        <v>0</v>
      </c>
      <c r="J141" s="221">
        <f>IF(ISERROR(+I141*F141),"",+I141*F141)</f>
        <v>0</v>
      </c>
      <c r="K141" s="302"/>
      <c r="L141" s="14"/>
      <c r="M141" s="222" t="str">
        <f t="shared" si="54"/>
        <v/>
      </c>
      <c r="N141" s="222" t="str">
        <f t="shared" si="55"/>
        <v/>
      </c>
      <c r="O141" s="223" t="str">
        <f>IF(ISBLANK(+F141),"",+F141)</f>
        <v/>
      </c>
      <c r="P141" s="109"/>
      <c r="Q141" s="258"/>
      <c r="R141" s="235"/>
      <c r="S141" s="220">
        <f t="shared" si="56"/>
        <v>0</v>
      </c>
      <c r="T141" s="221">
        <f t="shared" si="57"/>
        <v>0</v>
      </c>
      <c r="U141" s="302"/>
      <c r="V141" s="14"/>
      <c r="W141" s="165"/>
      <c r="X141" s="165"/>
      <c r="Y141" s="18"/>
      <c r="Z141" s="18"/>
      <c r="AA141" s="18"/>
      <c r="AB141" s="18"/>
      <c r="AC141" s="18"/>
      <c r="AD141" s="18"/>
      <c r="AE141" s="18"/>
    </row>
    <row r="142" spans="1:31" s="11" customFormat="1" ht="15" customHeight="1" thickBot="1" x14ac:dyDescent="0.35">
      <c r="A142" s="59"/>
      <c r="B142" s="173"/>
      <c r="C142" s="173"/>
      <c r="D142" s="173"/>
      <c r="E142" s="24"/>
      <c r="F142" s="20"/>
      <c r="G142" s="20"/>
      <c r="H142" s="20"/>
      <c r="I142" s="20"/>
      <c r="J142" s="20"/>
      <c r="K142" s="20"/>
      <c r="L142" s="20"/>
      <c r="M142" s="20"/>
      <c r="N142" s="164"/>
      <c r="O142" s="164"/>
      <c r="P142" s="20"/>
      <c r="Q142" s="20"/>
      <c r="R142" s="20"/>
      <c r="S142" s="20"/>
      <c r="T142" s="20"/>
      <c r="U142" s="20"/>
      <c r="V142" s="20"/>
      <c r="W142" s="20"/>
      <c r="X142" s="164"/>
      <c r="Y142" s="164"/>
      <c r="Z142" s="20"/>
      <c r="AA142" s="20"/>
      <c r="AB142" s="20"/>
      <c r="AC142" s="20"/>
      <c r="AD142" s="20"/>
      <c r="AE142" s="20"/>
    </row>
    <row r="143" spans="1:31" s="11" customFormat="1" ht="15" customHeight="1" x14ac:dyDescent="0.3">
      <c r="A143" s="59"/>
      <c r="B143" s="174"/>
      <c r="C143" s="174"/>
      <c r="D143" s="174"/>
      <c r="E143" s="17"/>
      <c r="F143" s="18"/>
      <c r="G143" s="18"/>
      <c r="H143" s="18"/>
      <c r="I143" s="18"/>
      <c r="J143" s="18"/>
      <c r="K143" s="18"/>
      <c r="L143" s="18"/>
      <c r="M143" s="18"/>
      <c r="N143" s="165"/>
      <c r="O143" s="165"/>
      <c r="P143" s="18"/>
      <c r="Q143" s="18"/>
      <c r="R143" s="18"/>
      <c r="S143" s="18"/>
      <c r="T143" s="18"/>
      <c r="U143" s="18"/>
      <c r="V143" s="18"/>
      <c r="W143" s="18"/>
      <c r="X143" s="165"/>
      <c r="Y143" s="165"/>
      <c r="Z143" s="18"/>
      <c r="AA143" s="18"/>
      <c r="AB143" s="18"/>
      <c r="AC143" s="18"/>
      <c r="AD143" s="18"/>
      <c r="AE143" s="18"/>
    </row>
    <row r="144" spans="1:31" s="11" customFormat="1" ht="19.5" x14ac:dyDescent="0.2">
      <c r="A144" s="59"/>
      <c r="B144" s="88" t="s">
        <v>249</v>
      </c>
      <c r="C144" s="513" t="str">
        <f t="shared" ref="C144:E144" si="58">VLOOKUP(B144,$B$10:$D$32,2,FALSE)</f>
        <v>Variant 7: Decentrale Distributie</v>
      </c>
      <c r="D144" s="514" t="e">
        <f t="shared" si="58"/>
        <v>#N/A</v>
      </c>
      <c r="E144" s="514" t="e">
        <f t="shared" si="58"/>
        <v>#N/A</v>
      </c>
      <c r="F144" s="132"/>
      <c r="G144" s="135" t="s">
        <v>44</v>
      </c>
      <c r="H144" s="135"/>
      <c r="I144" s="132"/>
      <c r="J144" s="131"/>
      <c r="K144" s="299"/>
      <c r="L144" s="86"/>
      <c r="M144" s="279" t="s">
        <v>335</v>
      </c>
      <c r="N144" s="280"/>
      <c r="O144" s="281"/>
      <c r="P144" s="281"/>
      <c r="Q144" s="281"/>
      <c r="R144" s="281"/>
      <c r="S144" s="132"/>
      <c r="T144" s="131"/>
      <c r="U144" s="299"/>
      <c r="V144" s="86"/>
      <c r="W144" s="279" t="s">
        <v>18</v>
      </c>
      <c r="X144" s="280"/>
      <c r="Y144" s="281"/>
      <c r="Z144" s="281"/>
      <c r="AA144" s="281"/>
      <c r="AB144" s="281"/>
      <c r="AC144" s="281"/>
      <c r="AD144" s="132"/>
      <c r="AE144" s="131"/>
    </row>
    <row r="145" spans="1:31" s="11" customFormat="1" ht="20" thickBot="1" x14ac:dyDescent="0.25">
      <c r="A145" s="59"/>
      <c r="B145" s="59"/>
      <c r="C145" s="84" t="s">
        <v>23</v>
      </c>
      <c r="D145" s="179"/>
      <c r="E145" s="521" t="str">
        <f>"Distributie " &amp; LEFT(B144,1) &amp; " : "</f>
        <v xml:space="preserve">Distributie 7 : </v>
      </c>
      <c r="F145" s="522"/>
      <c r="G145" s="523"/>
      <c r="H145" s="524"/>
      <c r="I145" s="89" t="s">
        <v>24</v>
      </c>
      <c r="J145" s="85">
        <f>SUM(J147:J151)</f>
        <v>0</v>
      </c>
      <c r="K145" s="300"/>
      <c r="L145" s="59"/>
      <c r="M145" s="277"/>
      <c r="N145" s="278"/>
      <c r="O145" s="133"/>
      <c r="P145" s="133"/>
      <c r="Q145" s="133"/>
      <c r="R145" s="133"/>
      <c r="S145" s="136" t="s">
        <v>24</v>
      </c>
      <c r="T145" s="137">
        <f>SUM(T147:T151)</f>
        <v>0</v>
      </c>
      <c r="U145" s="300"/>
      <c r="V145" s="59"/>
      <c r="W145" s="277"/>
      <c r="X145" s="278"/>
      <c r="Y145" s="133"/>
      <c r="Z145" s="133"/>
      <c r="AA145" s="133"/>
      <c r="AB145" s="133"/>
      <c r="AC145" s="133"/>
      <c r="AD145" s="136" t="s">
        <v>24</v>
      </c>
      <c r="AE145" s="137">
        <f>SUM(AE147:AE151)</f>
        <v>0</v>
      </c>
    </row>
    <row r="146" spans="1:31" s="11" customFormat="1" ht="70.5" thickTop="1" x14ac:dyDescent="0.3">
      <c r="A146" s="59"/>
      <c r="B146" s="139"/>
      <c r="C146" s="216" t="s">
        <v>5</v>
      </c>
      <c r="D146" s="216" t="s">
        <v>11</v>
      </c>
      <c r="E146" s="216" t="s">
        <v>14</v>
      </c>
      <c r="F146" s="217" t="s">
        <v>17</v>
      </c>
      <c r="G146" s="217" t="s">
        <v>45</v>
      </c>
      <c r="H146" s="217" t="s">
        <v>192</v>
      </c>
      <c r="I146" s="217" t="s">
        <v>12</v>
      </c>
      <c r="J146" s="217" t="s">
        <v>13</v>
      </c>
      <c r="K146" s="301" t="s">
        <v>222</v>
      </c>
      <c r="L146" s="14"/>
      <c r="M146" s="216" t="s">
        <v>5</v>
      </c>
      <c r="N146" s="216" t="s">
        <v>11</v>
      </c>
      <c r="O146" s="217" t="s">
        <v>17</v>
      </c>
      <c r="P146" s="218" t="s">
        <v>21</v>
      </c>
      <c r="Q146" s="217" t="s">
        <v>336</v>
      </c>
      <c r="R146" s="217" t="s">
        <v>192</v>
      </c>
      <c r="S146" s="217" t="s">
        <v>337</v>
      </c>
      <c r="T146" s="217" t="s">
        <v>236</v>
      </c>
      <c r="U146" s="301" t="s">
        <v>222</v>
      </c>
      <c r="V146" s="14"/>
      <c r="W146" s="216" t="s">
        <v>5</v>
      </c>
      <c r="X146" s="216" t="s">
        <v>11</v>
      </c>
      <c r="Y146" s="217" t="s">
        <v>17</v>
      </c>
      <c r="Z146" s="218" t="s">
        <v>21</v>
      </c>
      <c r="AA146" s="217" t="s">
        <v>320</v>
      </c>
      <c r="AB146" s="219" t="s">
        <v>16</v>
      </c>
      <c r="AC146" s="217" t="s">
        <v>320</v>
      </c>
      <c r="AD146" s="217" t="s">
        <v>20</v>
      </c>
      <c r="AE146" s="217" t="s">
        <v>238</v>
      </c>
    </row>
    <row r="147" spans="1:31" s="11" customFormat="1" ht="15" customHeight="1" x14ac:dyDescent="0.2">
      <c r="A147" s="59"/>
      <c r="B147" s="139"/>
      <c r="C147" s="180"/>
      <c r="D147" s="64"/>
      <c r="E147" s="64"/>
      <c r="F147" s="234"/>
      <c r="G147" s="258"/>
      <c r="H147" s="65"/>
      <c r="I147" s="220">
        <f>G147*(1-H147)</f>
        <v>0</v>
      </c>
      <c r="J147" s="221">
        <f>IF(ISERROR(+I147*F147),"",+I147*F147)</f>
        <v>0</v>
      </c>
      <c r="K147" s="302"/>
      <c r="L147" s="14"/>
      <c r="M147" s="222" t="str">
        <f t="shared" ref="M147:M151" si="59">IF(ISBLANK(+C147),"",+C147)</f>
        <v/>
      </c>
      <c r="N147" s="222" t="str">
        <f t="shared" ref="N147:N151" si="60">IF(ISBLANK(+D147),"",+D147)</f>
        <v/>
      </c>
      <c r="O147" s="223" t="str">
        <f>IF(ISBLANK(+F147),"",+F147)</f>
        <v/>
      </c>
      <c r="P147" s="109"/>
      <c r="Q147" s="258"/>
      <c r="R147" s="235"/>
      <c r="S147" s="220">
        <f t="shared" ref="S147:S151" si="61">IF(ISERROR(+Q147*(1-(R147))),"",+Q147*(1-(R147)))</f>
        <v>0</v>
      </c>
      <c r="T147" s="221">
        <f t="shared" ref="T147:T151" si="62">IF(ISERROR(+S147*O147*7),0,+S147*O147*7)</f>
        <v>0</v>
      </c>
      <c r="U147" s="302"/>
      <c r="V147" s="14"/>
      <c r="W147" s="222" t="str">
        <f t="shared" ref="W147:W151" si="63">IF(ISBLANK(+M147),"",+M147)</f>
        <v/>
      </c>
      <c r="X147" s="222" t="str">
        <f t="shared" ref="X147:X151" si="64">IF(ISBLANK(+N147),"",+N147)</f>
        <v/>
      </c>
      <c r="Y147" s="223" t="str">
        <f>IF(ISBLANK(+F147),"",+F147)</f>
        <v/>
      </c>
      <c r="Z147" s="109"/>
      <c r="AA147" s="107"/>
      <c r="AB147" s="236"/>
      <c r="AC147" s="224" t="str">
        <f>IF(ISERROR(IF(OR(Z147="nee",Z147=""),"",+Y147*AA147)),"",IF(OR(Z147="nee",Z147=""),"",+Y147*AA147))</f>
        <v/>
      </c>
      <c r="AD147" s="225" t="str">
        <f>IF(ISERROR((AC147*24*365)/1000),"",(AC147*24*365)/1000)</f>
        <v/>
      </c>
      <c r="AE147" s="221">
        <f>IF(ISERROR(+AD147*tariefKwh*7),0,+AD147*tariefKwh*7)</f>
        <v>0</v>
      </c>
    </row>
    <row r="148" spans="1:31" s="11" customFormat="1" ht="15" customHeight="1" x14ac:dyDescent="0.2">
      <c r="A148" s="59"/>
      <c r="B148" s="139"/>
      <c r="C148" s="180"/>
      <c r="D148" s="64"/>
      <c r="E148" s="64"/>
      <c r="F148" s="234"/>
      <c r="G148" s="258"/>
      <c r="H148" s="65"/>
      <c r="I148" s="220">
        <f>G148*(1-H148)</f>
        <v>0</v>
      </c>
      <c r="J148" s="221">
        <f>IF(ISERROR(+I148*F148),"",+I148*F148)</f>
        <v>0</v>
      </c>
      <c r="K148" s="302"/>
      <c r="L148" s="14"/>
      <c r="M148" s="222" t="str">
        <f t="shared" si="59"/>
        <v/>
      </c>
      <c r="N148" s="222" t="str">
        <f t="shared" si="60"/>
        <v/>
      </c>
      <c r="O148" s="223" t="str">
        <f>IF(ISBLANK(+F148),"",+F148)</f>
        <v/>
      </c>
      <c r="P148" s="109"/>
      <c r="Q148" s="258"/>
      <c r="R148" s="235"/>
      <c r="S148" s="220">
        <f t="shared" si="61"/>
        <v>0</v>
      </c>
      <c r="T148" s="221">
        <f t="shared" si="62"/>
        <v>0</v>
      </c>
      <c r="U148" s="302"/>
      <c r="V148" s="14"/>
      <c r="W148" s="222" t="str">
        <f t="shared" si="63"/>
        <v/>
      </c>
      <c r="X148" s="222" t="str">
        <f t="shared" si="64"/>
        <v/>
      </c>
      <c r="Y148" s="223" t="str">
        <f>IF(ISBLANK(+F148),"",+F148)</f>
        <v/>
      </c>
      <c r="Z148" s="109"/>
      <c r="AA148" s="107"/>
      <c r="AB148" s="236"/>
      <c r="AC148" s="224" t="str">
        <f>IF(ISERROR(IF(OR(Z148="nee",Z148=""),"",+Y148*AA148)),"",IF(OR(Z148="nee",Z148=""),"",+Y148*AA148))</f>
        <v/>
      </c>
      <c r="AD148" s="225" t="str">
        <f>IF(ISERROR((AC148*24*365)/1000),"",(AC148*24*365)/1000)</f>
        <v/>
      </c>
      <c r="AE148" s="221">
        <f>IF(ISERROR(+AD148*tariefKwh*7),0,+AD148*tariefKwh*7)</f>
        <v>0</v>
      </c>
    </row>
    <row r="149" spans="1:31" s="11" customFormat="1" ht="15" customHeight="1" x14ac:dyDescent="0.2">
      <c r="A149" s="59"/>
      <c r="B149" s="139"/>
      <c r="C149" s="180"/>
      <c r="D149" s="64"/>
      <c r="E149" s="64"/>
      <c r="F149" s="234"/>
      <c r="G149" s="258"/>
      <c r="H149" s="65"/>
      <c r="I149" s="220">
        <f>G149*(1-H149)</f>
        <v>0</v>
      </c>
      <c r="J149" s="221">
        <f>IF(ISERROR(+I149*F149),"",+I149*F149)</f>
        <v>0</v>
      </c>
      <c r="K149" s="302"/>
      <c r="L149" s="14"/>
      <c r="M149" s="222" t="str">
        <f t="shared" si="59"/>
        <v/>
      </c>
      <c r="N149" s="222" t="str">
        <f t="shared" si="60"/>
        <v/>
      </c>
      <c r="O149" s="223" t="str">
        <f>IF(ISBLANK(+F149),"",+F149)</f>
        <v/>
      </c>
      <c r="P149" s="109"/>
      <c r="Q149" s="258"/>
      <c r="R149" s="235"/>
      <c r="S149" s="220">
        <f t="shared" si="61"/>
        <v>0</v>
      </c>
      <c r="T149" s="221">
        <f t="shared" si="62"/>
        <v>0</v>
      </c>
      <c r="U149" s="302"/>
      <c r="V149" s="14"/>
      <c r="W149" s="222" t="str">
        <f t="shared" si="63"/>
        <v/>
      </c>
      <c r="X149" s="222" t="str">
        <f t="shared" si="64"/>
        <v/>
      </c>
      <c r="Y149" s="223" t="str">
        <f>IF(ISBLANK(+F149),"",+F149)</f>
        <v/>
      </c>
      <c r="Z149" s="109"/>
      <c r="AA149" s="107"/>
      <c r="AB149" s="236"/>
      <c r="AC149" s="224" t="str">
        <f>IF(ISERROR(IF(OR(Z149="nee",Z149=""),"",+Y149*AA149)),"",IF(OR(Z149="nee",Z149=""),"",+Y149*AA149))</f>
        <v/>
      </c>
      <c r="AD149" s="225" t="str">
        <f>IF(ISERROR((AC149*24*365)/1000),"",(AC149*24*365)/1000)</f>
        <v/>
      </c>
      <c r="AE149" s="221">
        <f>IF(ISERROR(+AD149*tariefKwh*7),0,+AD149*tariefKwh*7)</f>
        <v>0</v>
      </c>
    </row>
    <row r="150" spans="1:31" s="11" customFormat="1" ht="15" customHeight="1" x14ac:dyDescent="0.2">
      <c r="A150" s="59"/>
      <c r="B150" s="139"/>
      <c r="C150" s="180"/>
      <c r="D150" s="64"/>
      <c r="E150" s="64"/>
      <c r="F150" s="234"/>
      <c r="G150" s="258"/>
      <c r="H150" s="65"/>
      <c r="I150" s="220">
        <f>G150*(1-H150)</f>
        <v>0</v>
      </c>
      <c r="J150" s="221">
        <f>IF(ISERROR(+I150*F150),"",+I150*F150)</f>
        <v>0</v>
      </c>
      <c r="K150" s="302"/>
      <c r="L150" s="14"/>
      <c r="M150" s="222" t="str">
        <f t="shared" si="59"/>
        <v/>
      </c>
      <c r="N150" s="222" t="str">
        <f t="shared" si="60"/>
        <v/>
      </c>
      <c r="O150" s="223" t="str">
        <f>IF(ISBLANK(+F150),"",+F150)</f>
        <v/>
      </c>
      <c r="P150" s="109"/>
      <c r="Q150" s="258"/>
      <c r="R150" s="235"/>
      <c r="S150" s="220">
        <f t="shared" si="61"/>
        <v>0</v>
      </c>
      <c r="T150" s="221">
        <f t="shared" si="62"/>
        <v>0</v>
      </c>
      <c r="U150" s="302"/>
      <c r="V150" s="14"/>
      <c r="W150" s="222" t="str">
        <f t="shared" si="63"/>
        <v/>
      </c>
      <c r="X150" s="222" t="str">
        <f t="shared" si="64"/>
        <v/>
      </c>
      <c r="Y150" s="223" t="str">
        <f>IF(ISBLANK(+F150),"",+F150)</f>
        <v/>
      </c>
      <c r="Z150" s="109"/>
      <c r="AA150" s="107"/>
      <c r="AB150" s="236"/>
      <c r="AC150" s="224" t="str">
        <f>IF(ISERROR(IF(OR(Z150="nee",Z150=""),"",+Y150*AA150)),"",IF(OR(Z150="nee",Z150=""),"",+Y150*AA150))</f>
        <v/>
      </c>
      <c r="AD150" s="225" t="str">
        <f>IF(ISERROR((AC150*24*365)/1000),"",(AC150*24*365)/1000)</f>
        <v/>
      </c>
      <c r="AE150" s="221">
        <f>IF(ISERROR(+AD150*tariefKwh*7),0,+AD150*tariefKwh*7)</f>
        <v>0</v>
      </c>
    </row>
    <row r="151" spans="1:31" s="11" customFormat="1" ht="15" customHeight="1" x14ac:dyDescent="0.2">
      <c r="A151" s="59"/>
      <c r="B151" s="139"/>
      <c r="C151" s="180"/>
      <c r="D151" s="64"/>
      <c r="E151" s="64"/>
      <c r="F151" s="234"/>
      <c r="G151" s="258"/>
      <c r="H151" s="65"/>
      <c r="I151" s="220">
        <f>G151*(1-H151)</f>
        <v>0</v>
      </c>
      <c r="J151" s="221">
        <f>IF(ISERROR(+I151*F151),"",+I151*F151)</f>
        <v>0</v>
      </c>
      <c r="K151" s="302"/>
      <c r="L151" s="14"/>
      <c r="M151" s="222" t="str">
        <f t="shared" si="59"/>
        <v/>
      </c>
      <c r="N151" s="222" t="str">
        <f t="shared" si="60"/>
        <v/>
      </c>
      <c r="O151" s="223" t="str">
        <f>IF(ISBLANK(+F151),"",+F151)</f>
        <v/>
      </c>
      <c r="P151" s="109"/>
      <c r="Q151" s="258"/>
      <c r="R151" s="235"/>
      <c r="S151" s="220">
        <f t="shared" si="61"/>
        <v>0</v>
      </c>
      <c r="T151" s="221">
        <f t="shared" si="62"/>
        <v>0</v>
      </c>
      <c r="U151" s="302"/>
      <c r="V151" s="14"/>
      <c r="W151" s="222" t="str">
        <f t="shared" si="63"/>
        <v/>
      </c>
      <c r="X151" s="222" t="str">
        <f t="shared" si="64"/>
        <v/>
      </c>
      <c r="Y151" s="223" t="str">
        <f>IF(ISBLANK(+F151),"",+F151)</f>
        <v/>
      </c>
      <c r="Z151" s="109"/>
      <c r="AA151" s="107"/>
      <c r="AB151" s="236"/>
      <c r="AC151" s="224" t="str">
        <f>IF(ISERROR(IF(OR(Z151="nee",Z151=""),"",+Y151*AA151)),"",IF(OR(Z151="nee",Z151=""),"",+Y151*AA151))</f>
        <v/>
      </c>
      <c r="AD151" s="225" t="str">
        <f>IF(ISERROR((AC151*24*365)/1000),"",(AC151*24*365)/1000)</f>
        <v/>
      </c>
      <c r="AE151" s="221">
        <f>IF(ISERROR(+AD151*tariefKwh*7),0,+AD151*tariefKwh*7)</f>
        <v>0</v>
      </c>
    </row>
    <row r="152" spans="1:31" s="11" customFormat="1" ht="15" customHeight="1" x14ac:dyDescent="0.2">
      <c r="A152" s="59"/>
      <c r="B152" s="80"/>
      <c r="C152" s="226" t="s">
        <v>317</v>
      </c>
      <c r="D152" s="227"/>
      <c r="E152" s="227"/>
      <c r="F152" s="228"/>
      <c r="G152" s="229"/>
      <c r="H152" s="230"/>
      <c r="I152" s="229"/>
      <c r="J152" s="231"/>
      <c r="K152" s="231"/>
      <c r="L152" s="232"/>
      <c r="M152" s="233"/>
      <c r="N152" s="167"/>
      <c r="O152" s="14"/>
      <c r="P152" s="14"/>
      <c r="Q152" s="14"/>
      <c r="R152" s="14"/>
      <c r="S152" s="14"/>
      <c r="T152" s="14"/>
      <c r="U152" s="231"/>
      <c r="V152" s="14"/>
      <c r="W152" s="167"/>
      <c r="X152" s="167"/>
      <c r="Y152" s="14"/>
      <c r="Z152" s="74"/>
      <c r="AA152" s="14"/>
      <c r="AB152" s="14"/>
    </row>
    <row r="153" spans="1:31" s="11" customFormat="1" ht="15" customHeight="1" x14ac:dyDescent="0.2">
      <c r="A153" s="59"/>
      <c r="B153" s="80"/>
      <c r="C153" s="226"/>
      <c r="D153" s="227"/>
      <c r="E153" s="227"/>
      <c r="F153" s="228"/>
      <c r="G153" s="229"/>
      <c r="H153" s="230"/>
      <c r="I153" s="229"/>
      <c r="J153" s="231"/>
      <c r="K153" s="229"/>
      <c r="L153" s="232"/>
      <c r="M153" s="233"/>
      <c r="N153" s="167"/>
      <c r="O153" s="14"/>
      <c r="P153" s="14"/>
      <c r="Q153" s="14"/>
      <c r="R153" s="14"/>
      <c r="S153" s="14"/>
      <c r="T153" s="14"/>
      <c r="U153" s="229"/>
      <c r="V153" s="14"/>
      <c r="W153" s="167"/>
      <c r="X153" s="167"/>
      <c r="Y153" s="14"/>
      <c r="Z153" s="74"/>
      <c r="AA153" s="14"/>
      <c r="AB153" s="14"/>
    </row>
    <row r="154" spans="1:31" s="11" customFormat="1" ht="57.5" x14ac:dyDescent="0.45">
      <c r="A154" s="59"/>
      <c r="B154" s="82" t="s">
        <v>261</v>
      </c>
      <c r="C154" s="513" t="str">
        <f t="shared" ref="C154:E154" si="65">VLOOKUP(B154,$B$10:$D$32,2,FALSE)</f>
        <v>Variant 7: Licentie(s) Decentrale Distributie</v>
      </c>
      <c r="D154" s="514" t="e">
        <f t="shared" si="65"/>
        <v>#N/A</v>
      </c>
      <c r="E154" s="514" t="e">
        <f t="shared" si="65"/>
        <v>#N/A</v>
      </c>
      <c r="F154" s="68"/>
      <c r="G154" s="68"/>
      <c r="H154" s="68"/>
      <c r="I154" s="68"/>
      <c r="J154" s="215" t="s">
        <v>50</v>
      </c>
      <c r="K154" s="303"/>
      <c r="L154" s="14"/>
      <c r="M154" s="513" t="str">
        <f>IF(E155="Subscription","Subscription","Onderhoud &amp; Support")</f>
        <v>Onderhoud &amp; Support</v>
      </c>
      <c r="N154" s="514"/>
      <c r="O154" s="514"/>
      <c r="P154" s="514"/>
      <c r="Q154" s="58"/>
      <c r="R154" s="58"/>
      <c r="S154" s="58"/>
      <c r="T154" s="215" t="str">
        <f>"Totaalprijs "&amp;M154&amp;" 
Licentie"</f>
        <v>Totaalprijs Onderhoud &amp; Support 
Licentie</v>
      </c>
      <c r="U154" s="303"/>
      <c r="V154" s="14"/>
      <c r="W154" s="165"/>
      <c r="X154" s="165"/>
      <c r="Y154" s="18"/>
      <c r="Z154" s="18"/>
      <c r="AA154" s="18"/>
      <c r="AB154" s="18"/>
      <c r="AC154" s="18"/>
      <c r="AD154" s="18"/>
      <c r="AE154" s="18"/>
    </row>
    <row r="155" spans="1:31" s="11" customFormat="1" ht="20" thickBot="1" x14ac:dyDescent="0.35">
      <c r="A155" s="59"/>
      <c r="B155" s="83"/>
      <c r="C155" s="84" t="s">
        <v>48</v>
      </c>
      <c r="D155" s="182"/>
      <c r="E155" s="138"/>
      <c r="F155" s="327" t="s">
        <v>49</v>
      </c>
      <c r="G155" s="100"/>
      <c r="H155" s="69"/>
      <c r="I155" s="69"/>
      <c r="J155" s="70">
        <f>SUM(J157:J159)</f>
        <v>0</v>
      </c>
      <c r="K155" s="304"/>
      <c r="L155" s="14"/>
      <c r="M155" s="169"/>
      <c r="N155" s="168"/>
      <c r="O155" s="71"/>
      <c r="P155" s="71"/>
      <c r="Q155" s="71"/>
      <c r="R155" s="71"/>
      <c r="S155" s="71"/>
      <c r="T155" s="72">
        <f>SUM(T157:T159)</f>
        <v>0</v>
      </c>
      <c r="U155" s="304"/>
      <c r="V155" s="14"/>
      <c r="W155" s="165"/>
      <c r="X155" s="165"/>
      <c r="Y155" s="18"/>
      <c r="Z155" s="18"/>
      <c r="AA155" s="18"/>
      <c r="AB155" s="18"/>
      <c r="AC155" s="18"/>
      <c r="AD155" s="18"/>
      <c r="AE155" s="18"/>
    </row>
    <row r="156" spans="1:31" s="11" customFormat="1" ht="70.5" thickTop="1" x14ac:dyDescent="0.3">
      <c r="A156" s="59"/>
      <c r="B156" s="139"/>
      <c r="C156" s="216" t="s">
        <v>5</v>
      </c>
      <c r="D156" s="216" t="s">
        <v>11</v>
      </c>
      <c r="E156" s="216" t="s">
        <v>14</v>
      </c>
      <c r="F156" s="217" t="s">
        <v>17</v>
      </c>
      <c r="G156" s="217" t="s">
        <v>45</v>
      </c>
      <c r="H156" s="217" t="s">
        <v>192</v>
      </c>
      <c r="I156" s="217" t="s">
        <v>12</v>
      </c>
      <c r="J156" s="217" t="s">
        <v>13</v>
      </c>
      <c r="K156" s="301" t="s">
        <v>222</v>
      </c>
      <c r="L156" s="14"/>
      <c r="M156" s="216" t="s">
        <v>5</v>
      </c>
      <c r="N156" s="216" t="s">
        <v>11</v>
      </c>
      <c r="O156" s="217" t="s">
        <v>17</v>
      </c>
      <c r="P156" s="218" t="s">
        <v>21</v>
      </c>
      <c r="Q156" s="217" t="s">
        <v>336</v>
      </c>
      <c r="R156" s="217" t="s">
        <v>192</v>
      </c>
      <c r="S156" s="217" t="s">
        <v>337</v>
      </c>
      <c r="T156" s="217" t="s">
        <v>236</v>
      </c>
      <c r="U156" s="301" t="s">
        <v>222</v>
      </c>
      <c r="V156" s="14"/>
      <c r="W156" s="165"/>
      <c r="X156" s="165"/>
      <c r="Y156" s="18"/>
      <c r="Z156" s="18"/>
      <c r="AA156" s="18"/>
      <c r="AB156" s="18"/>
      <c r="AC156" s="18"/>
      <c r="AD156" s="18"/>
      <c r="AE156" s="18"/>
    </row>
    <row r="157" spans="1:31" s="11" customFormat="1" ht="15" customHeight="1" x14ac:dyDescent="0.2">
      <c r="A157" s="59"/>
      <c r="B157" s="139"/>
      <c r="C157" s="180"/>
      <c r="D157" s="64"/>
      <c r="E157" s="64"/>
      <c r="F157" s="234"/>
      <c r="G157" s="258"/>
      <c r="H157" s="65"/>
      <c r="I157" s="220">
        <f>G157*(1-H157)</f>
        <v>0</v>
      </c>
      <c r="J157" s="221">
        <f>IF(ISERROR(+I157*F157),"",+I157*F157)</f>
        <v>0</v>
      </c>
      <c r="K157" s="302"/>
      <c r="L157" s="14"/>
      <c r="M157" s="222" t="str">
        <f t="shared" ref="M157:M159" si="66">IF(ISBLANK(+C157),"",+C157)</f>
        <v/>
      </c>
      <c r="N157" s="222" t="str">
        <f t="shared" ref="N157:N159" si="67">IF(ISBLANK(+D157),"",+D157)</f>
        <v/>
      </c>
      <c r="O157" s="223" t="str">
        <f>IF(ISBLANK(+F157),"",+F157)</f>
        <v/>
      </c>
      <c r="P157" s="109"/>
      <c r="Q157" s="258"/>
      <c r="R157" s="235"/>
      <c r="S157" s="220">
        <f t="shared" ref="S157:S159" si="68">IF(ISERROR(+Q157*(1-(R157))),"",+Q157*(1-(R157)))</f>
        <v>0</v>
      </c>
      <c r="T157" s="221">
        <f t="shared" ref="T157:T159" si="69">IF(ISERROR(+S157*O157*7),0,+S157*O157*7)</f>
        <v>0</v>
      </c>
      <c r="U157" s="302"/>
      <c r="V157" s="14"/>
      <c r="W157" s="165"/>
      <c r="X157" s="165"/>
      <c r="Y157" s="18"/>
      <c r="Z157" s="18"/>
      <c r="AA157" s="18"/>
      <c r="AB157" s="18"/>
      <c r="AC157" s="18"/>
      <c r="AD157" s="18"/>
      <c r="AE157" s="18"/>
    </row>
    <row r="158" spans="1:31" s="11" customFormat="1" ht="15" customHeight="1" x14ac:dyDescent="0.2">
      <c r="A158" s="59"/>
      <c r="B158" s="139"/>
      <c r="C158" s="180"/>
      <c r="D158" s="64"/>
      <c r="E158" s="64"/>
      <c r="F158" s="234"/>
      <c r="G158" s="258"/>
      <c r="H158" s="65"/>
      <c r="I158" s="220">
        <f>G158*(1-H158)</f>
        <v>0</v>
      </c>
      <c r="J158" s="221">
        <f>IF(ISERROR(+I158*F158),"",+I158*F158)</f>
        <v>0</v>
      </c>
      <c r="K158" s="302"/>
      <c r="L158" s="14"/>
      <c r="M158" s="222" t="str">
        <f t="shared" si="66"/>
        <v/>
      </c>
      <c r="N158" s="222" t="str">
        <f t="shared" si="67"/>
        <v/>
      </c>
      <c r="O158" s="223" t="str">
        <f>IF(ISBLANK(+F158),"",+F158)</f>
        <v/>
      </c>
      <c r="P158" s="109"/>
      <c r="Q158" s="258"/>
      <c r="R158" s="235"/>
      <c r="S158" s="220">
        <f t="shared" si="68"/>
        <v>0</v>
      </c>
      <c r="T158" s="221">
        <f t="shared" si="69"/>
        <v>0</v>
      </c>
      <c r="U158" s="302"/>
      <c r="V158" s="14"/>
      <c r="W158" s="165"/>
      <c r="X158" s="165"/>
      <c r="Y158" s="18"/>
      <c r="Z158" s="18"/>
      <c r="AA158" s="18"/>
      <c r="AB158" s="18"/>
      <c r="AC158" s="18"/>
      <c r="AD158" s="18"/>
      <c r="AE158" s="18"/>
    </row>
    <row r="159" spans="1:31" s="11" customFormat="1" ht="15" customHeight="1" x14ac:dyDescent="0.2">
      <c r="A159" s="59"/>
      <c r="B159" s="139"/>
      <c r="C159" s="180"/>
      <c r="D159" s="64"/>
      <c r="E159" s="64"/>
      <c r="F159" s="234"/>
      <c r="G159" s="258"/>
      <c r="H159" s="65"/>
      <c r="I159" s="220">
        <f>G159*(1-H159)</f>
        <v>0</v>
      </c>
      <c r="J159" s="221">
        <f>IF(ISERROR(+I159*F159),"",+I159*F159)</f>
        <v>0</v>
      </c>
      <c r="K159" s="302"/>
      <c r="L159" s="14"/>
      <c r="M159" s="222" t="str">
        <f t="shared" si="66"/>
        <v/>
      </c>
      <c r="N159" s="222" t="str">
        <f t="shared" si="67"/>
        <v/>
      </c>
      <c r="O159" s="223" t="str">
        <f>IF(ISBLANK(+F159),"",+F159)</f>
        <v/>
      </c>
      <c r="P159" s="109"/>
      <c r="Q159" s="258"/>
      <c r="R159" s="235"/>
      <c r="S159" s="220">
        <f t="shared" si="68"/>
        <v>0</v>
      </c>
      <c r="T159" s="221">
        <f t="shared" si="69"/>
        <v>0</v>
      </c>
      <c r="U159" s="302"/>
      <c r="V159" s="14"/>
      <c r="W159" s="165"/>
      <c r="X159" s="165"/>
      <c r="Y159" s="18"/>
      <c r="Z159" s="18"/>
      <c r="AA159" s="18"/>
      <c r="AB159" s="18"/>
      <c r="AC159" s="18"/>
      <c r="AD159" s="18"/>
      <c r="AE159" s="18"/>
    </row>
    <row r="160" spans="1:31" s="11" customFormat="1" ht="15" customHeight="1" thickBot="1" x14ac:dyDescent="0.35">
      <c r="A160" s="59"/>
      <c r="B160" s="173"/>
      <c r="C160" s="173"/>
      <c r="D160" s="173"/>
      <c r="E160" s="24"/>
      <c r="F160" s="20"/>
      <c r="G160" s="20"/>
      <c r="H160" s="20"/>
      <c r="I160" s="20"/>
      <c r="J160" s="20"/>
      <c r="K160" s="20"/>
      <c r="L160" s="20"/>
      <c r="M160" s="164"/>
      <c r="N160" s="164"/>
      <c r="O160" s="20"/>
      <c r="P160" s="20"/>
      <c r="Q160" s="20"/>
      <c r="R160" s="20"/>
      <c r="S160" s="20"/>
      <c r="T160" s="20"/>
      <c r="U160" s="20"/>
      <c r="V160" s="20"/>
      <c r="W160" s="164"/>
      <c r="X160" s="164"/>
      <c r="Y160" s="20"/>
      <c r="Z160" s="20"/>
      <c r="AA160" s="20"/>
      <c r="AB160" s="20"/>
      <c r="AC160" s="20"/>
      <c r="AD160" s="20"/>
      <c r="AE160" s="20"/>
    </row>
    <row r="161" spans="1:31" s="11" customFormat="1" ht="15" customHeight="1" x14ac:dyDescent="0.3">
      <c r="A161" s="59"/>
      <c r="B161" s="174"/>
      <c r="C161" s="174"/>
      <c r="D161" s="174"/>
      <c r="E161" s="17"/>
      <c r="F161" s="18"/>
      <c r="G161" s="18"/>
      <c r="H161" s="18"/>
      <c r="I161" s="18"/>
      <c r="J161" s="18"/>
      <c r="K161" s="18"/>
      <c r="L161" s="18"/>
      <c r="M161" s="165"/>
      <c r="N161" s="165"/>
      <c r="O161" s="18"/>
      <c r="P161" s="18"/>
      <c r="Q161" s="18"/>
      <c r="R161" s="18"/>
      <c r="S161" s="18"/>
      <c r="T161" s="18"/>
      <c r="U161" s="18"/>
      <c r="V161" s="18"/>
      <c r="W161" s="165"/>
      <c r="X161" s="165"/>
      <c r="Y161" s="18"/>
      <c r="Z161" s="18"/>
      <c r="AA161" s="18"/>
      <c r="AB161" s="18"/>
      <c r="AC161" s="18"/>
      <c r="AD161" s="18"/>
      <c r="AE161" s="18"/>
    </row>
    <row r="162" spans="1:31" s="11" customFormat="1" ht="19.5" x14ac:dyDescent="0.2">
      <c r="A162" s="59"/>
      <c r="B162" s="88" t="s">
        <v>250</v>
      </c>
      <c r="C162" s="513" t="str">
        <f t="shared" ref="C162:E162" si="70">VLOOKUP(B162,$B$10:$D$32,2,FALSE)</f>
        <v>Variant 8: Decentrale Distributie</v>
      </c>
      <c r="D162" s="514" t="e">
        <f t="shared" si="70"/>
        <v>#N/A</v>
      </c>
      <c r="E162" s="514" t="e">
        <f t="shared" si="70"/>
        <v>#N/A</v>
      </c>
      <c r="F162" s="132"/>
      <c r="G162" s="135" t="s">
        <v>44</v>
      </c>
      <c r="H162" s="135"/>
      <c r="I162" s="132"/>
      <c r="J162" s="131"/>
      <c r="K162" s="299"/>
      <c r="L162" s="86"/>
      <c r="M162" s="279" t="s">
        <v>335</v>
      </c>
      <c r="N162" s="280"/>
      <c r="O162" s="281"/>
      <c r="P162" s="281"/>
      <c r="Q162" s="281"/>
      <c r="R162" s="281"/>
      <c r="S162" s="132"/>
      <c r="T162" s="131"/>
      <c r="U162" s="299"/>
      <c r="V162" s="86"/>
      <c r="W162" s="279" t="s">
        <v>18</v>
      </c>
      <c r="X162" s="280"/>
      <c r="Y162" s="281"/>
      <c r="Z162" s="281"/>
      <c r="AA162" s="281"/>
      <c r="AB162" s="281"/>
      <c r="AC162" s="281"/>
      <c r="AD162" s="132"/>
      <c r="AE162" s="131"/>
    </row>
    <row r="163" spans="1:31" s="11" customFormat="1" ht="20" thickBot="1" x14ac:dyDescent="0.25">
      <c r="A163" s="59"/>
      <c r="B163" s="59"/>
      <c r="C163" s="84" t="s">
        <v>23</v>
      </c>
      <c r="D163" s="179"/>
      <c r="E163" s="521" t="str">
        <f>"Distributie " &amp; LEFT(B162,1) &amp; " : "</f>
        <v xml:space="preserve">Distributie 8 : </v>
      </c>
      <c r="F163" s="522"/>
      <c r="G163" s="523"/>
      <c r="H163" s="524"/>
      <c r="I163" s="89" t="s">
        <v>24</v>
      </c>
      <c r="J163" s="85">
        <f>SUM(J165:J169)</f>
        <v>0</v>
      </c>
      <c r="K163" s="300"/>
      <c r="L163" s="59"/>
      <c r="M163" s="277"/>
      <c r="N163" s="278"/>
      <c r="O163" s="133"/>
      <c r="P163" s="133"/>
      <c r="Q163" s="133"/>
      <c r="R163" s="133"/>
      <c r="S163" s="136" t="s">
        <v>24</v>
      </c>
      <c r="T163" s="137">
        <f>SUM(T165:T169)</f>
        <v>0</v>
      </c>
      <c r="U163" s="300"/>
      <c r="V163" s="59"/>
      <c r="W163" s="277"/>
      <c r="X163" s="278"/>
      <c r="Y163" s="133"/>
      <c r="Z163" s="133"/>
      <c r="AA163" s="133"/>
      <c r="AB163" s="133"/>
      <c r="AC163" s="133"/>
      <c r="AD163" s="136" t="s">
        <v>24</v>
      </c>
      <c r="AE163" s="137">
        <f>SUM(AE165:AE169)</f>
        <v>0</v>
      </c>
    </row>
    <row r="164" spans="1:31" s="11" customFormat="1" ht="70.5" thickTop="1" x14ac:dyDescent="0.3">
      <c r="A164" s="59"/>
      <c r="B164" s="139"/>
      <c r="C164" s="216" t="s">
        <v>5</v>
      </c>
      <c r="D164" s="216" t="s">
        <v>11</v>
      </c>
      <c r="E164" s="216" t="s">
        <v>14</v>
      </c>
      <c r="F164" s="217" t="s">
        <v>17</v>
      </c>
      <c r="G164" s="217" t="s">
        <v>45</v>
      </c>
      <c r="H164" s="217" t="s">
        <v>192</v>
      </c>
      <c r="I164" s="217" t="s">
        <v>12</v>
      </c>
      <c r="J164" s="217" t="s">
        <v>13</v>
      </c>
      <c r="K164" s="301" t="s">
        <v>222</v>
      </c>
      <c r="L164" s="14"/>
      <c r="M164" s="216" t="s">
        <v>5</v>
      </c>
      <c r="N164" s="216" t="s">
        <v>11</v>
      </c>
      <c r="O164" s="217" t="s">
        <v>17</v>
      </c>
      <c r="P164" s="218" t="s">
        <v>21</v>
      </c>
      <c r="Q164" s="217" t="s">
        <v>336</v>
      </c>
      <c r="R164" s="217" t="s">
        <v>192</v>
      </c>
      <c r="S164" s="217" t="s">
        <v>337</v>
      </c>
      <c r="T164" s="217" t="s">
        <v>236</v>
      </c>
      <c r="U164" s="301" t="s">
        <v>222</v>
      </c>
      <c r="V164" s="14"/>
      <c r="W164" s="216" t="s">
        <v>5</v>
      </c>
      <c r="X164" s="216" t="s">
        <v>11</v>
      </c>
      <c r="Y164" s="217" t="s">
        <v>17</v>
      </c>
      <c r="Z164" s="218" t="s">
        <v>21</v>
      </c>
      <c r="AA164" s="217" t="s">
        <v>320</v>
      </c>
      <c r="AB164" s="219" t="s">
        <v>16</v>
      </c>
      <c r="AC164" s="217" t="s">
        <v>320</v>
      </c>
      <c r="AD164" s="217" t="s">
        <v>20</v>
      </c>
      <c r="AE164" s="217" t="s">
        <v>238</v>
      </c>
    </row>
    <row r="165" spans="1:31" s="11" customFormat="1" ht="15" customHeight="1" x14ac:dyDescent="0.2">
      <c r="A165" s="59"/>
      <c r="B165" s="139"/>
      <c r="C165" s="180"/>
      <c r="D165" s="64"/>
      <c r="E165" s="64"/>
      <c r="F165" s="234"/>
      <c r="G165" s="258"/>
      <c r="H165" s="65"/>
      <c r="I165" s="220">
        <f>G165*(1-H165)</f>
        <v>0</v>
      </c>
      <c r="J165" s="221">
        <f>IF(ISERROR(+I165*F165),"",+I165*F165)</f>
        <v>0</v>
      </c>
      <c r="K165" s="302"/>
      <c r="L165" s="14"/>
      <c r="M165" s="222" t="str">
        <f t="shared" ref="M165:M169" si="71">IF(ISBLANK(+C165),"",+C165)</f>
        <v/>
      </c>
      <c r="N165" s="222" t="str">
        <f t="shared" ref="N165:N169" si="72">IF(ISBLANK(+D165),"",+D165)</f>
        <v/>
      </c>
      <c r="O165" s="223" t="str">
        <f>IF(ISBLANK(+F165),"",+F165)</f>
        <v/>
      </c>
      <c r="P165" s="109"/>
      <c r="Q165" s="258"/>
      <c r="R165" s="235"/>
      <c r="S165" s="220">
        <f t="shared" ref="S165:S169" si="73">IF(ISERROR(+Q165*(1-(R165))),"",+Q165*(1-(R165)))</f>
        <v>0</v>
      </c>
      <c r="T165" s="221">
        <f t="shared" ref="T165:T169" si="74">IF(ISERROR(+S165*O165*7),0,+S165*O165*7)</f>
        <v>0</v>
      </c>
      <c r="U165" s="302"/>
      <c r="V165" s="14"/>
      <c r="W165" s="222" t="str">
        <f t="shared" ref="W165:W169" si="75">IF(ISBLANK(+M165),"",+M165)</f>
        <v/>
      </c>
      <c r="X165" s="222" t="str">
        <f t="shared" ref="X165:X169" si="76">IF(ISBLANK(+N165),"",+N165)</f>
        <v/>
      </c>
      <c r="Y165" s="223" t="str">
        <f>IF(ISBLANK(+F165),"",+F165)</f>
        <v/>
      </c>
      <c r="Z165" s="109"/>
      <c r="AA165" s="107"/>
      <c r="AB165" s="236"/>
      <c r="AC165" s="224" t="str">
        <f>IF(ISERROR(IF(OR(Z165="nee",Z165=""),"",+Y165*AA165)),"",IF(OR(Z165="nee",Z165=""),"",+Y165*AA165))</f>
        <v/>
      </c>
      <c r="AD165" s="225" t="str">
        <f>IF(ISERROR((AC165*24*365)/1000),"",(AC165*24*365)/1000)</f>
        <v/>
      </c>
      <c r="AE165" s="221">
        <f>IF(ISERROR(+AD165*tariefKwh*7),0,+AD165*tariefKwh*7)</f>
        <v>0</v>
      </c>
    </row>
    <row r="166" spans="1:31" s="11" customFormat="1" ht="15" customHeight="1" x14ac:dyDescent="0.2">
      <c r="A166" s="59"/>
      <c r="B166" s="139"/>
      <c r="C166" s="180"/>
      <c r="D166" s="64"/>
      <c r="E166" s="64"/>
      <c r="F166" s="234"/>
      <c r="G166" s="258"/>
      <c r="H166" s="65"/>
      <c r="I166" s="220">
        <f>G166*(1-H166)</f>
        <v>0</v>
      </c>
      <c r="J166" s="221">
        <f>IF(ISERROR(+I166*F166),"",+I166*F166)</f>
        <v>0</v>
      </c>
      <c r="K166" s="302"/>
      <c r="L166" s="14"/>
      <c r="M166" s="222" t="str">
        <f t="shared" si="71"/>
        <v/>
      </c>
      <c r="N166" s="222" t="str">
        <f t="shared" si="72"/>
        <v/>
      </c>
      <c r="O166" s="223" t="str">
        <f>IF(ISBLANK(+F166),"",+F166)</f>
        <v/>
      </c>
      <c r="P166" s="109"/>
      <c r="Q166" s="258"/>
      <c r="R166" s="235"/>
      <c r="S166" s="220">
        <f t="shared" si="73"/>
        <v>0</v>
      </c>
      <c r="T166" s="221">
        <f t="shared" si="74"/>
        <v>0</v>
      </c>
      <c r="U166" s="302"/>
      <c r="V166" s="14"/>
      <c r="W166" s="222" t="str">
        <f t="shared" si="75"/>
        <v/>
      </c>
      <c r="X166" s="222" t="str">
        <f t="shared" si="76"/>
        <v/>
      </c>
      <c r="Y166" s="223" t="str">
        <f>IF(ISBLANK(+F166),"",+F166)</f>
        <v/>
      </c>
      <c r="Z166" s="109"/>
      <c r="AA166" s="107"/>
      <c r="AB166" s="236"/>
      <c r="AC166" s="224" t="str">
        <f>IF(ISERROR(IF(OR(Z166="nee",Z166=""),"",+Y166*AA166)),"",IF(OR(Z166="nee",Z166=""),"",+Y166*AA166))</f>
        <v/>
      </c>
      <c r="AD166" s="225" t="str">
        <f>IF(ISERROR((AC166*24*365)/1000),"",(AC166*24*365)/1000)</f>
        <v/>
      </c>
      <c r="AE166" s="221">
        <f>IF(ISERROR(+AD166*tariefKwh*7),0,+AD166*tariefKwh*7)</f>
        <v>0</v>
      </c>
    </row>
    <row r="167" spans="1:31" s="11" customFormat="1" ht="15" customHeight="1" x14ac:dyDescent="0.2">
      <c r="A167" s="59"/>
      <c r="B167" s="139"/>
      <c r="C167" s="180"/>
      <c r="D167" s="64"/>
      <c r="E167" s="64"/>
      <c r="F167" s="234"/>
      <c r="G167" s="258"/>
      <c r="H167" s="65"/>
      <c r="I167" s="220">
        <f>G167*(1-H167)</f>
        <v>0</v>
      </c>
      <c r="J167" s="221">
        <f>IF(ISERROR(+I167*F167),"",+I167*F167)</f>
        <v>0</v>
      </c>
      <c r="K167" s="302"/>
      <c r="L167" s="14"/>
      <c r="M167" s="222" t="str">
        <f t="shared" si="71"/>
        <v/>
      </c>
      <c r="N167" s="222" t="str">
        <f t="shared" si="72"/>
        <v/>
      </c>
      <c r="O167" s="223" t="str">
        <f>IF(ISBLANK(+F167),"",+F167)</f>
        <v/>
      </c>
      <c r="P167" s="109"/>
      <c r="Q167" s="258"/>
      <c r="R167" s="235"/>
      <c r="S167" s="220">
        <f t="shared" si="73"/>
        <v>0</v>
      </c>
      <c r="T167" s="221">
        <f t="shared" si="74"/>
        <v>0</v>
      </c>
      <c r="U167" s="302"/>
      <c r="V167" s="14"/>
      <c r="W167" s="222" t="str">
        <f t="shared" si="75"/>
        <v/>
      </c>
      <c r="X167" s="222" t="str">
        <f t="shared" si="76"/>
        <v/>
      </c>
      <c r="Y167" s="223" t="str">
        <f>IF(ISBLANK(+F167),"",+F167)</f>
        <v/>
      </c>
      <c r="Z167" s="109"/>
      <c r="AA167" s="107"/>
      <c r="AB167" s="236"/>
      <c r="AC167" s="224" t="str">
        <f>IF(ISERROR(IF(OR(Z167="nee",Z167=""),"",+Y167*AA167)),"",IF(OR(Z167="nee",Z167=""),"",+Y167*AA167))</f>
        <v/>
      </c>
      <c r="AD167" s="225" t="str">
        <f>IF(ISERROR((AC167*24*365)/1000),"",(AC167*24*365)/1000)</f>
        <v/>
      </c>
      <c r="AE167" s="221">
        <f>IF(ISERROR(+AD167*tariefKwh*7),0,+AD167*tariefKwh*7)</f>
        <v>0</v>
      </c>
    </row>
    <row r="168" spans="1:31" s="11" customFormat="1" ht="15" customHeight="1" x14ac:dyDescent="0.2">
      <c r="A168" s="59"/>
      <c r="B168" s="139"/>
      <c r="C168" s="180"/>
      <c r="D168" s="64"/>
      <c r="E168" s="64"/>
      <c r="F168" s="234"/>
      <c r="G168" s="258"/>
      <c r="H168" s="65"/>
      <c r="I168" s="220">
        <f>G168*(1-H168)</f>
        <v>0</v>
      </c>
      <c r="J168" s="221">
        <f>IF(ISERROR(+I168*F168),"",+I168*F168)</f>
        <v>0</v>
      </c>
      <c r="K168" s="302"/>
      <c r="L168" s="14"/>
      <c r="M168" s="222" t="str">
        <f t="shared" si="71"/>
        <v/>
      </c>
      <c r="N168" s="222" t="str">
        <f t="shared" si="72"/>
        <v/>
      </c>
      <c r="O168" s="223" t="str">
        <f>IF(ISBLANK(+F168),"",+F168)</f>
        <v/>
      </c>
      <c r="P168" s="109"/>
      <c r="Q168" s="258"/>
      <c r="R168" s="235"/>
      <c r="S168" s="220">
        <f t="shared" si="73"/>
        <v>0</v>
      </c>
      <c r="T168" s="221">
        <f t="shared" si="74"/>
        <v>0</v>
      </c>
      <c r="U168" s="302"/>
      <c r="V168" s="14"/>
      <c r="W168" s="222" t="str">
        <f t="shared" si="75"/>
        <v/>
      </c>
      <c r="X168" s="222" t="str">
        <f t="shared" si="76"/>
        <v/>
      </c>
      <c r="Y168" s="223" t="str">
        <f>IF(ISBLANK(+F168),"",+F168)</f>
        <v/>
      </c>
      <c r="Z168" s="109"/>
      <c r="AA168" s="107"/>
      <c r="AB168" s="236"/>
      <c r="AC168" s="224" t="str">
        <f>IF(ISERROR(IF(OR(Z168="nee",Z168=""),"",+Y168*AA168)),"",IF(OR(Z168="nee",Z168=""),"",+Y168*AA168))</f>
        <v/>
      </c>
      <c r="AD168" s="225" t="str">
        <f>IF(ISERROR((AC168*24*365)/1000),"",(AC168*24*365)/1000)</f>
        <v/>
      </c>
      <c r="AE168" s="221">
        <f>IF(ISERROR(+AD168*tariefKwh*7),0,+AD168*tariefKwh*7)</f>
        <v>0</v>
      </c>
    </row>
    <row r="169" spans="1:31" s="11" customFormat="1" ht="15" customHeight="1" x14ac:dyDescent="0.2">
      <c r="A169" s="59"/>
      <c r="B169" s="139"/>
      <c r="C169" s="180"/>
      <c r="D169" s="64"/>
      <c r="E169" s="64"/>
      <c r="F169" s="234"/>
      <c r="G169" s="258"/>
      <c r="H169" s="65"/>
      <c r="I169" s="220">
        <f>G169*(1-H169)</f>
        <v>0</v>
      </c>
      <c r="J169" s="221">
        <f>IF(ISERROR(+I169*F169),"",+I169*F169)</f>
        <v>0</v>
      </c>
      <c r="K169" s="302"/>
      <c r="L169" s="14"/>
      <c r="M169" s="222" t="str">
        <f t="shared" si="71"/>
        <v/>
      </c>
      <c r="N169" s="222" t="str">
        <f t="shared" si="72"/>
        <v/>
      </c>
      <c r="O169" s="223" t="str">
        <f>IF(ISBLANK(+F169),"",+F169)</f>
        <v/>
      </c>
      <c r="P169" s="109"/>
      <c r="Q169" s="258"/>
      <c r="R169" s="235"/>
      <c r="S169" s="220">
        <f t="shared" si="73"/>
        <v>0</v>
      </c>
      <c r="T169" s="221">
        <f t="shared" si="74"/>
        <v>0</v>
      </c>
      <c r="U169" s="302"/>
      <c r="V169" s="14"/>
      <c r="W169" s="222" t="str">
        <f t="shared" si="75"/>
        <v/>
      </c>
      <c r="X169" s="222" t="str">
        <f t="shared" si="76"/>
        <v/>
      </c>
      <c r="Y169" s="223" t="str">
        <f>IF(ISBLANK(+F169),"",+F169)</f>
        <v/>
      </c>
      <c r="Z169" s="109"/>
      <c r="AA169" s="107"/>
      <c r="AB169" s="236"/>
      <c r="AC169" s="224" t="str">
        <f>IF(ISERROR(IF(OR(Z169="nee",Z169=""),"",+Y169*AA169)),"",IF(OR(Z169="nee",Z169=""),"",+Y169*AA169))</f>
        <v/>
      </c>
      <c r="AD169" s="225" t="str">
        <f>IF(ISERROR((AC169*24*365)/1000),"",(AC169*24*365)/1000)</f>
        <v/>
      </c>
      <c r="AE169" s="221">
        <f>IF(ISERROR(+AD169*tariefKwh*7),0,+AD169*tariefKwh*7)</f>
        <v>0</v>
      </c>
    </row>
    <row r="170" spans="1:31" s="11" customFormat="1" ht="15" customHeight="1" x14ac:dyDescent="0.2">
      <c r="A170" s="59"/>
      <c r="B170" s="80"/>
      <c r="C170" s="226" t="s">
        <v>317</v>
      </c>
      <c r="D170" s="227"/>
      <c r="E170" s="227"/>
      <c r="F170" s="228"/>
      <c r="G170" s="229"/>
      <c r="H170" s="230"/>
      <c r="I170" s="229"/>
      <c r="J170" s="231"/>
      <c r="K170" s="231"/>
      <c r="L170" s="232"/>
      <c r="M170" s="233"/>
      <c r="N170" s="167"/>
      <c r="O170" s="14"/>
      <c r="P170" s="14"/>
      <c r="Q170" s="14"/>
      <c r="R170" s="14"/>
      <c r="S170" s="14"/>
      <c r="T170" s="14"/>
      <c r="U170" s="231"/>
      <c r="V170" s="14"/>
      <c r="W170" s="167"/>
      <c r="X170" s="167"/>
      <c r="Y170" s="14"/>
      <c r="Z170" s="74"/>
      <c r="AA170" s="14"/>
      <c r="AB170" s="14"/>
    </row>
    <row r="171" spans="1:31" s="11" customFormat="1" ht="15" customHeight="1" x14ac:dyDescent="0.2">
      <c r="A171" s="59"/>
      <c r="B171" s="80"/>
      <c r="C171" s="226"/>
      <c r="D171" s="227"/>
      <c r="E171" s="227"/>
      <c r="F171" s="228"/>
      <c r="G171" s="229"/>
      <c r="H171" s="230"/>
      <c r="I171" s="229"/>
      <c r="J171" s="231"/>
      <c r="K171" s="229"/>
      <c r="L171" s="232"/>
      <c r="M171" s="233"/>
      <c r="N171" s="167"/>
      <c r="O171" s="14"/>
      <c r="P171" s="14"/>
      <c r="Q171" s="14"/>
      <c r="R171" s="14"/>
      <c r="S171" s="14"/>
      <c r="T171" s="14"/>
      <c r="U171" s="229"/>
      <c r="V171" s="14"/>
      <c r="W171" s="167"/>
      <c r="X171" s="167"/>
      <c r="Y171" s="14"/>
      <c r="Z171" s="74"/>
      <c r="AA171" s="14"/>
      <c r="AB171" s="14"/>
    </row>
    <row r="172" spans="1:31" s="11" customFormat="1" ht="57.5" x14ac:dyDescent="0.45">
      <c r="A172" s="59"/>
      <c r="B172" s="82" t="s">
        <v>262</v>
      </c>
      <c r="C172" s="513" t="str">
        <f t="shared" ref="C172:E172" si="77">VLOOKUP(B172,$B$10:$D$32,2,FALSE)</f>
        <v>Variant 8: Licentie(s) Decentrale Distributie</v>
      </c>
      <c r="D172" s="514" t="e">
        <f t="shared" si="77"/>
        <v>#N/A</v>
      </c>
      <c r="E172" s="514" t="e">
        <f t="shared" si="77"/>
        <v>#N/A</v>
      </c>
      <c r="F172" s="68"/>
      <c r="G172" s="68"/>
      <c r="H172" s="68"/>
      <c r="I172" s="68"/>
      <c r="J172" s="215" t="s">
        <v>50</v>
      </c>
      <c r="K172" s="303"/>
      <c r="L172" s="14"/>
      <c r="M172" s="513" t="str">
        <f>IF(E173="Subscription","Subscription","Onderhoud &amp; Support")</f>
        <v>Onderhoud &amp; Support</v>
      </c>
      <c r="N172" s="514"/>
      <c r="O172" s="514"/>
      <c r="P172" s="514"/>
      <c r="Q172" s="58"/>
      <c r="R172" s="58"/>
      <c r="S172" s="58"/>
      <c r="T172" s="215" t="str">
        <f>"Totaalprijs "&amp;M172&amp;" 
Licentie"</f>
        <v>Totaalprijs Onderhoud &amp; Support 
Licentie</v>
      </c>
      <c r="U172" s="303"/>
      <c r="V172" s="14"/>
      <c r="W172" s="165"/>
      <c r="X172" s="165"/>
      <c r="Y172" s="18"/>
      <c r="Z172" s="18"/>
      <c r="AA172" s="18"/>
      <c r="AB172" s="18"/>
      <c r="AC172" s="18"/>
      <c r="AD172" s="18"/>
      <c r="AE172" s="18"/>
    </row>
    <row r="173" spans="1:31" s="11" customFormat="1" ht="20" thickBot="1" x14ac:dyDescent="0.35">
      <c r="A173" s="59"/>
      <c r="B173" s="83"/>
      <c r="C173" s="84" t="s">
        <v>48</v>
      </c>
      <c r="D173" s="182"/>
      <c r="E173" s="138"/>
      <c r="F173" s="327" t="s">
        <v>49</v>
      </c>
      <c r="G173" s="100"/>
      <c r="H173" s="69"/>
      <c r="I173" s="69"/>
      <c r="J173" s="70">
        <f>SUM(J175:J177)</f>
        <v>0</v>
      </c>
      <c r="K173" s="304"/>
      <c r="L173" s="14"/>
      <c r="M173" s="169"/>
      <c r="N173" s="168"/>
      <c r="O173" s="71"/>
      <c r="P173" s="71"/>
      <c r="Q173" s="71"/>
      <c r="R173" s="71"/>
      <c r="S173" s="71"/>
      <c r="T173" s="72">
        <f>SUM(T175:T177)</f>
        <v>0</v>
      </c>
      <c r="U173" s="304"/>
      <c r="V173" s="14"/>
      <c r="W173" s="165"/>
      <c r="X173" s="165"/>
      <c r="Y173" s="18"/>
      <c r="Z173" s="18"/>
      <c r="AA173" s="18"/>
      <c r="AB173" s="18"/>
      <c r="AC173" s="18"/>
      <c r="AD173" s="18"/>
      <c r="AE173" s="18"/>
    </row>
    <row r="174" spans="1:31" s="11" customFormat="1" ht="70.5" thickTop="1" x14ac:dyDescent="0.3">
      <c r="A174" s="59"/>
      <c r="B174" s="139"/>
      <c r="C174" s="216" t="s">
        <v>5</v>
      </c>
      <c r="D174" s="216" t="s">
        <v>11</v>
      </c>
      <c r="E174" s="216" t="s">
        <v>14</v>
      </c>
      <c r="F174" s="217" t="s">
        <v>17</v>
      </c>
      <c r="G174" s="217" t="s">
        <v>45</v>
      </c>
      <c r="H174" s="217" t="s">
        <v>192</v>
      </c>
      <c r="I174" s="217" t="s">
        <v>12</v>
      </c>
      <c r="J174" s="217" t="s">
        <v>13</v>
      </c>
      <c r="K174" s="301" t="s">
        <v>222</v>
      </c>
      <c r="L174" s="14"/>
      <c r="M174" s="216" t="s">
        <v>5</v>
      </c>
      <c r="N174" s="216" t="s">
        <v>11</v>
      </c>
      <c r="O174" s="217" t="s">
        <v>17</v>
      </c>
      <c r="P174" s="218" t="s">
        <v>21</v>
      </c>
      <c r="Q174" s="217" t="s">
        <v>336</v>
      </c>
      <c r="R174" s="217" t="s">
        <v>192</v>
      </c>
      <c r="S174" s="217" t="s">
        <v>337</v>
      </c>
      <c r="T174" s="217" t="s">
        <v>236</v>
      </c>
      <c r="U174" s="301" t="s">
        <v>222</v>
      </c>
      <c r="V174" s="14"/>
      <c r="W174" s="165"/>
      <c r="X174" s="165"/>
      <c r="Y174" s="18"/>
      <c r="Z174" s="18"/>
      <c r="AA174" s="18"/>
      <c r="AB174" s="18"/>
      <c r="AC174" s="18"/>
      <c r="AD174" s="18"/>
      <c r="AE174" s="18"/>
    </row>
    <row r="175" spans="1:31" s="11" customFormat="1" ht="15" customHeight="1" x14ac:dyDescent="0.2">
      <c r="A175" s="59"/>
      <c r="B175" s="139"/>
      <c r="C175" s="180"/>
      <c r="D175" s="64"/>
      <c r="E175" s="64"/>
      <c r="F175" s="234"/>
      <c r="G175" s="258"/>
      <c r="H175" s="65"/>
      <c r="I175" s="220">
        <f>G175*(1-H175)</f>
        <v>0</v>
      </c>
      <c r="J175" s="221">
        <f>IF(ISERROR(+I175*F175),"",+I175*F175)</f>
        <v>0</v>
      </c>
      <c r="K175" s="302"/>
      <c r="L175" s="14"/>
      <c r="M175" s="222" t="str">
        <f t="shared" ref="M175:M177" si="78">IF(ISBLANK(+C175),"",+C175)</f>
        <v/>
      </c>
      <c r="N175" s="222" t="str">
        <f t="shared" ref="N175:N177" si="79">IF(ISBLANK(+D175),"",+D175)</f>
        <v/>
      </c>
      <c r="O175" s="223" t="str">
        <f>IF(ISBLANK(+F175),"",+F175)</f>
        <v/>
      </c>
      <c r="P175" s="109"/>
      <c r="Q175" s="258"/>
      <c r="R175" s="235"/>
      <c r="S175" s="220">
        <f t="shared" ref="S175:S177" si="80">IF(ISERROR(+Q175*(1-(R175))),"",+Q175*(1-(R175)))</f>
        <v>0</v>
      </c>
      <c r="T175" s="221">
        <f t="shared" ref="T175:T177" si="81">IF(ISERROR(+S175*O175*7),0,+S175*O175*7)</f>
        <v>0</v>
      </c>
      <c r="U175" s="302"/>
      <c r="V175" s="14"/>
      <c r="W175" s="165"/>
      <c r="X175" s="165"/>
      <c r="Y175" s="18"/>
      <c r="Z175" s="18"/>
      <c r="AA175" s="18"/>
      <c r="AB175" s="18"/>
      <c r="AC175" s="18"/>
      <c r="AD175" s="18"/>
      <c r="AE175" s="18"/>
    </row>
    <row r="176" spans="1:31" s="11" customFormat="1" ht="15" customHeight="1" x14ac:dyDescent="0.2">
      <c r="A176" s="59"/>
      <c r="B176" s="139"/>
      <c r="C176" s="180"/>
      <c r="D176" s="64"/>
      <c r="E176" s="64"/>
      <c r="F176" s="234"/>
      <c r="G176" s="258"/>
      <c r="H176" s="65"/>
      <c r="I176" s="220">
        <f>G176*(1-H176)</f>
        <v>0</v>
      </c>
      <c r="J176" s="221">
        <f>IF(ISERROR(+I176*F176),"",+I176*F176)</f>
        <v>0</v>
      </c>
      <c r="K176" s="302"/>
      <c r="L176" s="14"/>
      <c r="M176" s="222" t="str">
        <f t="shared" si="78"/>
        <v/>
      </c>
      <c r="N176" s="222" t="str">
        <f t="shared" si="79"/>
        <v/>
      </c>
      <c r="O176" s="223" t="str">
        <f>IF(ISBLANK(+F176),"",+F176)</f>
        <v/>
      </c>
      <c r="P176" s="109"/>
      <c r="Q176" s="258"/>
      <c r="R176" s="235"/>
      <c r="S176" s="220">
        <f t="shared" si="80"/>
        <v>0</v>
      </c>
      <c r="T176" s="221">
        <f t="shared" si="81"/>
        <v>0</v>
      </c>
      <c r="U176" s="302"/>
      <c r="V176" s="14"/>
      <c r="W176" s="165"/>
      <c r="X176" s="165"/>
      <c r="Y176" s="18"/>
      <c r="Z176" s="18"/>
      <c r="AA176" s="18"/>
      <c r="AB176" s="18"/>
      <c r="AC176" s="18"/>
      <c r="AD176" s="18"/>
      <c r="AE176" s="18"/>
    </row>
    <row r="177" spans="1:31" s="11" customFormat="1" ht="15" customHeight="1" x14ac:dyDescent="0.2">
      <c r="A177" s="59"/>
      <c r="B177" s="139"/>
      <c r="C177" s="180"/>
      <c r="D177" s="64"/>
      <c r="E177" s="64"/>
      <c r="F177" s="234"/>
      <c r="G177" s="258"/>
      <c r="H177" s="65"/>
      <c r="I177" s="220">
        <f>G177*(1-H177)</f>
        <v>0</v>
      </c>
      <c r="J177" s="221">
        <f>IF(ISERROR(+I177*F177),"",+I177*F177)</f>
        <v>0</v>
      </c>
      <c r="K177" s="302"/>
      <c r="L177" s="14"/>
      <c r="M177" s="222" t="str">
        <f t="shared" si="78"/>
        <v/>
      </c>
      <c r="N177" s="222" t="str">
        <f t="shared" si="79"/>
        <v/>
      </c>
      <c r="O177" s="223" t="str">
        <f>IF(ISBLANK(+F177),"",+F177)</f>
        <v/>
      </c>
      <c r="P177" s="109"/>
      <c r="Q177" s="258"/>
      <c r="R177" s="235"/>
      <c r="S177" s="220">
        <f t="shared" si="80"/>
        <v>0</v>
      </c>
      <c r="T177" s="221">
        <f t="shared" si="81"/>
        <v>0</v>
      </c>
      <c r="U177" s="302"/>
      <c r="V177" s="14"/>
      <c r="W177" s="165"/>
      <c r="X177" s="165"/>
      <c r="Y177" s="18"/>
      <c r="Z177" s="18"/>
      <c r="AA177" s="18"/>
      <c r="AB177" s="18"/>
      <c r="AC177" s="18"/>
      <c r="AD177" s="18"/>
      <c r="AE177" s="18"/>
    </row>
    <row r="178" spans="1:31" s="11" customFormat="1" ht="15" customHeight="1" thickBot="1" x14ac:dyDescent="0.35">
      <c r="A178" s="59"/>
      <c r="B178" s="173"/>
      <c r="C178" s="173"/>
      <c r="D178" s="173"/>
      <c r="E178" s="24"/>
      <c r="F178" s="20"/>
      <c r="G178" s="20"/>
      <c r="H178" s="20"/>
      <c r="I178" s="20"/>
      <c r="J178" s="20"/>
      <c r="K178" s="20"/>
      <c r="L178" s="20"/>
      <c r="M178" s="164"/>
      <c r="N178" s="164"/>
      <c r="O178" s="20"/>
      <c r="P178" s="20"/>
      <c r="Q178" s="20"/>
      <c r="R178" s="20"/>
      <c r="S178" s="20"/>
      <c r="T178" s="20"/>
      <c r="U178" s="20"/>
      <c r="V178" s="20"/>
      <c r="W178" s="164"/>
      <c r="X178" s="164"/>
      <c r="Y178" s="20"/>
      <c r="Z178" s="20"/>
      <c r="AA178" s="20"/>
      <c r="AB178" s="20"/>
      <c r="AC178" s="20"/>
      <c r="AD178" s="20"/>
      <c r="AE178" s="20"/>
    </row>
    <row r="179" spans="1:31" s="11" customFormat="1" ht="15" customHeight="1" x14ac:dyDescent="0.3">
      <c r="A179" s="59"/>
      <c r="B179" s="174"/>
      <c r="C179" s="174"/>
      <c r="D179" s="174"/>
      <c r="E179" s="17"/>
      <c r="F179" s="18"/>
      <c r="G179" s="18"/>
      <c r="H179" s="18"/>
      <c r="I179" s="18"/>
      <c r="J179" s="18"/>
      <c r="K179" s="18"/>
      <c r="L179" s="18"/>
      <c r="M179" s="165"/>
      <c r="N179" s="165"/>
      <c r="O179" s="18"/>
      <c r="P179" s="18"/>
      <c r="Q179" s="18"/>
      <c r="R179" s="18"/>
      <c r="S179" s="18"/>
      <c r="T179" s="18"/>
      <c r="U179" s="18"/>
      <c r="V179" s="18"/>
      <c r="W179" s="165"/>
      <c r="X179" s="165"/>
      <c r="Y179" s="18"/>
      <c r="Z179" s="18"/>
      <c r="AA179" s="18"/>
      <c r="AB179" s="18"/>
      <c r="AC179" s="18"/>
      <c r="AD179" s="18"/>
      <c r="AE179" s="18"/>
    </row>
    <row r="180" spans="1:31" s="11" customFormat="1" ht="15" customHeight="1" x14ac:dyDescent="0.3">
      <c r="A180" s="59"/>
      <c r="B180" s="80"/>
      <c r="C180" s="174"/>
      <c r="D180" s="174"/>
      <c r="E180" s="17"/>
      <c r="F180" s="18"/>
      <c r="G180" s="18"/>
      <c r="H180" s="18"/>
      <c r="I180" s="18"/>
      <c r="J180" s="18"/>
      <c r="K180" s="18"/>
      <c r="L180" s="18"/>
      <c r="M180" s="18"/>
      <c r="N180" s="165"/>
      <c r="O180" s="165"/>
      <c r="P180" s="18"/>
      <c r="Q180" s="18"/>
      <c r="R180" s="18"/>
      <c r="S180" s="18"/>
      <c r="T180" s="18"/>
      <c r="U180" s="18"/>
      <c r="V180" s="18"/>
      <c r="W180" s="18"/>
      <c r="X180" s="165"/>
      <c r="Y180" s="165"/>
      <c r="Z180" s="18"/>
      <c r="AA180" s="18"/>
      <c r="AB180" s="18"/>
      <c r="AC180" s="18"/>
      <c r="AD180" s="18"/>
      <c r="AE180" s="18"/>
    </row>
    <row r="181" spans="1:31" s="11" customFormat="1" ht="15" customHeight="1" x14ac:dyDescent="0.3">
      <c r="A181" s="59"/>
      <c r="B181" s="80"/>
      <c r="C181" s="174"/>
      <c r="D181" s="174"/>
      <c r="E181" s="17"/>
      <c r="F181" s="18"/>
      <c r="G181" s="18"/>
      <c r="H181" s="18"/>
      <c r="I181" s="18"/>
      <c r="J181" s="18"/>
      <c r="K181" s="18"/>
      <c r="L181" s="18"/>
      <c r="M181" s="18"/>
      <c r="N181" s="165"/>
      <c r="O181" s="165"/>
      <c r="P181" s="18"/>
      <c r="Q181" s="18"/>
      <c r="R181" s="18"/>
      <c r="S181" s="18"/>
      <c r="T181" s="18"/>
      <c r="U181" s="18"/>
      <c r="V181" s="18"/>
      <c r="W181" s="18"/>
      <c r="X181" s="165"/>
      <c r="Y181" s="165"/>
      <c r="Z181" s="18"/>
      <c r="AA181" s="18"/>
      <c r="AB181" s="18"/>
      <c r="AC181" s="18"/>
      <c r="AD181" s="18"/>
      <c r="AE181" s="18"/>
    </row>
    <row r="182" spans="1:31" s="11" customFormat="1" ht="15" customHeight="1" x14ac:dyDescent="0.3">
      <c r="A182" s="59"/>
      <c r="B182" s="80"/>
      <c r="C182" s="174"/>
      <c r="D182" s="174"/>
      <c r="E182" s="17"/>
      <c r="F182" s="18"/>
      <c r="G182" s="18"/>
      <c r="H182" s="18"/>
      <c r="I182" s="18"/>
      <c r="J182" s="18"/>
      <c r="K182" s="18"/>
      <c r="L182" s="18"/>
      <c r="M182" s="18"/>
      <c r="N182" s="165"/>
      <c r="O182" s="165"/>
      <c r="P182" s="18"/>
      <c r="Q182" s="18"/>
      <c r="R182" s="18"/>
      <c r="S182" s="18"/>
      <c r="T182" s="18"/>
      <c r="U182" s="18"/>
      <c r="V182" s="18"/>
      <c r="W182" s="18"/>
      <c r="X182" s="165"/>
      <c r="Y182" s="165"/>
      <c r="Z182" s="18"/>
      <c r="AA182" s="18"/>
      <c r="AB182" s="18"/>
      <c r="AC182" s="18"/>
      <c r="AD182" s="18"/>
      <c r="AE182" s="18"/>
    </row>
    <row r="183" spans="1:31" s="11" customFormat="1" ht="15" customHeight="1" x14ac:dyDescent="0.3">
      <c r="A183" s="59"/>
      <c r="B183" s="80"/>
      <c r="C183" s="174"/>
      <c r="D183" s="174"/>
      <c r="E183" s="17"/>
      <c r="F183" s="18"/>
      <c r="G183" s="18"/>
      <c r="H183" s="18"/>
      <c r="I183" s="18"/>
      <c r="J183" s="18"/>
      <c r="K183" s="18"/>
      <c r="L183" s="18"/>
      <c r="M183" s="18"/>
      <c r="N183" s="165"/>
      <c r="O183" s="165"/>
      <c r="P183" s="18"/>
      <c r="Q183" s="18"/>
      <c r="R183" s="18"/>
      <c r="S183" s="18"/>
      <c r="T183" s="18"/>
      <c r="U183" s="18"/>
      <c r="V183" s="18"/>
      <c r="W183" s="18"/>
      <c r="X183" s="165"/>
      <c r="Y183" s="165"/>
      <c r="Z183" s="18"/>
      <c r="AA183" s="18"/>
      <c r="AB183" s="18"/>
      <c r="AC183" s="18"/>
      <c r="AD183" s="18"/>
      <c r="AE183" s="18"/>
    </row>
    <row r="184" spans="1:31" s="11" customFormat="1" ht="15" customHeight="1" x14ac:dyDescent="0.3">
      <c r="A184" s="59"/>
      <c r="B184" s="80"/>
      <c r="C184" s="174"/>
      <c r="D184" s="174"/>
      <c r="E184" s="17"/>
      <c r="F184" s="18"/>
      <c r="G184" s="18"/>
      <c r="H184" s="18"/>
      <c r="I184" s="18"/>
      <c r="J184" s="18"/>
      <c r="K184" s="18"/>
      <c r="L184" s="18"/>
      <c r="M184" s="18"/>
      <c r="N184" s="165"/>
      <c r="O184" s="165"/>
      <c r="P184" s="18"/>
      <c r="Q184" s="18"/>
      <c r="R184" s="18"/>
      <c r="S184" s="18"/>
      <c r="T184" s="18"/>
      <c r="U184" s="18"/>
      <c r="V184" s="18"/>
      <c r="W184" s="18"/>
      <c r="X184" s="165"/>
      <c r="Y184" s="165"/>
      <c r="Z184" s="18"/>
      <c r="AA184" s="18"/>
      <c r="AB184" s="18"/>
      <c r="AC184" s="18"/>
      <c r="AD184" s="18"/>
      <c r="AE184" s="18"/>
    </row>
    <row r="185" spans="1:31" s="11" customFormat="1" ht="15" customHeight="1" x14ac:dyDescent="0.3">
      <c r="A185" s="59"/>
      <c r="B185" s="80"/>
      <c r="C185" s="174"/>
      <c r="D185" s="174"/>
      <c r="E185" s="17"/>
      <c r="F185" s="18"/>
      <c r="G185" s="18"/>
      <c r="H185" s="18"/>
      <c r="I185" s="18"/>
      <c r="J185" s="18"/>
      <c r="K185" s="18"/>
      <c r="L185" s="18"/>
      <c r="M185" s="18"/>
      <c r="N185" s="165"/>
      <c r="O185" s="165"/>
      <c r="P185" s="18"/>
      <c r="Q185" s="18"/>
      <c r="R185" s="18"/>
      <c r="S185" s="18"/>
      <c r="T185" s="18"/>
      <c r="U185" s="18"/>
      <c r="V185" s="18"/>
      <c r="W185" s="18"/>
      <c r="X185" s="165"/>
      <c r="Y185" s="165"/>
      <c r="Z185" s="18"/>
      <c r="AA185" s="18"/>
      <c r="AB185" s="18"/>
      <c r="AC185" s="18"/>
      <c r="AD185" s="18"/>
      <c r="AE185" s="18"/>
    </row>
    <row r="186" spans="1:31" s="11" customFormat="1" ht="15" customHeight="1" x14ac:dyDescent="0.3">
      <c r="A186" s="59"/>
      <c r="B186" s="80"/>
      <c r="C186" s="174"/>
      <c r="D186" s="174"/>
      <c r="E186" s="17"/>
      <c r="F186" s="18"/>
      <c r="G186" s="18"/>
      <c r="H186" s="18"/>
      <c r="I186" s="18"/>
      <c r="J186" s="18"/>
      <c r="K186" s="18"/>
      <c r="L186" s="18"/>
      <c r="M186" s="18"/>
      <c r="N186" s="165"/>
      <c r="O186" s="165"/>
      <c r="P186" s="18"/>
      <c r="Q186" s="18"/>
      <c r="R186" s="18"/>
      <c r="S186" s="18"/>
      <c r="T186" s="18"/>
      <c r="U186" s="18"/>
      <c r="V186" s="18"/>
      <c r="W186" s="18"/>
      <c r="X186" s="165"/>
      <c r="Y186" s="165"/>
      <c r="Z186" s="18"/>
      <c r="AA186" s="18"/>
      <c r="AB186" s="18"/>
      <c r="AC186" s="18"/>
      <c r="AD186" s="18"/>
      <c r="AE186" s="18"/>
    </row>
    <row r="187" spans="1:31" s="11" customFormat="1" ht="15" customHeight="1" x14ac:dyDescent="0.3">
      <c r="A187" s="59"/>
      <c r="B187" s="80"/>
      <c r="C187" s="174"/>
      <c r="D187" s="174"/>
      <c r="E187" s="17"/>
      <c r="F187" s="18"/>
      <c r="G187" s="18"/>
      <c r="H187" s="18"/>
      <c r="I187" s="18"/>
      <c r="J187" s="18"/>
      <c r="K187" s="18"/>
      <c r="L187" s="18"/>
      <c r="M187" s="18"/>
      <c r="N187" s="165"/>
      <c r="O187" s="165"/>
      <c r="P187" s="18"/>
      <c r="Q187" s="18"/>
      <c r="R187" s="18"/>
      <c r="S187" s="18"/>
      <c r="T187" s="18"/>
      <c r="U187" s="18"/>
      <c r="V187" s="18"/>
      <c r="W187" s="18"/>
      <c r="X187" s="165"/>
      <c r="Y187" s="165"/>
      <c r="Z187" s="18"/>
      <c r="AA187" s="18"/>
      <c r="AB187" s="18"/>
      <c r="AC187" s="18"/>
      <c r="AD187" s="18"/>
      <c r="AE187" s="18"/>
    </row>
    <row r="188" spans="1:31" s="11" customFormat="1" ht="15" customHeight="1" x14ac:dyDescent="0.3">
      <c r="A188" s="59"/>
      <c r="B188" s="80"/>
      <c r="C188" s="174"/>
      <c r="D188" s="174"/>
      <c r="E188" s="17"/>
      <c r="F188" s="18"/>
      <c r="G188" s="18"/>
      <c r="H188" s="18"/>
      <c r="I188" s="18"/>
      <c r="J188" s="18"/>
      <c r="K188" s="18"/>
      <c r="L188" s="18"/>
      <c r="M188" s="18"/>
      <c r="N188" s="165"/>
      <c r="O188" s="165"/>
      <c r="P188" s="18"/>
      <c r="Q188" s="18"/>
      <c r="R188" s="18"/>
      <c r="S188" s="18"/>
      <c r="T188" s="18"/>
      <c r="U188" s="18"/>
      <c r="V188" s="18"/>
      <c r="W188" s="18"/>
      <c r="X188" s="165"/>
      <c r="Y188" s="165"/>
      <c r="Z188" s="18"/>
      <c r="AA188" s="18"/>
      <c r="AB188" s="18"/>
      <c r="AC188" s="18"/>
      <c r="AD188" s="18"/>
      <c r="AE188" s="18"/>
    </row>
    <row r="189" spans="1:31" s="11" customFormat="1" ht="15" customHeight="1" x14ac:dyDescent="0.3">
      <c r="A189" s="59"/>
      <c r="B189" s="80"/>
      <c r="C189" s="174"/>
      <c r="D189" s="174"/>
      <c r="E189" s="17"/>
      <c r="F189" s="18"/>
      <c r="G189" s="18"/>
      <c r="H189" s="18"/>
      <c r="I189" s="18"/>
      <c r="J189" s="18"/>
      <c r="K189" s="18"/>
      <c r="L189" s="18"/>
      <c r="M189" s="18"/>
      <c r="N189" s="165"/>
      <c r="O189" s="165"/>
      <c r="P189" s="18"/>
      <c r="Q189" s="18"/>
      <c r="R189" s="18"/>
      <c r="S189" s="18"/>
      <c r="T189" s="18"/>
      <c r="U189" s="18"/>
      <c r="V189" s="18"/>
      <c r="W189" s="18"/>
      <c r="X189" s="165"/>
      <c r="Y189" s="165"/>
      <c r="Z189" s="18"/>
      <c r="AA189" s="18"/>
      <c r="AB189" s="18"/>
      <c r="AC189" s="18"/>
      <c r="AD189" s="18"/>
      <c r="AE189" s="18"/>
    </row>
    <row r="190" spans="1:31" s="11" customFormat="1" ht="15" customHeight="1" x14ac:dyDescent="0.3">
      <c r="A190" s="59"/>
      <c r="B190" s="80"/>
      <c r="C190" s="174"/>
      <c r="D190" s="174"/>
      <c r="E190" s="17"/>
      <c r="F190" s="18"/>
      <c r="G190" s="18"/>
      <c r="H190" s="18"/>
      <c r="I190" s="18"/>
      <c r="J190" s="18"/>
      <c r="K190" s="18"/>
      <c r="L190" s="18"/>
      <c r="M190" s="18"/>
      <c r="N190" s="165"/>
      <c r="O190" s="165"/>
      <c r="P190" s="18"/>
      <c r="Q190" s="18"/>
      <c r="R190" s="18"/>
      <c r="S190" s="18"/>
      <c r="T190" s="18"/>
      <c r="U190" s="18"/>
      <c r="V190" s="18"/>
      <c r="W190" s="18"/>
      <c r="X190" s="165"/>
      <c r="Y190" s="165"/>
      <c r="Z190" s="18"/>
      <c r="AA190" s="18"/>
      <c r="AB190" s="18"/>
      <c r="AC190" s="18"/>
      <c r="AD190" s="18"/>
      <c r="AE190" s="18"/>
    </row>
    <row r="191" spans="1:31" s="11" customFormat="1" ht="15" customHeight="1" x14ac:dyDescent="0.3">
      <c r="A191" s="59"/>
      <c r="B191" s="80"/>
      <c r="C191" s="174"/>
      <c r="D191" s="174"/>
      <c r="E191" s="17"/>
      <c r="F191" s="18"/>
      <c r="G191" s="18"/>
      <c r="H191" s="18"/>
      <c r="I191" s="18"/>
      <c r="J191" s="18"/>
      <c r="K191" s="18"/>
      <c r="L191" s="18"/>
      <c r="M191" s="18"/>
      <c r="N191" s="165"/>
      <c r="O191" s="165"/>
      <c r="P191" s="18"/>
      <c r="Q191" s="18"/>
      <c r="R191" s="18"/>
      <c r="S191" s="18"/>
      <c r="T191" s="18"/>
      <c r="U191" s="18"/>
      <c r="V191" s="18"/>
      <c r="W191" s="18"/>
      <c r="X191" s="165"/>
      <c r="Y191" s="165"/>
      <c r="Z191" s="18"/>
      <c r="AA191" s="18"/>
      <c r="AB191" s="18"/>
      <c r="AC191" s="18"/>
      <c r="AD191" s="18"/>
      <c r="AE191" s="18"/>
    </row>
    <row r="192" spans="1:31" s="11" customFormat="1" ht="15" customHeight="1" x14ac:dyDescent="0.3">
      <c r="A192" s="59"/>
      <c r="B192" s="80"/>
      <c r="C192" s="174"/>
      <c r="D192" s="174"/>
      <c r="E192" s="17"/>
      <c r="F192" s="18"/>
      <c r="G192" s="18"/>
      <c r="H192" s="18"/>
      <c r="I192" s="18"/>
      <c r="J192" s="18"/>
      <c r="K192" s="18"/>
      <c r="L192" s="18"/>
      <c r="M192" s="18"/>
      <c r="N192" s="165"/>
      <c r="O192" s="165"/>
      <c r="P192" s="18"/>
      <c r="Q192" s="18"/>
      <c r="R192" s="18"/>
      <c r="S192" s="18"/>
      <c r="T192" s="18"/>
      <c r="U192" s="18"/>
      <c r="V192" s="18"/>
      <c r="W192" s="18"/>
      <c r="X192" s="165"/>
      <c r="Y192" s="165"/>
      <c r="Z192" s="18"/>
      <c r="AA192" s="18"/>
      <c r="AB192" s="18"/>
      <c r="AC192" s="18"/>
      <c r="AD192" s="18"/>
      <c r="AE192" s="18"/>
    </row>
    <row r="193" spans="1:31" s="11" customFormat="1" ht="15" customHeight="1" x14ac:dyDescent="0.3">
      <c r="A193" s="59"/>
      <c r="B193" s="80"/>
      <c r="C193" s="174"/>
      <c r="D193" s="174"/>
      <c r="E193" s="17"/>
      <c r="F193" s="18"/>
      <c r="G193" s="18"/>
      <c r="H193" s="18"/>
      <c r="I193" s="18"/>
      <c r="J193" s="18"/>
      <c r="K193" s="18"/>
      <c r="L193" s="18"/>
      <c r="M193" s="18"/>
      <c r="N193" s="165"/>
      <c r="O193" s="165"/>
      <c r="P193" s="18"/>
      <c r="Q193" s="18"/>
      <c r="R193" s="18"/>
      <c r="S193" s="18"/>
      <c r="T193" s="18"/>
      <c r="U193" s="18"/>
      <c r="V193" s="18"/>
      <c r="W193" s="18"/>
      <c r="X193" s="165"/>
      <c r="Y193" s="165"/>
      <c r="Z193" s="18"/>
      <c r="AA193" s="18"/>
      <c r="AB193" s="18"/>
      <c r="AC193" s="18"/>
      <c r="AD193" s="18"/>
      <c r="AE193" s="18"/>
    </row>
    <row r="194" spans="1:31" s="11" customFormat="1" ht="15" customHeight="1" x14ac:dyDescent="0.3">
      <c r="A194" s="59"/>
      <c r="B194" s="80"/>
      <c r="C194" s="174"/>
      <c r="D194" s="174"/>
      <c r="E194" s="17"/>
      <c r="F194" s="18"/>
      <c r="G194" s="18"/>
      <c r="H194" s="18"/>
      <c r="I194" s="18"/>
      <c r="J194" s="18"/>
      <c r="K194" s="18"/>
      <c r="L194" s="18"/>
      <c r="M194" s="18"/>
      <c r="N194" s="165"/>
      <c r="O194" s="165"/>
      <c r="P194" s="18"/>
      <c r="Q194" s="18"/>
      <c r="R194" s="18"/>
      <c r="S194" s="18"/>
      <c r="T194" s="18"/>
      <c r="U194" s="18"/>
      <c r="V194" s="18"/>
      <c r="W194" s="18"/>
      <c r="X194" s="165"/>
      <c r="Y194" s="165"/>
      <c r="Z194" s="18"/>
      <c r="AA194" s="18"/>
      <c r="AB194" s="18"/>
      <c r="AC194" s="18"/>
      <c r="AD194" s="18"/>
      <c r="AE194" s="18"/>
    </row>
    <row r="195" spans="1:31" s="11" customFormat="1" ht="15" customHeight="1" x14ac:dyDescent="0.3">
      <c r="A195" s="59"/>
      <c r="B195" s="80"/>
      <c r="C195" s="174"/>
      <c r="D195" s="174"/>
      <c r="E195" s="17"/>
      <c r="F195" s="18"/>
      <c r="G195" s="18"/>
      <c r="H195" s="18"/>
      <c r="I195" s="18"/>
      <c r="J195" s="18"/>
      <c r="K195" s="18"/>
      <c r="L195" s="18"/>
      <c r="M195" s="18"/>
      <c r="N195" s="165"/>
      <c r="O195" s="165"/>
      <c r="P195" s="18"/>
      <c r="Q195" s="18"/>
      <c r="R195" s="18"/>
      <c r="S195" s="18"/>
      <c r="T195" s="18"/>
      <c r="U195" s="18"/>
      <c r="V195" s="18"/>
      <c r="W195" s="18"/>
      <c r="X195" s="165"/>
      <c r="Y195" s="165"/>
      <c r="Z195" s="18"/>
      <c r="AA195" s="18"/>
      <c r="AB195" s="18"/>
      <c r="AC195" s="18"/>
      <c r="AD195" s="18"/>
      <c r="AE195" s="18"/>
    </row>
    <row r="196" spans="1:31" s="11" customFormat="1" ht="15" customHeight="1" x14ac:dyDescent="0.3">
      <c r="A196" s="59"/>
      <c r="B196" s="80"/>
      <c r="C196" s="174"/>
      <c r="D196" s="174"/>
      <c r="E196" s="17"/>
      <c r="F196" s="18"/>
      <c r="G196" s="18"/>
      <c r="H196" s="18"/>
      <c r="I196" s="18"/>
      <c r="J196" s="18"/>
      <c r="K196" s="18"/>
      <c r="L196" s="18"/>
      <c r="M196" s="18"/>
      <c r="N196" s="165"/>
      <c r="O196" s="165"/>
      <c r="P196" s="18"/>
      <c r="Q196" s="18"/>
      <c r="R196" s="18"/>
      <c r="S196" s="18"/>
      <c r="T196" s="18"/>
      <c r="U196" s="18"/>
      <c r="V196" s="18"/>
      <c r="W196" s="18"/>
      <c r="X196" s="165"/>
      <c r="Y196" s="165"/>
      <c r="Z196" s="18"/>
      <c r="AA196" s="18"/>
      <c r="AB196" s="18"/>
      <c r="AC196" s="18"/>
      <c r="AD196" s="18"/>
      <c r="AE196" s="18"/>
    </row>
    <row r="197" spans="1:31" s="11" customFormat="1" ht="15" customHeight="1" x14ac:dyDescent="0.3">
      <c r="A197" s="59"/>
      <c r="B197" s="80"/>
      <c r="C197" s="174"/>
      <c r="D197" s="174"/>
      <c r="E197" s="17"/>
      <c r="F197" s="18"/>
      <c r="G197" s="18"/>
      <c r="H197" s="18"/>
      <c r="I197" s="18"/>
      <c r="J197" s="18"/>
      <c r="K197" s="18"/>
      <c r="L197" s="18"/>
      <c r="M197" s="18"/>
      <c r="N197" s="165"/>
      <c r="O197" s="165"/>
      <c r="P197" s="18"/>
      <c r="Q197" s="18"/>
      <c r="R197" s="18"/>
      <c r="S197" s="18"/>
      <c r="T197" s="18"/>
      <c r="U197" s="18"/>
      <c r="V197" s="18"/>
      <c r="W197" s="18"/>
      <c r="X197" s="165"/>
      <c r="Y197" s="165"/>
      <c r="Z197" s="18"/>
      <c r="AA197" s="18"/>
      <c r="AB197" s="18"/>
      <c r="AC197" s="18"/>
      <c r="AD197" s="18"/>
      <c r="AE197" s="18"/>
    </row>
    <row r="198" spans="1:31" s="11" customFormat="1" ht="15" customHeight="1" x14ac:dyDescent="0.3">
      <c r="A198" s="59"/>
      <c r="B198" s="80"/>
      <c r="C198" s="174"/>
      <c r="D198" s="174"/>
      <c r="E198" s="17"/>
      <c r="F198" s="18"/>
      <c r="G198" s="18"/>
      <c r="H198" s="18"/>
      <c r="I198" s="18"/>
      <c r="J198" s="18"/>
      <c r="K198" s="18"/>
      <c r="L198" s="18"/>
      <c r="M198" s="18"/>
      <c r="N198" s="165"/>
      <c r="O198" s="165"/>
      <c r="P198" s="18"/>
      <c r="Q198" s="18"/>
      <c r="R198" s="18"/>
      <c r="S198" s="18"/>
      <c r="T198" s="18"/>
      <c r="U198" s="18"/>
      <c r="V198" s="18"/>
      <c r="W198" s="18"/>
      <c r="X198" s="165"/>
      <c r="Y198" s="165"/>
      <c r="Z198" s="18"/>
      <c r="AA198" s="18"/>
      <c r="AB198" s="18"/>
      <c r="AC198" s="18"/>
      <c r="AD198" s="18"/>
      <c r="AE198" s="18"/>
    </row>
    <row r="199" spans="1:31" s="11" customFormat="1" ht="15" customHeight="1" x14ac:dyDescent="0.3">
      <c r="A199" s="59"/>
      <c r="B199" s="80"/>
      <c r="C199" s="174"/>
      <c r="D199" s="174"/>
      <c r="E199" s="17"/>
      <c r="F199" s="18"/>
      <c r="G199" s="18"/>
      <c r="H199" s="18"/>
      <c r="I199" s="18"/>
      <c r="J199" s="18"/>
      <c r="K199" s="18"/>
      <c r="L199" s="18"/>
      <c r="M199" s="18"/>
      <c r="N199" s="165"/>
      <c r="O199" s="165"/>
      <c r="P199" s="18"/>
      <c r="Q199" s="18"/>
      <c r="R199" s="18"/>
      <c r="S199" s="18"/>
      <c r="T199" s="18"/>
      <c r="U199" s="18"/>
      <c r="V199" s="18"/>
      <c r="W199" s="18"/>
      <c r="X199" s="165"/>
      <c r="Y199" s="165"/>
      <c r="Z199" s="18"/>
      <c r="AA199" s="18"/>
      <c r="AB199" s="18"/>
      <c r="AC199" s="18"/>
      <c r="AD199" s="18"/>
      <c r="AE199" s="18"/>
    </row>
    <row r="200" spans="1:31" s="11" customFormat="1" ht="15" customHeight="1" x14ac:dyDescent="0.3">
      <c r="A200" s="59"/>
      <c r="B200" s="80"/>
      <c r="C200" s="174"/>
      <c r="D200" s="174"/>
      <c r="E200" s="17"/>
      <c r="F200" s="18"/>
      <c r="G200" s="18"/>
      <c r="H200" s="18"/>
      <c r="I200" s="18"/>
      <c r="J200" s="18"/>
      <c r="K200" s="18"/>
      <c r="L200" s="18"/>
      <c r="M200" s="18"/>
      <c r="N200" s="165"/>
      <c r="O200" s="165"/>
      <c r="P200" s="18"/>
      <c r="Q200" s="18"/>
      <c r="R200" s="18"/>
      <c r="S200" s="18"/>
      <c r="T200" s="18"/>
      <c r="U200" s="18"/>
      <c r="V200" s="18"/>
      <c r="W200" s="18"/>
      <c r="X200" s="165"/>
      <c r="Y200" s="165"/>
      <c r="Z200" s="18"/>
      <c r="AA200" s="18"/>
      <c r="AB200" s="18"/>
      <c r="AC200" s="18"/>
      <c r="AD200" s="18"/>
      <c r="AE200" s="18"/>
    </row>
    <row r="201" spans="1:31" s="11" customFormat="1" ht="15" customHeight="1" x14ac:dyDescent="0.3">
      <c r="A201" s="59"/>
      <c r="B201" s="80"/>
      <c r="C201" s="174"/>
      <c r="D201" s="174"/>
      <c r="E201" s="17"/>
      <c r="F201" s="18"/>
      <c r="G201" s="18"/>
      <c r="H201" s="18"/>
      <c r="I201" s="18"/>
      <c r="J201" s="18"/>
      <c r="K201" s="18"/>
      <c r="L201" s="18"/>
      <c r="M201" s="18"/>
      <c r="N201" s="165"/>
      <c r="O201" s="165"/>
      <c r="P201" s="18"/>
      <c r="Q201" s="18"/>
      <c r="R201" s="18"/>
      <c r="S201" s="18"/>
      <c r="T201" s="18"/>
      <c r="U201" s="18"/>
      <c r="V201" s="18"/>
      <c r="W201" s="18"/>
      <c r="X201" s="165"/>
      <c r="Y201" s="165"/>
      <c r="Z201" s="18"/>
      <c r="AA201" s="18"/>
      <c r="AB201" s="18"/>
      <c r="AC201" s="18"/>
      <c r="AD201" s="18"/>
      <c r="AE201" s="18"/>
    </row>
    <row r="202" spans="1:31" s="11" customFormat="1" ht="15" customHeight="1" x14ac:dyDescent="0.3">
      <c r="A202" s="59"/>
      <c r="B202" s="80"/>
      <c r="C202" s="174"/>
      <c r="D202" s="174"/>
      <c r="E202" s="17"/>
      <c r="F202" s="18"/>
      <c r="G202" s="18"/>
      <c r="H202" s="18"/>
      <c r="I202" s="18"/>
      <c r="J202" s="18"/>
      <c r="K202" s="18"/>
      <c r="L202" s="18"/>
      <c r="M202" s="18"/>
      <c r="N202" s="165"/>
      <c r="O202" s="165"/>
      <c r="P202" s="18"/>
      <c r="Q202" s="18"/>
      <c r="R202" s="18"/>
      <c r="S202" s="18"/>
      <c r="T202" s="18"/>
      <c r="U202" s="18"/>
      <c r="V202" s="18"/>
      <c r="W202" s="18"/>
      <c r="X202" s="165"/>
      <c r="Y202" s="165"/>
      <c r="Z202" s="18"/>
      <c r="AA202" s="18"/>
      <c r="AB202" s="18"/>
      <c r="AC202" s="18"/>
      <c r="AD202" s="18"/>
      <c r="AE202" s="18"/>
    </row>
    <row r="203" spans="1:31" s="11" customFormat="1" ht="15" customHeight="1" x14ac:dyDescent="0.3">
      <c r="A203" s="59"/>
      <c r="B203" s="80"/>
      <c r="C203" s="174"/>
      <c r="D203" s="174"/>
      <c r="E203" s="17"/>
      <c r="F203" s="18"/>
      <c r="G203" s="18"/>
      <c r="H203" s="18"/>
      <c r="I203" s="18"/>
      <c r="J203" s="18"/>
      <c r="K203" s="18"/>
      <c r="L203" s="18"/>
      <c r="M203" s="18"/>
      <c r="N203" s="165"/>
      <c r="O203" s="165"/>
      <c r="P203" s="18"/>
      <c r="Q203" s="18"/>
      <c r="R203" s="18"/>
      <c r="S203" s="18"/>
      <c r="T203" s="18"/>
      <c r="U203" s="18"/>
      <c r="V203" s="18"/>
      <c r="W203" s="18"/>
      <c r="X203" s="165"/>
      <c r="Y203" s="165"/>
      <c r="Z203" s="18"/>
      <c r="AA203" s="18"/>
      <c r="AB203" s="18"/>
      <c r="AC203" s="18"/>
      <c r="AD203" s="18"/>
      <c r="AE203" s="18"/>
    </row>
    <row r="204" spans="1:31" s="11" customFormat="1" ht="15" customHeight="1" x14ac:dyDescent="0.3">
      <c r="A204" s="59"/>
      <c r="B204" s="80"/>
      <c r="C204" s="174"/>
      <c r="D204" s="174"/>
      <c r="E204" s="17"/>
      <c r="F204" s="18"/>
      <c r="G204" s="18"/>
      <c r="H204" s="18"/>
      <c r="I204" s="18"/>
      <c r="J204" s="18"/>
      <c r="K204" s="18"/>
      <c r="L204" s="18"/>
      <c r="M204" s="18"/>
      <c r="N204" s="165"/>
      <c r="O204" s="165"/>
      <c r="P204" s="18"/>
      <c r="Q204" s="18"/>
      <c r="R204" s="18"/>
      <c r="S204" s="18"/>
      <c r="T204" s="18"/>
      <c r="U204" s="18"/>
      <c r="V204" s="18"/>
      <c r="W204" s="18"/>
      <c r="X204" s="165"/>
      <c r="Y204" s="165"/>
      <c r="Z204" s="18"/>
      <c r="AA204" s="18"/>
      <c r="AB204" s="18"/>
      <c r="AC204" s="18"/>
      <c r="AD204" s="18"/>
      <c r="AE204" s="18"/>
    </row>
    <row r="205" spans="1:31" s="11" customFormat="1" ht="15" customHeight="1" x14ac:dyDescent="0.3">
      <c r="A205" s="59"/>
      <c r="B205" s="80"/>
      <c r="C205" s="174"/>
      <c r="D205" s="174"/>
      <c r="E205" s="17"/>
      <c r="F205" s="18"/>
      <c r="G205" s="18"/>
      <c r="H205" s="18"/>
      <c r="I205" s="18"/>
      <c r="J205" s="18"/>
      <c r="K205" s="18"/>
      <c r="L205" s="18"/>
      <c r="M205" s="18"/>
      <c r="N205" s="165"/>
      <c r="O205" s="165"/>
      <c r="P205" s="18"/>
      <c r="Q205" s="18"/>
      <c r="R205" s="18"/>
      <c r="S205" s="18"/>
      <c r="T205" s="18"/>
      <c r="U205" s="18"/>
      <c r="V205" s="18"/>
      <c r="W205" s="18"/>
      <c r="X205" s="165"/>
      <c r="Y205" s="165"/>
      <c r="Z205" s="18"/>
      <c r="AA205" s="18"/>
      <c r="AB205" s="18"/>
      <c r="AC205" s="18"/>
      <c r="AD205" s="18"/>
      <c r="AE205" s="18"/>
    </row>
    <row r="206" spans="1:31" s="11" customFormat="1" ht="15" customHeight="1" x14ac:dyDescent="0.3">
      <c r="A206" s="59"/>
      <c r="B206" s="80"/>
      <c r="C206" s="174"/>
      <c r="D206" s="174"/>
      <c r="E206" s="17"/>
      <c r="F206" s="18"/>
      <c r="G206" s="18"/>
      <c r="H206" s="18"/>
      <c r="I206" s="18"/>
      <c r="J206" s="18"/>
      <c r="K206" s="18"/>
      <c r="L206" s="18"/>
      <c r="M206" s="18"/>
      <c r="N206" s="165"/>
      <c r="O206" s="165"/>
      <c r="P206" s="18"/>
      <c r="Q206" s="18"/>
      <c r="R206" s="18"/>
      <c r="S206" s="18"/>
      <c r="T206" s="18"/>
      <c r="U206" s="18"/>
      <c r="V206" s="18"/>
      <c r="W206" s="18"/>
      <c r="X206" s="165"/>
      <c r="Y206" s="165"/>
      <c r="Z206" s="18"/>
      <c r="AA206" s="18"/>
      <c r="AB206" s="18"/>
      <c r="AC206" s="18"/>
      <c r="AD206" s="18"/>
      <c r="AE206" s="18"/>
    </row>
    <row r="207" spans="1:31" s="11" customFormat="1" ht="15" customHeight="1" x14ac:dyDescent="0.3">
      <c r="A207" s="59"/>
      <c r="B207" s="80"/>
      <c r="C207" s="174"/>
      <c r="D207" s="174"/>
      <c r="E207" s="17"/>
      <c r="F207" s="18"/>
      <c r="G207" s="18"/>
      <c r="H207" s="18"/>
      <c r="I207" s="18"/>
      <c r="J207" s="18"/>
      <c r="K207" s="18"/>
      <c r="L207" s="18"/>
      <c r="M207" s="18"/>
      <c r="N207" s="165"/>
      <c r="O207" s="165"/>
      <c r="P207" s="18"/>
      <c r="Q207" s="18"/>
      <c r="R207" s="18"/>
      <c r="S207" s="18"/>
      <c r="T207" s="18"/>
      <c r="U207" s="18"/>
      <c r="V207" s="18"/>
      <c r="W207" s="18"/>
      <c r="X207" s="165"/>
      <c r="Y207" s="165"/>
      <c r="Z207" s="18"/>
      <c r="AA207" s="18"/>
      <c r="AB207" s="18"/>
      <c r="AC207" s="18"/>
      <c r="AD207" s="18"/>
      <c r="AE207" s="18"/>
    </row>
    <row r="208" spans="1:31" s="11" customFormat="1" ht="15" customHeight="1" x14ac:dyDescent="0.3">
      <c r="A208" s="59"/>
      <c r="B208" s="80"/>
      <c r="C208" s="174"/>
      <c r="D208" s="174"/>
      <c r="E208" s="17"/>
      <c r="F208" s="18"/>
      <c r="G208" s="18"/>
      <c r="H208" s="18"/>
      <c r="I208" s="18"/>
      <c r="J208" s="18"/>
      <c r="K208" s="18"/>
      <c r="L208" s="18"/>
      <c r="M208" s="18"/>
      <c r="N208" s="165"/>
      <c r="O208" s="165"/>
      <c r="P208" s="18"/>
      <c r="Q208" s="18"/>
      <c r="R208" s="18"/>
      <c r="S208" s="18"/>
      <c r="T208" s="18"/>
      <c r="U208" s="18"/>
      <c r="V208" s="18"/>
      <c r="W208" s="18"/>
      <c r="X208" s="165"/>
      <c r="Y208" s="165"/>
      <c r="Z208" s="18"/>
      <c r="AA208" s="18"/>
      <c r="AB208" s="18"/>
      <c r="AC208" s="18"/>
      <c r="AD208" s="18"/>
      <c r="AE208" s="18"/>
    </row>
    <row r="209" spans="1:31" s="11" customFormat="1" ht="15" customHeight="1" x14ac:dyDescent="0.3">
      <c r="A209" s="59"/>
      <c r="B209" s="80"/>
      <c r="C209" s="174"/>
      <c r="D209" s="174"/>
      <c r="E209" s="17"/>
      <c r="F209" s="18"/>
      <c r="G209" s="18"/>
      <c r="H209" s="18"/>
      <c r="I209" s="18"/>
      <c r="J209" s="18"/>
      <c r="K209" s="18"/>
      <c r="L209" s="18"/>
      <c r="M209" s="18"/>
      <c r="N209" s="165"/>
      <c r="O209" s="165"/>
      <c r="P209" s="18"/>
      <c r="Q209" s="18"/>
      <c r="R209" s="18"/>
      <c r="S209" s="18"/>
      <c r="T209" s="18"/>
      <c r="U209" s="18"/>
      <c r="V209" s="18"/>
      <c r="W209" s="18"/>
      <c r="X209" s="165"/>
      <c r="Y209" s="165"/>
      <c r="Z209" s="18"/>
      <c r="AA209" s="18"/>
      <c r="AB209" s="18"/>
      <c r="AC209" s="18"/>
      <c r="AD209" s="18"/>
      <c r="AE209" s="18"/>
    </row>
    <row r="210" spans="1:31" s="11" customFormat="1" ht="15" customHeight="1" x14ac:dyDescent="0.3">
      <c r="A210" s="59"/>
      <c r="B210" s="80"/>
      <c r="C210" s="174"/>
      <c r="D210" s="174"/>
      <c r="E210" s="17"/>
      <c r="F210" s="18"/>
      <c r="G210" s="18"/>
      <c r="H210" s="18"/>
      <c r="I210" s="18"/>
      <c r="J210" s="18"/>
      <c r="K210" s="18"/>
      <c r="L210" s="18"/>
      <c r="M210" s="18"/>
      <c r="N210" s="165"/>
      <c r="O210" s="165"/>
      <c r="P210" s="18"/>
      <c r="Q210" s="18"/>
      <c r="R210" s="18"/>
      <c r="S210" s="18"/>
      <c r="T210" s="18"/>
      <c r="U210" s="18"/>
      <c r="V210" s="18"/>
      <c r="W210" s="18"/>
      <c r="X210" s="165"/>
      <c r="Y210" s="165"/>
      <c r="Z210" s="18"/>
      <c r="AA210" s="18"/>
      <c r="AB210" s="18"/>
      <c r="AC210" s="18"/>
      <c r="AD210" s="18"/>
      <c r="AE210" s="18"/>
    </row>
    <row r="211" spans="1:31" s="11" customFormat="1" ht="15" customHeight="1" x14ac:dyDescent="0.3">
      <c r="A211" s="59"/>
      <c r="B211" s="80"/>
      <c r="C211" s="174"/>
      <c r="D211" s="174"/>
      <c r="E211" s="17"/>
      <c r="F211" s="18"/>
      <c r="G211" s="18"/>
      <c r="H211" s="18"/>
      <c r="I211" s="18"/>
      <c r="J211" s="18"/>
      <c r="K211" s="18"/>
      <c r="L211" s="18"/>
      <c r="M211" s="18"/>
      <c r="N211" s="165"/>
      <c r="O211" s="165"/>
      <c r="P211" s="18"/>
      <c r="Q211" s="18"/>
      <c r="R211" s="18"/>
      <c r="S211" s="18"/>
      <c r="T211" s="18"/>
      <c r="U211" s="18"/>
      <c r="V211" s="18"/>
      <c r="W211" s="18"/>
      <c r="X211" s="165"/>
      <c r="Y211" s="165"/>
      <c r="Z211" s="18"/>
      <c r="AA211" s="18"/>
      <c r="AB211" s="18"/>
      <c r="AC211" s="18"/>
      <c r="AD211" s="18"/>
      <c r="AE211" s="18"/>
    </row>
    <row r="212" spans="1:31" s="11" customFormat="1" ht="15" customHeight="1" x14ac:dyDescent="0.3">
      <c r="A212" s="59"/>
      <c r="B212" s="80"/>
      <c r="C212" s="174"/>
      <c r="D212" s="174"/>
      <c r="E212" s="17"/>
      <c r="F212" s="18"/>
      <c r="G212" s="18"/>
      <c r="H212" s="18"/>
      <c r="I212" s="18"/>
      <c r="J212" s="18"/>
      <c r="K212" s="18"/>
      <c r="L212" s="18"/>
      <c r="M212" s="18"/>
      <c r="N212" s="165"/>
      <c r="O212" s="165"/>
      <c r="P212" s="18"/>
      <c r="Q212" s="18"/>
      <c r="R212" s="18"/>
      <c r="S212" s="18"/>
      <c r="T212" s="18"/>
      <c r="U212" s="18"/>
      <c r="V212" s="18"/>
      <c r="W212" s="18"/>
      <c r="X212" s="165"/>
      <c r="Y212" s="165"/>
      <c r="Z212" s="18"/>
      <c r="AA212" s="18"/>
      <c r="AB212" s="18"/>
      <c r="AC212" s="18"/>
      <c r="AD212" s="18"/>
      <c r="AE212" s="18"/>
    </row>
    <row r="213" spans="1:31" s="11" customFormat="1" ht="15" customHeight="1" x14ac:dyDescent="0.3">
      <c r="A213" s="59"/>
      <c r="B213" s="80"/>
      <c r="C213" s="174"/>
      <c r="D213" s="174"/>
      <c r="E213" s="17"/>
      <c r="F213" s="18"/>
      <c r="G213" s="18"/>
      <c r="H213" s="18"/>
      <c r="I213" s="18"/>
      <c r="J213" s="18"/>
      <c r="K213" s="18"/>
      <c r="L213" s="18"/>
      <c r="M213" s="18"/>
      <c r="N213" s="165"/>
      <c r="O213" s="165"/>
      <c r="P213" s="18"/>
      <c r="Q213" s="18"/>
      <c r="R213" s="18"/>
      <c r="S213" s="18"/>
      <c r="T213" s="18"/>
      <c r="U213" s="18"/>
      <c r="V213" s="18"/>
      <c r="W213" s="18"/>
      <c r="X213" s="165"/>
      <c r="Y213" s="165"/>
      <c r="Z213" s="18"/>
      <c r="AA213" s="18"/>
      <c r="AB213" s="18"/>
      <c r="AC213" s="18"/>
      <c r="AD213" s="18"/>
      <c r="AE213" s="18"/>
    </row>
    <row r="214" spans="1:31" s="11" customFormat="1" ht="15" customHeight="1" x14ac:dyDescent="0.3">
      <c r="A214" s="59"/>
      <c r="B214" s="80"/>
      <c r="C214" s="174"/>
      <c r="D214" s="174"/>
      <c r="E214" s="17"/>
      <c r="F214" s="18"/>
      <c r="G214" s="18"/>
      <c r="H214" s="18"/>
      <c r="I214" s="18"/>
      <c r="J214" s="18"/>
      <c r="K214" s="18"/>
      <c r="L214" s="18"/>
      <c r="M214" s="18"/>
      <c r="N214" s="165"/>
      <c r="O214" s="165"/>
      <c r="P214" s="18"/>
      <c r="Q214" s="18"/>
      <c r="R214" s="18"/>
      <c r="S214" s="18"/>
      <c r="T214" s="18"/>
      <c r="U214" s="18"/>
      <c r="V214" s="18"/>
      <c r="W214" s="18"/>
      <c r="X214" s="165"/>
      <c r="Y214" s="165"/>
      <c r="Z214" s="18"/>
      <c r="AA214" s="18"/>
      <c r="AB214" s="18"/>
      <c r="AC214" s="18"/>
      <c r="AD214" s="18"/>
      <c r="AE214" s="18"/>
    </row>
    <row r="215" spans="1:31" s="11" customFormat="1" ht="15" customHeight="1" x14ac:dyDescent="0.3">
      <c r="A215" s="59"/>
      <c r="B215" s="80"/>
      <c r="C215" s="174"/>
      <c r="D215" s="174"/>
      <c r="E215" s="17"/>
      <c r="F215" s="18"/>
      <c r="G215" s="18"/>
      <c r="H215" s="18"/>
      <c r="I215" s="18"/>
      <c r="J215" s="18"/>
      <c r="K215" s="18"/>
      <c r="L215" s="18"/>
      <c r="M215" s="18"/>
      <c r="N215" s="165"/>
      <c r="O215" s="165"/>
      <c r="P215" s="18"/>
      <c r="Q215" s="18"/>
      <c r="R215" s="18"/>
      <c r="S215" s="18"/>
      <c r="T215" s="18"/>
      <c r="U215" s="18"/>
      <c r="V215" s="18"/>
      <c r="W215" s="18"/>
      <c r="X215" s="165"/>
      <c r="Y215" s="165"/>
      <c r="Z215" s="18"/>
      <c r="AA215" s="18"/>
      <c r="AB215" s="18"/>
      <c r="AC215" s="18"/>
      <c r="AD215" s="18"/>
      <c r="AE215" s="18"/>
    </row>
    <row r="216" spans="1:31" s="11" customFormat="1" ht="15" customHeight="1" x14ac:dyDescent="0.3">
      <c r="A216" s="59"/>
      <c r="B216" s="80"/>
      <c r="C216" s="174"/>
      <c r="D216" s="174"/>
      <c r="E216" s="17"/>
      <c r="F216" s="18"/>
      <c r="G216" s="18"/>
      <c r="H216" s="18"/>
      <c r="I216" s="18"/>
      <c r="J216" s="18"/>
      <c r="K216" s="18"/>
      <c r="L216" s="18"/>
      <c r="M216" s="18"/>
      <c r="N216" s="165"/>
      <c r="O216" s="165"/>
      <c r="P216" s="18"/>
      <c r="Q216" s="18"/>
      <c r="R216" s="18"/>
      <c r="S216" s="18"/>
      <c r="T216" s="18"/>
      <c r="U216" s="18"/>
      <c r="V216" s="18"/>
      <c r="W216" s="18"/>
      <c r="X216" s="165"/>
      <c r="Y216" s="165"/>
      <c r="Z216" s="18"/>
      <c r="AA216" s="18"/>
      <c r="AB216" s="18"/>
      <c r="AC216" s="18"/>
      <c r="AD216" s="18"/>
      <c r="AE216" s="18"/>
    </row>
    <row r="217" spans="1:31" s="11" customFormat="1" ht="15" customHeight="1" x14ac:dyDescent="0.3">
      <c r="A217" s="59"/>
      <c r="B217" s="80"/>
      <c r="C217" s="174"/>
      <c r="D217" s="174"/>
      <c r="E217" s="17"/>
      <c r="F217" s="18"/>
      <c r="G217" s="18"/>
      <c r="H217" s="18"/>
      <c r="I217" s="18"/>
      <c r="J217" s="18"/>
      <c r="K217" s="18"/>
      <c r="L217" s="18"/>
      <c r="M217" s="18"/>
      <c r="N217" s="165"/>
      <c r="O217" s="165"/>
      <c r="P217" s="18"/>
      <c r="Q217" s="18"/>
      <c r="R217" s="18"/>
      <c r="S217" s="18"/>
      <c r="T217" s="18"/>
      <c r="U217" s="18"/>
      <c r="V217" s="18"/>
      <c r="W217" s="18"/>
      <c r="X217" s="165"/>
      <c r="Y217" s="165"/>
      <c r="Z217" s="18"/>
      <c r="AA217" s="18"/>
      <c r="AB217" s="18"/>
      <c r="AC217" s="18"/>
      <c r="AD217" s="18"/>
      <c r="AE217" s="18"/>
    </row>
    <row r="218" spans="1:31" s="11" customFormat="1" ht="15" customHeight="1" x14ac:dyDescent="0.3">
      <c r="A218" s="59"/>
      <c r="B218" s="80"/>
      <c r="C218" s="174"/>
      <c r="D218" s="174"/>
      <c r="E218" s="17"/>
      <c r="F218" s="18"/>
      <c r="G218" s="18"/>
      <c r="H218" s="18"/>
      <c r="I218" s="18"/>
      <c r="J218" s="18"/>
      <c r="K218" s="18"/>
      <c r="L218" s="18"/>
      <c r="M218" s="18"/>
      <c r="N218" s="165"/>
      <c r="O218" s="165"/>
      <c r="P218" s="18"/>
      <c r="Q218" s="18"/>
      <c r="R218" s="18"/>
      <c r="S218" s="18"/>
      <c r="T218" s="18"/>
      <c r="U218" s="18"/>
      <c r="V218" s="18"/>
      <c r="W218" s="18"/>
      <c r="X218" s="165"/>
      <c r="Y218" s="165"/>
      <c r="Z218" s="18"/>
      <c r="AA218" s="18"/>
      <c r="AB218" s="18"/>
      <c r="AC218" s="18"/>
      <c r="AD218" s="18"/>
      <c r="AE218" s="18"/>
    </row>
    <row r="219" spans="1:31" s="11" customFormat="1" ht="15" customHeight="1" x14ac:dyDescent="0.3">
      <c r="A219" s="59"/>
      <c r="B219" s="80"/>
      <c r="C219" s="174"/>
      <c r="D219" s="174"/>
      <c r="E219" s="17"/>
      <c r="F219" s="18"/>
      <c r="G219" s="18"/>
      <c r="H219" s="18"/>
      <c r="I219" s="18"/>
      <c r="J219" s="18"/>
      <c r="K219" s="18"/>
      <c r="L219" s="18"/>
      <c r="M219" s="18"/>
      <c r="N219" s="165"/>
      <c r="O219" s="165"/>
      <c r="P219" s="18"/>
      <c r="Q219" s="18"/>
      <c r="R219" s="18"/>
      <c r="S219" s="18"/>
      <c r="T219" s="18"/>
      <c r="U219" s="18"/>
      <c r="V219" s="18"/>
      <c r="W219" s="18"/>
      <c r="X219" s="165"/>
      <c r="Y219" s="165"/>
      <c r="Z219" s="18"/>
      <c r="AA219" s="18"/>
      <c r="AB219" s="18"/>
      <c r="AC219" s="18"/>
      <c r="AD219" s="18"/>
      <c r="AE219" s="18"/>
    </row>
    <row r="220" spans="1:31" s="11" customFormat="1" ht="15" customHeight="1" x14ac:dyDescent="0.3">
      <c r="A220" s="59"/>
      <c r="B220" s="80"/>
      <c r="C220" s="174"/>
      <c r="D220" s="174"/>
      <c r="E220" s="17"/>
      <c r="F220" s="18"/>
      <c r="G220" s="18"/>
      <c r="H220" s="18"/>
      <c r="I220" s="18"/>
      <c r="J220" s="18"/>
      <c r="K220" s="18"/>
      <c r="L220" s="18"/>
      <c r="M220" s="18"/>
      <c r="N220" s="165"/>
      <c r="O220" s="165"/>
      <c r="P220" s="18"/>
      <c r="Q220" s="18"/>
      <c r="R220" s="18"/>
      <c r="S220" s="18"/>
      <c r="T220" s="18"/>
      <c r="U220" s="18"/>
      <c r="V220" s="18"/>
      <c r="W220" s="18"/>
      <c r="X220" s="165"/>
      <c r="Y220" s="165"/>
      <c r="Z220" s="18"/>
      <c r="AA220" s="18"/>
      <c r="AB220" s="18"/>
      <c r="AC220" s="18"/>
      <c r="AD220" s="18"/>
      <c r="AE220" s="18"/>
    </row>
    <row r="221" spans="1:31" s="11" customFormat="1" ht="15" customHeight="1" x14ac:dyDescent="0.3">
      <c r="A221" s="59"/>
      <c r="B221" s="80"/>
      <c r="C221" s="174"/>
      <c r="D221" s="174"/>
      <c r="E221" s="17"/>
      <c r="F221" s="18"/>
      <c r="G221" s="18"/>
      <c r="H221" s="18"/>
      <c r="I221" s="18"/>
      <c r="J221" s="18"/>
      <c r="K221" s="18"/>
      <c r="L221" s="18"/>
      <c r="M221" s="18"/>
      <c r="N221" s="165"/>
      <c r="O221" s="165"/>
      <c r="P221" s="18"/>
      <c r="Q221" s="18"/>
      <c r="R221" s="18"/>
      <c r="S221" s="18"/>
      <c r="T221" s="18"/>
      <c r="U221" s="18"/>
      <c r="V221" s="18"/>
      <c r="W221" s="18"/>
      <c r="X221" s="165"/>
      <c r="Y221" s="165"/>
      <c r="Z221" s="18"/>
      <c r="AA221" s="18"/>
      <c r="AB221" s="18"/>
      <c r="AC221" s="18"/>
      <c r="AD221" s="18"/>
      <c r="AE221" s="18"/>
    </row>
    <row r="222" spans="1:31" s="11" customFormat="1" ht="15" customHeight="1" x14ac:dyDescent="0.3">
      <c r="A222" s="59"/>
      <c r="B222" s="80"/>
      <c r="C222" s="174"/>
      <c r="D222" s="174"/>
      <c r="E222" s="17"/>
      <c r="F222" s="18"/>
      <c r="G222" s="18"/>
      <c r="H222" s="18"/>
      <c r="I222" s="18"/>
      <c r="J222" s="18"/>
      <c r="K222" s="18"/>
      <c r="L222" s="18"/>
      <c r="M222" s="18"/>
      <c r="N222" s="165"/>
      <c r="O222" s="165"/>
      <c r="P222" s="18"/>
      <c r="Q222" s="18"/>
      <c r="R222" s="18"/>
      <c r="S222" s="18"/>
      <c r="T222" s="18"/>
      <c r="U222" s="18"/>
      <c r="V222" s="18"/>
      <c r="W222" s="18"/>
      <c r="X222" s="165"/>
      <c r="Y222" s="165"/>
      <c r="Z222" s="18"/>
      <c r="AA222" s="18"/>
      <c r="AB222" s="18"/>
      <c r="AC222" s="18"/>
      <c r="AD222" s="18"/>
      <c r="AE222" s="18"/>
    </row>
    <row r="223" spans="1:31" s="11" customFormat="1" ht="15" customHeight="1" x14ac:dyDescent="0.3">
      <c r="A223" s="59"/>
      <c r="B223" s="80"/>
      <c r="C223" s="174"/>
      <c r="D223" s="174"/>
      <c r="E223" s="17"/>
      <c r="F223" s="18"/>
      <c r="G223" s="18"/>
      <c r="H223" s="18"/>
      <c r="I223" s="18"/>
      <c r="J223" s="18"/>
      <c r="K223" s="18"/>
      <c r="L223" s="18"/>
      <c r="M223" s="18"/>
      <c r="N223" s="165"/>
      <c r="O223" s="165"/>
      <c r="P223" s="18"/>
      <c r="Q223" s="18"/>
      <c r="R223" s="18"/>
      <c r="S223" s="18"/>
      <c r="T223" s="18"/>
      <c r="U223" s="18"/>
      <c r="V223" s="18"/>
      <c r="W223" s="18"/>
      <c r="X223" s="165"/>
      <c r="Y223" s="165"/>
      <c r="Z223" s="18"/>
      <c r="AA223" s="18"/>
      <c r="AB223" s="18"/>
      <c r="AC223" s="18"/>
      <c r="AD223" s="18"/>
      <c r="AE223" s="18"/>
    </row>
    <row r="224" spans="1:31" s="11" customFormat="1" ht="15" customHeight="1" x14ac:dyDescent="0.3">
      <c r="A224" s="59"/>
      <c r="B224" s="80"/>
      <c r="C224" s="174"/>
      <c r="D224" s="174"/>
      <c r="E224" s="17"/>
      <c r="F224" s="18"/>
      <c r="G224" s="18"/>
      <c r="H224" s="18"/>
      <c r="I224" s="18"/>
      <c r="J224" s="18"/>
      <c r="K224" s="18"/>
      <c r="L224" s="18"/>
      <c r="M224" s="18"/>
      <c r="N224" s="165"/>
      <c r="O224" s="165"/>
      <c r="P224" s="18"/>
      <c r="Q224" s="18"/>
      <c r="R224" s="18"/>
      <c r="S224" s="18"/>
      <c r="T224" s="18"/>
      <c r="U224" s="18"/>
      <c r="V224" s="18"/>
      <c r="W224" s="18"/>
      <c r="X224" s="165"/>
      <c r="Y224" s="165"/>
      <c r="Z224" s="18"/>
      <c r="AA224" s="18"/>
      <c r="AB224" s="18"/>
      <c r="AC224" s="18"/>
      <c r="AD224" s="18"/>
      <c r="AE224" s="18"/>
    </row>
    <row r="225" spans="1:31" s="11" customFormat="1" ht="15" customHeight="1" x14ac:dyDescent="0.3">
      <c r="A225" s="59"/>
      <c r="B225" s="80"/>
      <c r="C225" s="174"/>
      <c r="D225" s="174"/>
      <c r="E225" s="17"/>
      <c r="F225" s="18"/>
      <c r="G225" s="18"/>
      <c r="H225" s="18"/>
      <c r="I225" s="18"/>
      <c r="J225" s="18"/>
      <c r="K225" s="18"/>
      <c r="L225" s="18"/>
      <c r="M225" s="18"/>
      <c r="N225" s="165"/>
      <c r="O225" s="165"/>
      <c r="P225" s="18"/>
      <c r="Q225" s="18"/>
      <c r="R225" s="18"/>
      <c r="S225" s="18"/>
      <c r="T225" s="18"/>
      <c r="U225" s="18"/>
      <c r="V225" s="18"/>
      <c r="W225" s="18"/>
      <c r="X225" s="165"/>
      <c r="Y225" s="165"/>
      <c r="Z225" s="18"/>
      <c r="AA225" s="18"/>
      <c r="AB225" s="18"/>
      <c r="AC225" s="18"/>
      <c r="AD225" s="18"/>
      <c r="AE225" s="18"/>
    </row>
    <row r="226" spans="1:31" s="11" customFormat="1" ht="15" customHeight="1" x14ac:dyDescent="0.3">
      <c r="A226" s="59"/>
      <c r="B226" s="80"/>
      <c r="C226" s="174"/>
      <c r="D226" s="174"/>
      <c r="E226" s="17"/>
      <c r="F226" s="18"/>
      <c r="G226" s="18"/>
      <c r="H226" s="18"/>
      <c r="I226" s="18"/>
      <c r="J226" s="18"/>
      <c r="K226" s="18"/>
      <c r="L226" s="18"/>
      <c r="M226" s="18"/>
      <c r="N226" s="165"/>
      <c r="O226" s="165"/>
      <c r="P226" s="18"/>
      <c r="Q226" s="18"/>
      <c r="R226" s="18"/>
      <c r="S226" s="18"/>
      <c r="T226" s="18"/>
      <c r="U226" s="18"/>
      <c r="V226" s="18"/>
      <c r="W226" s="18"/>
      <c r="X226" s="165"/>
      <c r="Y226" s="165"/>
      <c r="Z226" s="18"/>
      <c r="AA226" s="18"/>
      <c r="AB226" s="18"/>
      <c r="AC226" s="18"/>
      <c r="AD226" s="18"/>
      <c r="AE226" s="18"/>
    </row>
    <row r="227" spans="1:31" s="11" customFormat="1" ht="15" customHeight="1" x14ac:dyDescent="0.3">
      <c r="A227" s="59"/>
      <c r="B227" s="80"/>
      <c r="C227" s="174"/>
      <c r="D227" s="174"/>
      <c r="E227" s="17"/>
      <c r="F227" s="18"/>
      <c r="G227" s="18"/>
      <c r="H227" s="18"/>
      <c r="I227" s="18"/>
      <c r="J227" s="18"/>
      <c r="K227" s="18"/>
      <c r="L227" s="18"/>
      <c r="M227" s="18"/>
      <c r="N227" s="165"/>
      <c r="O227" s="165"/>
      <c r="P227" s="18"/>
      <c r="Q227" s="18"/>
      <c r="R227" s="18"/>
      <c r="S227" s="18"/>
      <c r="T227" s="18"/>
      <c r="U227" s="18"/>
      <c r="V227" s="18"/>
      <c r="W227" s="18"/>
      <c r="X227" s="165"/>
      <c r="Y227" s="165"/>
      <c r="Z227" s="18"/>
      <c r="AA227" s="18"/>
      <c r="AB227" s="18"/>
      <c r="AC227" s="18"/>
      <c r="AD227" s="18"/>
      <c r="AE227" s="18"/>
    </row>
    <row r="228" spans="1:31" s="11" customFormat="1" ht="15" customHeight="1" x14ac:dyDescent="0.3">
      <c r="A228" s="59"/>
      <c r="B228" s="80"/>
      <c r="C228" s="174"/>
      <c r="D228" s="174"/>
      <c r="E228" s="17"/>
      <c r="F228" s="18"/>
      <c r="G228" s="18"/>
      <c r="H228" s="18"/>
      <c r="I228" s="18"/>
      <c r="J228" s="18"/>
      <c r="K228" s="18"/>
      <c r="L228" s="18"/>
      <c r="M228" s="18"/>
      <c r="N228" s="165"/>
      <c r="O228" s="165"/>
      <c r="P228" s="18"/>
      <c r="Q228" s="18"/>
      <c r="R228" s="18"/>
      <c r="S228" s="18"/>
      <c r="T228" s="18"/>
      <c r="U228" s="18"/>
      <c r="V228" s="18"/>
      <c r="W228" s="18"/>
      <c r="X228" s="165"/>
      <c r="Y228" s="165"/>
      <c r="Z228" s="18"/>
      <c r="AA228" s="18"/>
      <c r="AB228" s="18"/>
      <c r="AC228" s="18"/>
      <c r="AD228" s="18"/>
      <c r="AE228" s="18"/>
    </row>
    <row r="229" spans="1:31" s="11" customFormat="1" ht="15" customHeight="1" x14ac:dyDescent="0.3">
      <c r="A229" s="59"/>
      <c r="B229" s="80"/>
      <c r="C229" s="174"/>
      <c r="D229" s="174"/>
      <c r="E229" s="17"/>
      <c r="F229" s="18"/>
      <c r="G229" s="18"/>
      <c r="H229" s="18"/>
      <c r="I229" s="18"/>
      <c r="J229" s="18"/>
      <c r="K229" s="18"/>
      <c r="L229" s="18"/>
      <c r="M229" s="18"/>
      <c r="N229" s="165"/>
      <c r="O229" s="165"/>
      <c r="P229" s="18"/>
      <c r="Q229" s="18"/>
      <c r="R229" s="18"/>
      <c r="S229" s="18"/>
      <c r="T229" s="18"/>
      <c r="U229" s="18"/>
      <c r="V229" s="18"/>
      <c r="W229" s="18"/>
      <c r="X229" s="165"/>
      <c r="Y229" s="165"/>
      <c r="Z229" s="18"/>
      <c r="AA229" s="18"/>
      <c r="AB229" s="18"/>
      <c r="AC229" s="18"/>
      <c r="AD229" s="18"/>
      <c r="AE229" s="18"/>
    </row>
    <row r="230" spans="1:31" s="11" customFormat="1" ht="15" customHeight="1" x14ac:dyDescent="0.3">
      <c r="A230" s="59"/>
      <c r="B230" s="80"/>
      <c r="C230" s="174"/>
      <c r="D230" s="174"/>
      <c r="E230" s="17"/>
      <c r="F230" s="18"/>
      <c r="G230" s="18"/>
      <c r="H230" s="18"/>
      <c r="I230" s="18"/>
      <c r="J230" s="18"/>
      <c r="K230" s="18"/>
      <c r="L230" s="18"/>
      <c r="M230" s="18"/>
      <c r="N230" s="165"/>
      <c r="O230" s="165"/>
      <c r="P230" s="18"/>
      <c r="Q230" s="18"/>
      <c r="R230" s="18"/>
      <c r="S230" s="18"/>
      <c r="T230" s="18"/>
      <c r="U230" s="18"/>
      <c r="V230" s="18"/>
      <c r="W230" s="18"/>
      <c r="X230" s="165"/>
      <c r="Y230" s="165"/>
      <c r="Z230" s="18"/>
      <c r="AA230" s="18"/>
      <c r="AB230" s="18"/>
      <c r="AC230" s="18"/>
      <c r="AD230" s="18"/>
      <c r="AE230" s="18"/>
    </row>
    <row r="231" spans="1:31" s="11" customFormat="1" ht="15" customHeight="1" x14ac:dyDescent="0.3">
      <c r="A231" s="59"/>
      <c r="B231" s="80"/>
      <c r="C231" s="174"/>
      <c r="D231" s="174"/>
      <c r="E231" s="17"/>
      <c r="F231" s="18"/>
      <c r="G231" s="18"/>
      <c r="H231" s="18"/>
      <c r="I231" s="18"/>
      <c r="J231" s="18"/>
      <c r="K231" s="18"/>
      <c r="L231" s="18"/>
      <c r="M231" s="18"/>
      <c r="N231" s="165"/>
      <c r="O231" s="165"/>
      <c r="P231" s="18"/>
      <c r="Q231" s="18"/>
      <c r="R231" s="18"/>
      <c r="S231" s="18"/>
      <c r="T231" s="18"/>
      <c r="U231" s="18"/>
      <c r="V231" s="18"/>
      <c r="W231" s="18"/>
      <c r="X231" s="165"/>
      <c r="Y231" s="165"/>
      <c r="Z231" s="18"/>
      <c r="AA231" s="18"/>
      <c r="AB231" s="18"/>
      <c r="AC231" s="18"/>
      <c r="AD231" s="18"/>
      <c r="AE231" s="18"/>
    </row>
    <row r="232" spans="1:31" s="11" customFormat="1" ht="15" customHeight="1" x14ac:dyDescent="0.3">
      <c r="A232" s="59"/>
      <c r="B232" s="80"/>
      <c r="C232" s="174"/>
      <c r="D232" s="174"/>
      <c r="E232" s="17"/>
      <c r="F232" s="18"/>
      <c r="G232" s="18"/>
      <c r="H232" s="18"/>
      <c r="I232" s="18"/>
      <c r="J232" s="18"/>
      <c r="K232" s="18"/>
      <c r="L232" s="18"/>
      <c r="M232" s="18"/>
      <c r="N232" s="165"/>
      <c r="O232" s="165"/>
      <c r="P232" s="18"/>
      <c r="Q232" s="18"/>
      <c r="R232" s="18"/>
      <c r="S232" s="18"/>
      <c r="T232" s="18"/>
      <c r="U232" s="18"/>
      <c r="V232" s="18"/>
      <c r="W232" s="18"/>
      <c r="X232" s="165"/>
      <c r="Y232" s="165"/>
      <c r="Z232" s="18"/>
      <c r="AA232" s="18"/>
      <c r="AB232" s="18"/>
      <c r="AC232" s="18"/>
      <c r="AD232" s="18"/>
      <c r="AE232" s="18"/>
    </row>
    <row r="233" spans="1:31" s="11" customFormat="1" ht="15" customHeight="1" x14ac:dyDescent="0.3">
      <c r="A233" s="59"/>
      <c r="B233" s="80"/>
      <c r="C233" s="174"/>
      <c r="D233" s="174"/>
      <c r="E233" s="17"/>
      <c r="F233" s="18"/>
      <c r="G233" s="18"/>
      <c r="H233" s="18"/>
      <c r="I233" s="18"/>
      <c r="J233" s="18"/>
      <c r="K233" s="18"/>
      <c r="L233" s="18"/>
      <c r="M233" s="18"/>
      <c r="N233" s="165"/>
      <c r="O233" s="165"/>
      <c r="P233" s="18"/>
      <c r="Q233" s="18"/>
      <c r="R233" s="18"/>
      <c r="S233" s="18"/>
      <c r="T233" s="18"/>
      <c r="U233" s="18"/>
      <c r="V233" s="18"/>
      <c r="W233" s="18"/>
      <c r="X233" s="165"/>
      <c r="Y233" s="165"/>
      <c r="Z233" s="18"/>
      <c r="AA233" s="18"/>
      <c r="AB233" s="18"/>
      <c r="AC233" s="18"/>
      <c r="AD233" s="18"/>
      <c r="AE233" s="18"/>
    </row>
    <row r="234" spans="1:31" s="11" customFormat="1" ht="15" customHeight="1" x14ac:dyDescent="0.3">
      <c r="A234" s="59"/>
      <c r="B234" s="80"/>
      <c r="C234" s="174"/>
      <c r="D234" s="174"/>
      <c r="E234" s="17"/>
      <c r="F234" s="18"/>
      <c r="G234" s="18"/>
      <c r="H234" s="18"/>
      <c r="I234" s="18"/>
      <c r="J234" s="18"/>
      <c r="K234" s="18"/>
      <c r="L234" s="18"/>
      <c r="M234" s="18"/>
      <c r="N234" s="165"/>
      <c r="O234" s="165"/>
      <c r="P234" s="18"/>
      <c r="Q234" s="18"/>
      <c r="R234" s="18"/>
      <c r="S234" s="18"/>
      <c r="T234" s="18"/>
      <c r="U234" s="18"/>
      <c r="V234" s="18"/>
      <c r="W234" s="18"/>
      <c r="X234" s="165"/>
      <c r="Y234" s="165"/>
      <c r="Z234" s="18"/>
      <c r="AA234" s="18"/>
      <c r="AB234" s="18"/>
      <c r="AC234" s="18"/>
      <c r="AD234" s="18"/>
      <c r="AE234" s="18"/>
    </row>
    <row r="235" spans="1:31" s="11" customFormat="1" ht="15" customHeight="1" x14ac:dyDescent="0.3">
      <c r="A235" s="59"/>
      <c r="B235" s="80"/>
      <c r="C235" s="174"/>
      <c r="D235" s="174"/>
      <c r="E235" s="17"/>
      <c r="F235" s="18"/>
      <c r="G235" s="18"/>
      <c r="H235" s="18"/>
      <c r="I235" s="18"/>
      <c r="J235" s="18"/>
      <c r="K235" s="18"/>
      <c r="L235" s="18"/>
      <c r="M235" s="18"/>
      <c r="N235" s="165"/>
      <c r="O235" s="165"/>
      <c r="P235" s="18"/>
      <c r="Q235" s="18"/>
      <c r="R235" s="18"/>
      <c r="S235" s="18"/>
      <c r="T235" s="18"/>
      <c r="U235" s="18"/>
      <c r="V235" s="18"/>
      <c r="W235" s="18"/>
      <c r="X235" s="165"/>
      <c r="Y235" s="165"/>
      <c r="Z235" s="18"/>
      <c r="AA235" s="18"/>
      <c r="AB235" s="18"/>
      <c r="AC235" s="18"/>
      <c r="AD235" s="18"/>
      <c r="AE235" s="18"/>
    </row>
    <row r="236" spans="1:31" s="11" customFormat="1" ht="15" customHeight="1" x14ac:dyDescent="0.3">
      <c r="A236" s="59"/>
      <c r="B236" s="80"/>
      <c r="C236" s="174"/>
      <c r="D236" s="174"/>
      <c r="E236" s="17"/>
      <c r="F236" s="18"/>
      <c r="G236" s="18"/>
      <c r="H236" s="18"/>
      <c r="I236" s="18"/>
      <c r="J236" s="18"/>
      <c r="K236" s="18"/>
      <c r="L236" s="18"/>
      <c r="M236" s="18"/>
      <c r="N236" s="165"/>
      <c r="O236" s="165"/>
      <c r="P236" s="18"/>
      <c r="Q236" s="18"/>
      <c r="R236" s="18"/>
      <c r="S236" s="18"/>
      <c r="T236" s="18"/>
      <c r="U236" s="18"/>
      <c r="V236" s="18"/>
      <c r="W236" s="18"/>
      <c r="X236" s="165"/>
      <c r="Y236" s="165"/>
      <c r="Z236" s="18"/>
      <c r="AA236" s="18"/>
      <c r="AB236" s="18"/>
      <c r="AC236" s="18"/>
      <c r="AD236" s="18"/>
      <c r="AE236" s="18"/>
    </row>
    <row r="237" spans="1:31" s="11" customFormat="1" ht="15" customHeight="1" x14ac:dyDescent="0.3">
      <c r="A237" s="59"/>
      <c r="B237" s="80"/>
      <c r="C237" s="174"/>
      <c r="D237" s="174"/>
      <c r="E237" s="17"/>
      <c r="F237" s="18"/>
      <c r="G237" s="18"/>
      <c r="H237" s="18"/>
      <c r="I237" s="18"/>
      <c r="J237" s="18"/>
      <c r="K237" s="18"/>
      <c r="L237" s="18"/>
      <c r="M237" s="18"/>
      <c r="N237" s="165"/>
      <c r="O237" s="165"/>
      <c r="P237" s="18"/>
      <c r="Q237" s="18"/>
      <c r="R237" s="18"/>
      <c r="S237" s="18"/>
      <c r="T237" s="18"/>
      <c r="U237" s="18"/>
      <c r="V237" s="18"/>
      <c r="W237" s="18"/>
      <c r="X237" s="165"/>
      <c r="Y237" s="165"/>
      <c r="Z237" s="18"/>
      <c r="AA237" s="18"/>
      <c r="AB237" s="18"/>
      <c r="AC237" s="18"/>
      <c r="AD237" s="18"/>
      <c r="AE237" s="18"/>
    </row>
    <row r="238" spans="1:31" s="11" customFormat="1" ht="15" customHeight="1" x14ac:dyDescent="0.3">
      <c r="A238" s="59"/>
      <c r="B238" s="80"/>
      <c r="C238" s="174"/>
      <c r="D238" s="174"/>
      <c r="E238" s="17"/>
      <c r="F238" s="18"/>
      <c r="G238" s="18"/>
      <c r="H238" s="18"/>
      <c r="I238" s="18"/>
      <c r="J238" s="18"/>
      <c r="K238" s="18"/>
      <c r="L238" s="18"/>
      <c r="M238" s="18"/>
      <c r="N238" s="165"/>
      <c r="O238" s="165"/>
      <c r="P238" s="18"/>
      <c r="Q238" s="18"/>
      <c r="R238" s="18"/>
      <c r="S238" s="18"/>
      <c r="T238" s="18"/>
      <c r="U238" s="18"/>
      <c r="V238" s="18"/>
      <c r="W238" s="18"/>
      <c r="X238" s="165"/>
      <c r="Y238" s="165"/>
      <c r="Z238" s="18"/>
      <c r="AA238" s="18"/>
      <c r="AB238" s="18"/>
      <c r="AC238" s="18"/>
      <c r="AD238" s="18"/>
      <c r="AE238" s="18"/>
    </row>
    <row r="239" spans="1:31" s="11" customFormat="1" ht="15" customHeight="1" x14ac:dyDescent="0.3">
      <c r="A239" s="59"/>
      <c r="B239" s="80"/>
      <c r="C239" s="174"/>
      <c r="D239" s="174"/>
      <c r="E239" s="17"/>
      <c r="F239" s="18"/>
      <c r="G239" s="18"/>
      <c r="H239" s="18"/>
      <c r="I239" s="18"/>
      <c r="J239" s="18"/>
      <c r="K239" s="18"/>
      <c r="L239" s="18"/>
      <c r="M239" s="18"/>
      <c r="N239" s="165"/>
      <c r="O239" s="165"/>
      <c r="P239" s="18"/>
      <c r="Q239" s="18"/>
      <c r="R239" s="18"/>
      <c r="S239" s="18"/>
      <c r="T239" s="18"/>
      <c r="U239" s="18"/>
      <c r="V239" s="18"/>
      <c r="W239" s="18"/>
      <c r="X239" s="165"/>
      <c r="Y239" s="165"/>
      <c r="Z239" s="18"/>
      <c r="AA239" s="18"/>
      <c r="AB239" s="18"/>
      <c r="AC239" s="18"/>
      <c r="AD239" s="18"/>
      <c r="AE239" s="18"/>
    </row>
    <row r="240" spans="1:31" s="11" customFormat="1" ht="15" customHeight="1" x14ac:dyDescent="0.3">
      <c r="A240" s="59"/>
      <c r="B240" s="80"/>
      <c r="C240" s="174"/>
      <c r="D240" s="174"/>
      <c r="E240" s="17"/>
      <c r="F240" s="18"/>
      <c r="G240" s="18"/>
      <c r="H240" s="18"/>
      <c r="I240" s="18"/>
      <c r="J240" s="18"/>
      <c r="K240" s="18"/>
      <c r="L240" s="18"/>
      <c r="M240" s="18"/>
      <c r="N240" s="165"/>
      <c r="O240" s="165"/>
      <c r="P240" s="18"/>
      <c r="Q240" s="18"/>
      <c r="R240" s="18"/>
      <c r="S240" s="18"/>
      <c r="T240" s="18"/>
      <c r="U240" s="18"/>
      <c r="V240" s="18"/>
      <c r="W240" s="18"/>
      <c r="X240" s="165"/>
      <c r="Y240" s="165"/>
      <c r="Z240" s="18"/>
      <c r="AA240" s="18"/>
      <c r="AB240" s="18"/>
      <c r="AC240" s="18"/>
      <c r="AD240" s="18"/>
      <c r="AE240" s="18"/>
    </row>
    <row r="241" spans="1:31" s="11" customFormat="1" ht="15" customHeight="1" x14ac:dyDescent="0.3">
      <c r="A241" s="59"/>
      <c r="B241" s="80"/>
      <c r="C241" s="174"/>
      <c r="D241" s="174"/>
      <c r="E241" s="17"/>
      <c r="F241" s="18"/>
      <c r="G241" s="18"/>
      <c r="H241" s="18"/>
      <c r="I241" s="18"/>
      <c r="J241" s="18"/>
      <c r="K241" s="18"/>
      <c r="L241" s="18"/>
      <c r="M241" s="18"/>
      <c r="N241" s="165"/>
      <c r="O241" s="165"/>
      <c r="P241" s="18"/>
      <c r="Q241" s="18"/>
      <c r="R241" s="18"/>
      <c r="S241" s="18"/>
      <c r="T241" s="18"/>
      <c r="U241" s="18"/>
      <c r="V241" s="18"/>
      <c r="W241" s="18"/>
      <c r="X241" s="165"/>
      <c r="Y241" s="165"/>
      <c r="Z241" s="18"/>
      <c r="AA241" s="18"/>
      <c r="AB241" s="18"/>
      <c r="AC241" s="18"/>
      <c r="AD241" s="18"/>
      <c r="AE241" s="18"/>
    </row>
    <row r="242" spans="1:31" s="11" customFormat="1" ht="15" customHeight="1" x14ac:dyDescent="0.3">
      <c r="A242" s="59"/>
      <c r="B242" s="80"/>
      <c r="C242" s="174"/>
      <c r="D242" s="174"/>
      <c r="E242" s="17"/>
      <c r="F242" s="18"/>
      <c r="G242" s="18"/>
      <c r="H242" s="18"/>
      <c r="I242" s="18"/>
      <c r="J242" s="18"/>
      <c r="K242" s="18"/>
      <c r="L242" s="18"/>
      <c r="M242" s="18"/>
      <c r="N242" s="165"/>
      <c r="O242" s="165"/>
      <c r="P242" s="18"/>
      <c r="Q242" s="18"/>
      <c r="R242" s="18"/>
      <c r="S242" s="18"/>
      <c r="T242" s="18"/>
      <c r="U242" s="18"/>
      <c r="V242" s="18"/>
      <c r="W242" s="18"/>
      <c r="X242" s="165"/>
      <c r="Y242" s="165"/>
      <c r="Z242" s="18"/>
      <c r="AA242" s="18"/>
      <c r="AB242" s="18"/>
      <c r="AC242" s="18"/>
      <c r="AD242" s="18"/>
      <c r="AE242" s="18"/>
    </row>
    <row r="243" spans="1:31" s="11" customFormat="1" ht="15" customHeight="1" x14ac:dyDescent="0.3">
      <c r="A243" s="59"/>
      <c r="B243" s="80"/>
      <c r="C243" s="174"/>
      <c r="D243" s="174"/>
      <c r="E243" s="17"/>
      <c r="F243" s="18"/>
      <c r="G243" s="18"/>
      <c r="H243" s="18"/>
      <c r="I243" s="18"/>
      <c r="J243" s="18"/>
      <c r="K243" s="18"/>
      <c r="L243" s="18"/>
      <c r="M243" s="18"/>
      <c r="N243" s="165"/>
      <c r="O243" s="165"/>
      <c r="P243" s="18"/>
      <c r="Q243" s="18"/>
      <c r="R243" s="18"/>
      <c r="S243" s="18"/>
      <c r="T243" s="18"/>
      <c r="U243" s="18"/>
      <c r="V243" s="18"/>
      <c r="W243" s="18"/>
      <c r="X243" s="165"/>
      <c r="Y243" s="165"/>
      <c r="Z243" s="18"/>
      <c r="AA243" s="18"/>
      <c r="AB243" s="18"/>
      <c r="AC243" s="18"/>
      <c r="AD243" s="18"/>
      <c r="AE243" s="18"/>
    </row>
    <row r="244" spans="1:31" s="11" customFormat="1" ht="15" customHeight="1" x14ac:dyDescent="0.3">
      <c r="A244" s="59"/>
      <c r="B244" s="80"/>
      <c r="C244" s="174"/>
      <c r="D244" s="174"/>
      <c r="E244" s="17"/>
      <c r="F244" s="18"/>
      <c r="G244" s="18"/>
      <c r="H244" s="18"/>
      <c r="I244" s="18"/>
      <c r="J244" s="18"/>
      <c r="K244" s="18"/>
      <c r="L244" s="18"/>
      <c r="M244" s="18"/>
      <c r="N244" s="165"/>
      <c r="O244" s="165"/>
      <c r="P244" s="18"/>
      <c r="Q244" s="18"/>
      <c r="R244" s="18"/>
      <c r="S244" s="18"/>
      <c r="T244" s="18"/>
      <c r="U244" s="18"/>
      <c r="V244" s="18"/>
      <c r="W244" s="18"/>
      <c r="X244" s="165"/>
      <c r="Y244" s="165"/>
      <c r="Z244" s="18"/>
      <c r="AA244" s="18"/>
      <c r="AB244" s="18"/>
      <c r="AC244" s="18"/>
      <c r="AD244" s="18"/>
      <c r="AE244" s="18"/>
    </row>
    <row r="245" spans="1:31" s="11" customFormat="1" ht="15" customHeight="1" x14ac:dyDescent="0.3">
      <c r="A245" s="59"/>
      <c r="B245" s="80"/>
      <c r="C245" s="174"/>
      <c r="D245" s="174"/>
      <c r="E245" s="17"/>
      <c r="F245" s="18"/>
      <c r="G245" s="18"/>
      <c r="H245" s="18"/>
      <c r="I245" s="18"/>
      <c r="J245" s="18"/>
      <c r="K245" s="18"/>
      <c r="L245" s="18"/>
      <c r="M245" s="18"/>
      <c r="N245" s="165"/>
      <c r="O245" s="165"/>
      <c r="P245" s="18"/>
      <c r="Q245" s="18"/>
      <c r="R245" s="18"/>
      <c r="S245" s="18"/>
      <c r="T245" s="18"/>
      <c r="U245" s="18"/>
      <c r="V245" s="18"/>
      <c r="W245" s="18"/>
      <c r="X245" s="165"/>
      <c r="Y245" s="165"/>
      <c r="Z245" s="18"/>
      <c r="AA245" s="18"/>
      <c r="AB245" s="18"/>
      <c r="AC245" s="18"/>
      <c r="AD245" s="18"/>
      <c r="AE245" s="18"/>
    </row>
    <row r="246" spans="1:31" s="11" customFormat="1" ht="15" customHeight="1" x14ac:dyDescent="0.3">
      <c r="A246" s="59"/>
      <c r="B246" s="80"/>
      <c r="C246" s="174"/>
      <c r="D246" s="174"/>
      <c r="E246" s="17"/>
      <c r="F246" s="18"/>
      <c r="G246" s="18"/>
      <c r="H246" s="18"/>
      <c r="I246" s="18"/>
      <c r="J246" s="18"/>
      <c r="K246" s="18"/>
      <c r="L246" s="18"/>
      <c r="M246" s="18"/>
      <c r="N246" s="165"/>
      <c r="O246" s="165"/>
      <c r="P246" s="18"/>
      <c r="Q246" s="18"/>
      <c r="R246" s="18"/>
      <c r="S246" s="18"/>
      <c r="T246" s="18"/>
      <c r="U246" s="18"/>
      <c r="V246" s="18"/>
      <c r="W246" s="18"/>
      <c r="X246" s="165"/>
      <c r="Y246" s="165"/>
      <c r="Z246" s="18"/>
      <c r="AA246" s="18"/>
      <c r="AB246" s="18"/>
      <c r="AC246" s="18"/>
      <c r="AD246" s="18"/>
      <c r="AE246" s="18"/>
    </row>
    <row r="247" spans="1:31" s="11" customFormat="1" ht="15" customHeight="1" x14ac:dyDescent="0.3">
      <c r="A247" s="59"/>
      <c r="B247" s="80"/>
      <c r="C247" s="174"/>
      <c r="D247" s="174"/>
      <c r="E247" s="17"/>
      <c r="F247" s="18"/>
      <c r="G247" s="18"/>
      <c r="H247" s="18"/>
      <c r="I247" s="18"/>
      <c r="J247" s="18"/>
      <c r="K247" s="18"/>
      <c r="L247" s="18"/>
      <c r="M247" s="18"/>
      <c r="N247" s="165"/>
      <c r="O247" s="165"/>
      <c r="P247" s="18"/>
      <c r="Q247" s="18"/>
      <c r="R247" s="18"/>
      <c r="S247" s="18"/>
      <c r="T247" s="18"/>
      <c r="U247" s="18"/>
      <c r="V247" s="18"/>
      <c r="W247" s="18"/>
      <c r="X247" s="165"/>
      <c r="Y247" s="165"/>
      <c r="Z247" s="18"/>
      <c r="AA247" s="18"/>
      <c r="AB247" s="18"/>
      <c r="AC247" s="18"/>
      <c r="AD247" s="18"/>
      <c r="AE247" s="18"/>
    </row>
    <row r="248" spans="1:31" s="11" customFormat="1" ht="15" customHeight="1" x14ac:dyDescent="0.3">
      <c r="A248" s="59"/>
      <c r="B248" s="80"/>
      <c r="C248" s="174"/>
      <c r="D248" s="174"/>
      <c r="E248" s="17"/>
      <c r="F248" s="18"/>
      <c r="G248" s="18"/>
      <c r="H248" s="18"/>
      <c r="I248" s="18"/>
      <c r="J248" s="18"/>
      <c r="K248" s="18"/>
      <c r="L248" s="18"/>
      <c r="M248" s="18"/>
      <c r="N248" s="165"/>
      <c r="O248" s="165"/>
      <c r="P248" s="18"/>
      <c r="Q248" s="18"/>
      <c r="R248" s="18"/>
      <c r="S248" s="18"/>
      <c r="T248" s="18"/>
      <c r="U248" s="18"/>
      <c r="V248" s="18"/>
      <c r="W248" s="18"/>
      <c r="X248" s="165"/>
      <c r="Y248" s="165"/>
      <c r="Z248" s="18"/>
      <c r="AA248" s="18"/>
      <c r="AB248" s="18"/>
      <c r="AC248" s="18"/>
      <c r="AD248" s="18"/>
      <c r="AE248" s="18"/>
    </row>
    <row r="249" spans="1:31" s="11" customFormat="1" ht="15" customHeight="1" x14ac:dyDescent="0.3">
      <c r="A249" s="59"/>
      <c r="B249" s="80"/>
      <c r="C249" s="174"/>
      <c r="D249" s="174"/>
      <c r="E249" s="17"/>
      <c r="F249" s="18"/>
      <c r="G249" s="18"/>
      <c r="H249" s="18"/>
      <c r="I249" s="18"/>
      <c r="J249" s="18"/>
      <c r="K249" s="18"/>
      <c r="L249" s="18"/>
      <c r="M249" s="18"/>
      <c r="N249" s="165"/>
      <c r="O249" s="165"/>
      <c r="P249" s="18"/>
      <c r="Q249" s="18"/>
      <c r="R249" s="18"/>
      <c r="S249" s="18"/>
      <c r="T249" s="18"/>
      <c r="U249" s="18"/>
      <c r="V249" s="18"/>
      <c r="W249" s="18"/>
      <c r="X249" s="165"/>
      <c r="Y249" s="165"/>
      <c r="Z249" s="18"/>
      <c r="AA249" s="18"/>
      <c r="AB249" s="18"/>
      <c r="AC249" s="18"/>
      <c r="AD249" s="18"/>
      <c r="AE249" s="18"/>
    </row>
    <row r="250" spans="1:31" s="11" customFormat="1" ht="15" customHeight="1" x14ac:dyDescent="0.3">
      <c r="A250" s="59"/>
      <c r="B250" s="80"/>
      <c r="C250" s="174"/>
      <c r="D250" s="174"/>
      <c r="E250" s="17"/>
      <c r="F250" s="18"/>
      <c r="G250" s="18"/>
      <c r="H250" s="18"/>
      <c r="I250" s="18"/>
      <c r="J250" s="18"/>
      <c r="K250" s="18"/>
      <c r="L250" s="18"/>
      <c r="M250" s="18"/>
      <c r="N250" s="165"/>
      <c r="O250" s="165"/>
      <c r="P250" s="18"/>
      <c r="Q250" s="18"/>
      <c r="R250" s="18"/>
      <c r="S250" s="18"/>
      <c r="T250" s="18"/>
      <c r="U250" s="18"/>
      <c r="V250" s="18"/>
      <c r="W250" s="18"/>
      <c r="X250" s="165"/>
      <c r="Y250" s="165"/>
      <c r="Z250" s="18"/>
      <c r="AA250" s="18"/>
      <c r="AB250" s="18"/>
      <c r="AC250" s="18"/>
      <c r="AD250" s="18"/>
      <c r="AE250" s="18"/>
    </row>
    <row r="251" spans="1:31" s="11" customFormat="1" ht="15" customHeight="1" x14ac:dyDescent="0.3">
      <c r="A251" s="59"/>
      <c r="B251" s="80"/>
      <c r="C251" s="174"/>
      <c r="D251" s="174"/>
      <c r="E251" s="17"/>
      <c r="F251" s="18"/>
      <c r="G251" s="18"/>
      <c r="H251" s="18"/>
      <c r="I251" s="18"/>
      <c r="J251" s="18"/>
      <c r="K251" s="18"/>
      <c r="L251" s="18"/>
      <c r="M251" s="18"/>
      <c r="N251" s="165"/>
      <c r="O251" s="165"/>
      <c r="P251" s="18"/>
      <c r="Q251" s="18"/>
      <c r="R251" s="18"/>
      <c r="S251" s="18"/>
      <c r="T251" s="18"/>
      <c r="U251" s="18"/>
      <c r="V251" s="18"/>
      <c r="W251" s="18"/>
      <c r="X251" s="165"/>
      <c r="Y251" s="165"/>
      <c r="Z251" s="18"/>
      <c r="AA251" s="18"/>
      <c r="AB251" s="18"/>
      <c r="AC251" s="18"/>
      <c r="AD251" s="18"/>
      <c r="AE251" s="18"/>
    </row>
    <row r="252" spans="1:31" s="11" customFormat="1" ht="15" customHeight="1" x14ac:dyDescent="0.3">
      <c r="A252" s="59"/>
      <c r="B252" s="80"/>
      <c r="C252" s="174"/>
      <c r="D252" s="174"/>
      <c r="E252" s="17"/>
      <c r="F252" s="18"/>
      <c r="G252" s="18"/>
      <c r="H252" s="18"/>
      <c r="I252" s="18"/>
      <c r="J252" s="18"/>
      <c r="K252" s="18"/>
      <c r="L252" s="18"/>
      <c r="M252" s="18"/>
      <c r="N252" s="165"/>
      <c r="O252" s="165"/>
      <c r="P252" s="18"/>
      <c r="Q252" s="18"/>
      <c r="R252" s="18"/>
      <c r="S252" s="18"/>
      <c r="T252" s="18"/>
      <c r="U252" s="18"/>
      <c r="V252" s="18"/>
      <c r="W252" s="18"/>
      <c r="X252" s="165"/>
      <c r="Y252" s="165"/>
      <c r="Z252" s="18"/>
      <c r="AA252" s="18"/>
      <c r="AB252" s="18"/>
      <c r="AC252" s="18"/>
      <c r="AD252" s="18"/>
      <c r="AE252" s="18"/>
    </row>
    <row r="253" spans="1:31" s="11" customFormat="1" ht="15" customHeight="1" x14ac:dyDescent="0.3">
      <c r="A253" s="59"/>
      <c r="B253" s="80"/>
      <c r="C253" s="174"/>
      <c r="D253" s="174"/>
      <c r="E253" s="17"/>
      <c r="F253" s="18"/>
      <c r="G253" s="18"/>
      <c r="H253" s="18"/>
      <c r="I253" s="18"/>
      <c r="J253" s="18"/>
      <c r="K253" s="18"/>
      <c r="L253" s="18"/>
      <c r="M253" s="18"/>
      <c r="N253" s="165"/>
      <c r="O253" s="165"/>
      <c r="P253" s="18"/>
      <c r="Q253" s="18"/>
      <c r="R253" s="18"/>
      <c r="S253" s="18"/>
      <c r="T253" s="18"/>
      <c r="U253" s="18"/>
      <c r="V253" s="18"/>
      <c r="W253" s="18"/>
      <c r="X253" s="165"/>
      <c r="Y253" s="165"/>
      <c r="Z253" s="18"/>
      <c r="AA253" s="18"/>
      <c r="AB253" s="18"/>
      <c r="AC253" s="18"/>
      <c r="AD253" s="18"/>
      <c r="AE253" s="18"/>
    </row>
    <row r="254" spans="1:31" s="11" customFormat="1" ht="15" customHeight="1" x14ac:dyDescent="0.3">
      <c r="A254" s="59"/>
      <c r="B254" s="80"/>
      <c r="C254" s="174"/>
      <c r="D254" s="174"/>
      <c r="E254" s="17"/>
      <c r="F254" s="18"/>
      <c r="G254" s="18"/>
      <c r="H254" s="18"/>
      <c r="I254" s="18"/>
      <c r="J254" s="18"/>
      <c r="K254" s="18"/>
      <c r="L254" s="18"/>
      <c r="M254" s="18"/>
      <c r="N254" s="165"/>
      <c r="O254" s="165"/>
      <c r="P254" s="18"/>
      <c r="Q254" s="18"/>
      <c r="R254" s="18"/>
      <c r="S254" s="18"/>
      <c r="T254" s="18"/>
      <c r="U254" s="18"/>
      <c r="V254" s="18"/>
      <c r="W254" s="18"/>
      <c r="X254" s="165"/>
      <c r="Y254" s="165"/>
      <c r="Z254" s="18"/>
      <c r="AA254" s="18"/>
      <c r="AB254" s="18"/>
      <c r="AC254" s="18"/>
      <c r="AD254" s="18"/>
      <c r="AE254" s="18"/>
    </row>
    <row r="255" spans="1:31" s="11" customFormat="1" ht="15" customHeight="1" x14ac:dyDescent="0.3">
      <c r="A255" s="59"/>
      <c r="B255" s="80"/>
      <c r="C255" s="174"/>
      <c r="D255" s="174"/>
      <c r="E255" s="17"/>
      <c r="F255" s="18"/>
      <c r="G255" s="18"/>
      <c r="H255" s="18"/>
      <c r="I255" s="18"/>
      <c r="J255" s="18"/>
      <c r="K255" s="18"/>
      <c r="L255" s="18"/>
      <c r="M255" s="18"/>
      <c r="N255" s="165"/>
      <c r="O255" s="165"/>
      <c r="P255" s="18"/>
      <c r="Q255" s="18"/>
      <c r="R255" s="18"/>
      <c r="S255" s="18"/>
      <c r="T255" s="18"/>
      <c r="U255" s="18"/>
      <c r="V255" s="18"/>
      <c r="W255" s="18"/>
      <c r="X255" s="165"/>
      <c r="Y255" s="165"/>
      <c r="Z255" s="18"/>
      <c r="AA255" s="18"/>
      <c r="AB255" s="18"/>
      <c r="AC255" s="18"/>
      <c r="AD255" s="18"/>
      <c r="AE255" s="18"/>
    </row>
    <row r="256" spans="1:31" s="11" customFormat="1" ht="15" customHeight="1" x14ac:dyDescent="0.3">
      <c r="A256" s="59"/>
      <c r="B256" s="80"/>
      <c r="C256" s="174"/>
      <c r="D256" s="174"/>
      <c r="E256" s="17"/>
      <c r="F256" s="18"/>
      <c r="G256" s="18"/>
      <c r="H256" s="18"/>
      <c r="I256" s="18"/>
      <c r="J256" s="18"/>
      <c r="K256" s="18"/>
      <c r="L256" s="18"/>
      <c r="M256" s="18"/>
      <c r="N256" s="165"/>
      <c r="O256" s="165"/>
      <c r="P256" s="18"/>
      <c r="Q256" s="18"/>
      <c r="R256" s="18"/>
      <c r="S256" s="18"/>
      <c r="T256" s="18"/>
      <c r="U256" s="18"/>
      <c r="V256" s="18"/>
      <c r="W256" s="18"/>
      <c r="X256" s="165"/>
      <c r="Y256" s="165"/>
      <c r="Z256" s="18"/>
      <c r="AA256" s="18"/>
      <c r="AB256" s="18"/>
      <c r="AC256" s="18"/>
      <c r="AD256" s="18"/>
      <c r="AE256" s="18"/>
    </row>
    <row r="257" spans="1:31" s="11" customFormat="1" ht="15" customHeight="1" x14ac:dyDescent="0.3">
      <c r="A257" s="59"/>
      <c r="B257" s="80"/>
      <c r="C257" s="174"/>
      <c r="D257" s="174"/>
      <c r="E257" s="17"/>
      <c r="F257" s="18"/>
      <c r="G257" s="18"/>
      <c r="H257" s="18"/>
      <c r="I257" s="18"/>
      <c r="J257" s="18"/>
      <c r="K257" s="18"/>
      <c r="L257" s="18"/>
      <c r="M257" s="18"/>
      <c r="N257" s="165"/>
      <c r="O257" s="165"/>
      <c r="P257" s="18"/>
      <c r="Q257" s="18"/>
      <c r="R257" s="18"/>
      <c r="S257" s="18"/>
      <c r="T257" s="18"/>
      <c r="U257" s="18"/>
      <c r="V257" s="18"/>
      <c r="W257" s="18"/>
      <c r="X257" s="165"/>
      <c r="Y257" s="165"/>
      <c r="Z257" s="18"/>
      <c r="AA257" s="18"/>
      <c r="AB257" s="18"/>
      <c r="AC257" s="18"/>
      <c r="AD257" s="18"/>
      <c r="AE257" s="18"/>
    </row>
    <row r="258" spans="1:31" s="11" customFormat="1" ht="15" customHeight="1" x14ac:dyDescent="0.3">
      <c r="A258" s="59"/>
      <c r="B258" s="80"/>
      <c r="C258" s="174"/>
      <c r="D258" s="174"/>
      <c r="E258" s="17"/>
      <c r="F258" s="18"/>
      <c r="G258" s="18"/>
      <c r="H258" s="18"/>
      <c r="I258" s="18"/>
      <c r="J258" s="18"/>
      <c r="K258" s="18"/>
      <c r="L258" s="18"/>
      <c r="M258" s="18"/>
      <c r="N258" s="165"/>
      <c r="O258" s="165"/>
      <c r="P258" s="18"/>
      <c r="Q258" s="18"/>
      <c r="R258" s="18"/>
      <c r="S258" s="18"/>
      <c r="T258" s="18"/>
      <c r="U258" s="18"/>
      <c r="V258" s="18"/>
      <c r="W258" s="18"/>
      <c r="X258" s="165"/>
      <c r="Y258" s="165"/>
      <c r="Z258" s="18"/>
      <c r="AA258" s="18"/>
      <c r="AB258" s="18"/>
      <c r="AC258" s="18"/>
      <c r="AD258" s="18"/>
      <c r="AE258" s="18"/>
    </row>
    <row r="259" spans="1:31" s="11" customFormat="1" ht="15" customHeight="1" x14ac:dyDescent="0.3">
      <c r="A259" s="59"/>
      <c r="B259" s="80"/>
      <c r="C259" s="174"/>
      <c r="D259" s="174"/>
      <c r="E259" s="17"/>
      <c r="F259" s="18"/>
      <c r="G259" s="18"/>
      <c r="H259" s="18"/>
      <c r="I259" s="18"/>
      <c r="J259" s="18"/>
      <c r="K259" s="18"/>
      <c r="L259" s="18"/>
      <c r="M259" s="18"/>
      <c r="N259" s="165"/>
      <c r="O259" s="165"/>
      <c r="P259" s="18"/>
      <c r="Q259" s="18"/>
      <c r="R259" s="18"/>
      <c r="S259" s="18"/>
      <c r="T259" s="18"/>
      <c r="U259" s="18"/>
      <c r="V259" s="18"/>
      <c r="W259" s="18"/>
      <c r="X259" s="165"/>
      <c r="Y259" s="165"/>
      <c r="Z259" s="18"/>
      <c r="AA259" s="18"/>
      <c r="AB259" s="18"/>
      <c r="AC259" s="18"/>
      <c r="AD259" s="18"/>
      <c r="AE259" s="18"/>
    </row>
    <row r="260" spans="1:31" s="11" customFormat="1" ht="15" customHeight="1" x14ac:dyDescent="0.3">
      <c r="A260" s="59"/>
      <c r="B260" s="80"/>
      <c r="C260" s="174"/>
      <c r="D260" s="174"/>
      <c r="E260" s="17"/>
      <c r="F260" s="18"/>
      <c r="G260" s="18"/>
      <c r="H260" s="18"/>
      <c r="I260" s="18"/>
      <c r="J260" s="18"/>
      <c r="K260" s="18"/>
      <c r="L260" s="18"/>
      <c r="M260" s="18"/>
      <c r="N260" s="165"/>
      <c r="O260" s="165"/>
      <c r="P260" s="18"/>
      <c r="Q260" s="18"/>
      <c r="R260" s="18"/>
      <c r="S260" s="18"/>
      <c r="T260" s="18"/>
      <c r="U260" s="18"/>
      <c r="V260" s="18"/>
      <c r="W260" s="18"/>
      <c r="X260" s="165"/>
      <c r="Y260" s="165"/>
      <c r="Z260" s="18"/>
      <c r="AA260" s="18"/>
      <c r="AB260" s="18"/>
      <c r="AC260" s="18"/>
      <c r="AD260" s="18"/>
      <c r="AE260" s="18"/>
    </row>
    <row r="261" spans="1:31" s="11" customFormat="1" ht="15" customHeight="1" x14ac:dyDescent="0.3">
      <c r="A261" s="59"/>
      <c r="B261" s="80"/>
      <c r="C261" s="174"/>
      <c r="D261" s="174"/>
      <c r="E261" s="17"/>
      <c r="F261" s="18"/>
      <c r="G261" s="18"/>
      <c r="H261" s="18"/>
      <c r="I261" s="18"/>
      <c r="J261" s="18"/>
      <c r="K261" s="18"/>
      <c r="L261" s="18"/>
      <c r="M261" s="18"/>
      <c r="N261" s="165"/>
      <c r="O261" s="165"/>
      <c r="P261" s="18"/>
      <c r="Q261" s="18"/>
      <c r="R261" s="18"/>
      <c r="S261" s="18"/>
      <c r="T261" s="18"/>
      <c r="U261" s="18"/>
      <c r="V261" s="18"/>
      <c r="W261" s="18"/>
      <c r="X261" s="165"/>
      <c r="Y261" s="165"/>
      <c r="Z261" s="18"/>
      <c r="AA261" s="18"/>
      <c r="AB261" s="18"/>
      <c r="AC261" s="18"/>
      <c r="AD261" s="18"/>
      <c r="AE261" s="18"/>
    </row>
    <row r="262" spans="1:31" s="11" customFormat="1" ht="15" customHeight="1" x14ac:dyDescent="0.3">
      <c r="A262" s="59"/>
      <c r="B262" s="80"/>
      <c r="C262" s="174"/>
      <c r="D262" s="174"/>
      <c r="E262" s="17"/>
      <c r="F262" s="18"/>
      <c r="G262" s="18"/>
      <c r="H262" s="18"/>
      <c r="I262" s="18"/>
      <c r="J262" s="18"/>
      <c r="K262" s="18"/>
      <c r="L262" s="18"/>
      <c r="M262" s="18"/>
      <c r="N262" s="165"/>
      <c r="O262" s="165"/>
      <c r="P262" s="18"/>
      <c r="Q262" s="18"/>
      <c r="R262" s="18"/>
      <c r="S262" s="18"/>
      <c r="T262" s="18"/>
      <c r="U262" s="18"/>
      <c r="V262" s="18"/>
      <c r="W262" s="18"/>
      <c r="X262" s="165"/>
      <c r="Y262" s="165"/>
      <c r="Z262" s="18"/>
      <c r="AA262" s="18"/>
      <c r="AB262" s="18"/>
      <c r="AC262" s="18"/>
      <c r="AD262" s="18"/>
      <c r="AE262" s="18"/>
    </row>
    <row r="263" spans="1:31" s="11" customFormat="1" ht="15" customHeight="1" x14ac:dyDescent="0.3">
      <c r="A263" s="59"/>
      <c r="B263" s="80"/>
      <c r="C263" s="174"/>
      <c r="D263" s="174"/>
      <c r="E263" s="17"/>
      <c r="F263" s="18"/>
      <c r="G263" s="18"/>
      <c r="H263" s="18"/>
      <c r="I263" s="18"/>
      <c r="J263" s="18"/>
      <c r="K263" s="18"/>
      <c r="L263" s="18"/>
      <c r="M263" s="18"/>
      <c r="N263" s="165"/>
      <c r="O263" s="165"/>
      <c r="P263" s="18"/>
      <c r="Q263" s="18"/>
      <c r="R263" s="18"/>
      <c r="S263" s="18"/>
      <c r="T263" s="18"/>
      <c r="U263" s="18"/>
      <c r="V263" s="18"/>
      <c r="W263" s="18"/>
      <c r="X263" s="165"/>
      <c r="Y263" s="165"/>
      <c r="Z263" s="18"/>
      <c r="AA263" s="18"/>
      <c r="AB263" s="18"/>
      <c r="AC263" s="18"/>
      <c r="AD263" s="18"/>
      <c r="AE263" s="18"/>
    </row>
    <row r="264" spans="1:31" s="11" customFormat="1" ht="15" customHeight="1" x14ac:dyDescent="0.3">
      <c r="A264" s="59"/>
      <c r="B264" s="80"/>
      <c r="C264" s="174"/>
      <c r="D264" s="174"/>
      <c r="E264" s="17"/>
      <c r="F264" s="18"/>
      <c r="G264" s="18"/>
      <c r="H264" s="18"/>
      <c r="I264" s="18"/>
      <c r="J264" s="18"/>
      <c r="K264" s="18"/>
      <c r="L264" s="18"/>
      <c r="M264" s="18"/>
      <c r="N264" s="165"/>
      <c r="O264" s="165"/>
      <c r="P264" s="18"/>
      <c r="Q264" s="18"/>
      <c r="R264" s="18"/>
      <c r="S264" s="18"/>
      <c r="T264" s="18"/>
      <c r="U264" s="18"/>
      <c r="V264" s="18"/>
      <c r="W264" s="18"/>
      <c r="X264" s="165"/>
      <c r="Y264" s="165"/>
      <c r="Z264" s="18"/>
      <c r="AA264" s="18"/>
      <c r="AB264" s="18"/>
      <c r="AC264" s="18"/>
      <c r="AD264" s="18"/>
      <c r="AE264" s="18"/>
    </row>
    <row r="265" spans="1:31" s="11" customFormat="1" ht="15" customHeight="1" x14ac:dyDescent="0.3">
      <c r="A265" s="59"/>
      <c r="B265" s="80"/>
      <c r="C265" s="174"/>
      <c r="D265" s="174"/>
      <c r="E265" s="17"/>
      <c r="F265" s="18"/>
      <c r="G265" s="18"/>
      <c r="H265" s="18"/>
      <c r="I265" s="18"/>
      <c r="J265" s="18"/>
      <c r="K265" s="18"/>
      <c r="L265" s="18"/>
      <c r="M265" s="18"/>
      <c r="N265" s="165"/>
      <c r="O265" s="165"/>
      <c r="P265" s="18"/>
      <c r="Q265" s="18"/>
      <c r="R265" s="18"/>
      <c r="S265" s="18"/>
      <c r="T265" s="18"/>
      <c r="U265" s="18"/>
      <c r="V265" s="18"/>
      <c r="W265" s="18"/>
      <c r="X265" s="165"/>
      <c r="Y265" s="165"/>
      <c r="Z265" s="18"/>
      <c r="AA265" s="18"/>
      <c r="AB265" s="18"/>
      <c r="AC265" s="18"/>
      <c r="AD265" s="18"/>
      <c r="AE265" s="18"/>
    </row>
    <row r="266" spans="1:31" s="11" customFormat="1" ht="15" customHeight="1" x14ac:dyDescent="0.3">
      <c r="A266" s="59"/>
      <c r="B266" s="80"/>
      <c r="C266" s="174"/>
      <c r="D266" s="174"/>
      <c r="E266" s="17"/>
      <c r="F266" s="18"/>
      <c r="G266" s="18"/>
      <c r="H266" s="18"/>
      <c r="I266" s="18"/>
      <c r="J266" s="18"/>
      <c r="K266" s="18"/>
      <c r="L266" s="18"/>
      <c r="M266" s="18"/>
      <c r="N266" s="165"/>
      <c r="O266" s="165"/>
      <c r="P266" s="18"/>
      <c r="Q266" s="18"/>
      <c r="R266" s="18"/>
      <c r="S266" s="18"/>
      <c r="T266" s="18"/>
      <c r="U266" s="18"/>
      <c r="V266" s="18"/>
      <c r="W266" s="18"/>
      <c r="X266" s="165"/>
      <c r="Y266" s="165"/>
      <c r="Z266" s="18"/>
      <c r="AA266" s="18"/>
      <c r="AB266" s="18"/>
      <c r="AC266" s="18"/>
      <c r="AD266" s="18"/>
      <c r="AE266" s="18"/>
    </row>
    <row r="267" spans="1:31" s="11" customFormat="1" ht="15" customHeight="1" x14ac:dyDescent="0.3">
      <c r="A267" s="59"/>
      <c r="B267" s="80"/>
      <c r="C267" s="174"/>
      <c r="D267" s="174"/>
      <c r="E267" s="17"/>
      <c r="F267" s="18"/>
      <c r="G267" s="18"/>
      <c r="H267" s="18"/>
      <c r="I267" s="18"/>
      <c r="J267" s="18"/>
      <c r="K267" s="18"/>
      <c r="L267" s="18"/>
      <c r="M267" s="18"/>
      <c r="N267" s="165"/>
      <c r="O267" s="165"/>
      <c r="P267" s="18"/>
      <c r="Q267" s="18"/>
      <c r="R267" s="18"/>
      <c r="S267" s="18"/>
      <c r="T267" s="18"/>
      <c r="U267" s="18"/>
      <c r="V267" s="18"/>
      <c r="W267" s="18"/>
      <c r="X267" s="165"/>
      <c r="Y267" s="165"/>
      <c r="Z267" s="18"/>
      <c r="AA267" s="18"/>
      <c r="AB267" s="18"/>
      <c r="AC267" s="18"/>
      <c r="AD267" s="18"/>
      <c r="AE267" s="18"/>
    </row>
    <row r="268" spans="1:31" s="11" customFormat="1" ht="15" customHeight="1" x14ac:dyDescent="0.3">
      <c r="A268" s="59"/>
      <c r="B268" s="80"/>
      <c r="C268" s="174"/>
      <c r="D268" s="174"/>
      <c r="E268" s="17"/>
      <c r="F268" s="18"/>
      <c r="G268" s="18"/>
      <c r="H268" s="18"/>
      <c r="I268" s="18"/>
      <c r="J268" s="18"/>
      <c r="K268" s="18"/>
      <c r="L268" s="18"/>
      <c r="M268" s="18"/>
      <c r="N268" s="165"/>
      <c r="O268" s="165"/>
      <c r="P268" s="18"/>
      <c r="Q268" s="18"/>
      <c r="R268" s="18"/>
      <c r="S268" s="18"/>
      <c r="T268" s="18"/>
      <c r="U268" s="18"/>
      <c r="V268" s="18"/>
      <c r="W268" s="18"/>
      <c r="X268" s="165"/>
      <c r="Y268" s="165"/>
      <c r="Z268" s="18"/>
      <c r="AA268" s="18"/>
      <c r="AB268" s="18"/>
      <c r="AC268" s="18"/>
      <c r="AD268" s="18"/>
      <c r="AE268" s="18"/>
    </row>
    <row r="269" spans="1:31" s="11" customFormat="1" ht="15" customHeight="1" x14ac:dyDescent="0.3">
      <c r="A269" s="59"/>
      <c r="B269" s="80"/>
      <c r="C269" s="174"/>
      <c r="D269" s="174"/>
      <c r="E269" s="17"/>
      <c r="F269" s="18"/>
      <c r="G269" s="18"/>
      <c r="H269" s="18"/>
      <c r="I269" s="18"/>
      <c r="J269" s="18"/>
      <c r="K269" s="18"/>
      <c r="L269" s="18"/>
      <c r="M269" s="18"/>
      <c r="N269" s="165"/>
      <c r="O269" s="165"/>
      <c r="P269" s="18"/>
      <c r="Q269" s="18"/>
      <c r="R269" s="18"/>
      <c r="S269" s="18"/>
      <c r="T269" s="18"/>
      <c r="U269" s="18"/>
      <c r="V269" s="18"/>
      <c r="W269" s="18"/>
      <c r="X269" s="165"/>
      <c r="Y269" s="165"/>
      <c r="Z269" s="18"/>
      <c r="AA269" s="18"/>
      <c r="AB269" s="18"/>
      <c r="AC269" s="18"/>
      <c r="AD269" s="18"/>
      <c r="AE269" s="18"/>
    </row>
    <row r="270" spans="1:31" s="11" customFormat="1" ht="15" customHeight="1" x14ac:dyDescent="0.3">
      <c r="A270" s="59"/>
      <c r="B270" s="80"/>
      <c r="C270" s="174"/>
      <c r="D270" s="174"/>
      <c r="E270" s="17"/>
      <c r="F270" s="18"/>
      <c r="G270" s="18"/>
      <c r="H270" s="18"/>
      <c r="I270" s="18"/>
      <c r="J270" s="18"/>
      <c r="K270" s="18"/>
      <c r="L270" s="18"/>
      <c r="M270" s="18"/>
      <c r="N270" s="165"/>
      <c r="O270" s="165"/>
      <c r="P270" s="18"/>
      <c r="Q270" s="18"/>
      <c r="R270" s="18"/>
      <c r="S270" s="18"/>
      <c r="T270" s="18"/>
      <c r="U270" s="18"/>
      <c r="V270" s="18"/>
      <c r="W270" s="18"/>
      <c r="X270" s="165"/>
      <c r="Y270" s="165"/>
      <c r="Z270" s="18"/>
      <c r="AA270" s="18"/>
      <c r="AB270" s="18"/>
      <c r="AC270" s="18"/>
      <c r="AD270" s="18"/>
      <c r="AE270" s="18"/>
    </row>
    <row r="271" spans="1:31" s="11" customFormat="1" ht="15" customHeight="1" x14ac:dyDescent="0.3">
      <c r="A271" s="59"/>
      <c r="B271" s="80"/>
      <c r="C271" s="174"/>
      <c r="D271" s="174"/>
      <c r="E271" s="17"/>
      <c r="F271" s="18"/>
      <c r="G271" s="18"/>
      <c r="H271" s="18"/>
      <c r="I271" s="18"/>
      <c r="J271" s="18"/>
      <c r="K271" s="18"/>
      <c r="L271" s="18"/>
      <c r="M271" s="18"/>
      <c r="N271" s="165"/>
      <c r="O271" s="165"/>
      <c r="P271" s="18"/>
      <c r="Q271" s="18"/>
      <c r="R271" s="18"/>
      <c r="S271" s="18"/>
      <c r="T271" s="18"/>
      <c r="U271" s="18"/>
      <c r="V271" s="18"/>
      <c r="W271" s="18"/>
      <c r="X271" s="165"/>
      <c r="Y271" s="165"/>
      <c r="Z271" s="18"/>
      <c r="AA271" s="18"/>
      <c r="AB271" s="18"/>
      <c r="AC271" s="18"/>
      <c r="AD271" s="18"/>
      <c r="AE271" s="18"/>
    </row>
    <row r="272" spans="1:31" s="11" customFormat="1" ht="15" customHeight="1" x14ac:dyDescent="0.3">
      <c r="A272" s="59"/>
      <c r="B272" s="80"/>
      <c r="C272" s="174"/>
      <c r="D272" s="174"/>
      <c r="E272" s="17"/>
      <c r="F272" s="18"/>
      <c r="G272" s="18"/>
      <c r="H272" s="18"/>
      <c r="I272" s="18"/>
      <c r="J272" s="18"/>
      <c r="K272" s="18"/>
      <c r="L272" s="18"/>
      <c r="M272" s="18"/>
      <c r="N272" s="165"/>
      <c r="O272" s="165"/>
      <c r="P272" s="18"/>
      <c r="Q272" s="18"/>
      <c r="R272" s="18"/>
      <c r="S272" s="18"/>
      <c r="T272" s="18"/>
      <c r="U272" s="18"/>
      <c r="V272" s="18"/>
      <c r="W272" s="18"/>
      <c r="X272" s="165"/>
      <c r="Y272" s="165"/>
      <c r="Z272" s="18"/>
      <c r="AA272" s="18"/>
      <c r="AB272" s="18"/>
      <c r="AC272" s="18"/>
      <c r="AD272" s="18"/>
      <c r="AE272" s="18"/>
    </row>
    <row r="273" spans="1:31" s="11" customFormat="1" ht="15" customHeight="1" x14ac:dyDescent="0.3">
      <c r="A273" s="59"/>
      <c r="B273" s="80"/>
      <c r="C273" s="174"/>
      <c r="D273" s="174"/>
      <c r="E273" s="17"/>
      <c r="F273" s="18"/>
      <c r="G273" s="18"/>
      <c r="H273" s="18"/>
      <c r="I273" s="18"/>
      <c r="J273" s="18"/>
      <c r="K273" s="18"/>
      <c r="L273" s="18"/>
      <c r="M273" s="18"/>
      <c r="N273" s="165"/>
      <c r="O273" s="165"/>
      <c r="P273" s="18"/>
      <c r="Q273" s="18"/>
      <c r="R273" s="18"/>
      <c r="S273" s="18"/>
      <c r="T273" s="18"/>
      <c r="U273" s="18"/>
      <c r="V273" s="18"/>
      <c r="W273" s="18"/>
      <c r="X273" s="165"/>
      <c r="Y273" s="165"/>
      <c r="Z273" s="18"/>
      <c r="AA273" s="18"/>
      <c r="AB273" s="18"/>
      <c r="AC273" s="18"/>
      <c r="AD273" s="18"/>
      <c r="AE273" s="18"/>
    </row>
    <row r="274" spans="1:31" s="11" customFormat="1" ht="15" customHeight="1" x14ac:dyDescent="0.3">
      <c r="A274" s="59"/>
      <c r="B274" s="80"/>
      <c r="C274" s="174"/>
      <c r="D274" s="174"/>
      <c r="E274" s="17"/>
      <c r="F274" s="18"/>
      <c r="G274" s="18"/>
      <c r="H274" s="18"/>
      <c r="I274" s="18"/>
      <c r="J274" s="18"/>
      <c r="K274" s="18"/>
      <c r="L274" s="18"/>
      <c r="M274" s="18"/>
      <c r="N274" s="165"/>
      <c r="O274" s="165"/>
      <c r="P274" s="18"/>
      <c r="Q274" s="18"/>
      <c r="R274" s="18"/>
      <c r="S274" s="18"/>
      <c r="T274" s="18"/>
      <c r="U274" s="18"/>
      <c r="V274" s="18"/>
      <c r="W274" s="18"/>
      <c r="X274" s="165"/>
      <c r="Y274" s="165"/>
      <c r="Z274" s="18"/>
      <c r="AA274" s="18"/>
      <c r="AB274" s="18"/>
      <c r="AC274" s="18"/>
      <c r="AD274" s="18"/>
      <c r="AE274" s="18"/>
    </row>
    <row r="275" spans="1:31" s="11" customFormat="1" ht="15" customHeight="1" x14ac:dyDescent="0.3">
      <c r="A275" s="59"/>
      <c r="B275" s="80"/>
      <c r="C275" s="174"/>
      <c r="D275" s="174"/>
      <c r="E275" s="17"/>
      <c r="F275" s="18"/>
      <c r="G275" s="18"/>
      <c r="H275" s="18"/>
      <c r="I275" s="18"/>
      <c r="J275" s="18"/>
      <c r="K275" s="18"/>
      <c r="L275" s="18"/>
      <c r="M275" s="18"/>
      <c r="N275" s="165"/>
      <c r="O275" s="165"/>
      <c r="P275" s="18"/>
      <c r="Q275" s="18"/>
      <c r="R275" s="18"/>
      <c r="S275" s="18"/>
      <c r="T275" s="18"/>
      <c r="U275" s="18"/>
      <c r="V275" s="18"/>
      <c r="W275" s="18"/>
      <c r="X275" s="165"/>
      <c r="Y275" s="165"/>
      <c r="Z275" s="18"/>
      <c r="AA275" s="18"/>
      <c r="AB275" s="18"/>
      <c r="AC275" s="18"/>
      <c r="AD275" s="18"/>
      <c r="AE275" s="18"/>
    </row>
    <row r="276" spans="1:31" s="11" customFormat="1" ht="15" customHeight="1" x14ac:dyDescent="0.3">
      <c r="A276" s="59"/>
      <c r="B276" s="80"/>
      <c r="C276" s="174"/>
      <c r="D276" s="174"/>
      <c r="E276" s="17"/>
      <c r="F276" s="18"/>
      <c r="G276" s="18"/>
      <c r="H276" s="18"/>
      <c r="I276" s="18"/>
      <c r="J276" s="18"/>
      <c r="K276" s="18"/>
      <c r="L276" s="18"/>
      <c r="M276" s="18"/>
      <c r="N276" s="165"/>
      <c r="O276" s="165"/>
      <c r="P276" s="18"/>
      <c r="Q276" s="18"/>
      <c r="R276" s="18"/>
      <c r="S276" s="18"/>
      <c r="T276" s="18"/>
      <c r="U276" s="18"/>
      <c r="V276" s="18"/>
      <c r="W276" s="18"/>
      <c r="X276" s="165"/>
      <c r="Y276" s="165"/>
      <c r="Z276" s="18"/>
      <c r="AA276" s="18"/>
      <c r="AB276" s="18"/>
      <c r="AC276" s="18"/>
      <c r="AD276" s="18"/>
      <c r="AE276" s="18"/>
    </row>
    <row r="277" spans="1:31" s="11" customFormat="1" ht="15" customHeight="1" x14ac:dyDescent="0.3">
      <c r="A277" s="59"/>
      <c r="B277" s="80"/>
      <c r="C277" s="174"/>
      <c r="D277" s="174"/>
      <c r="E277" s="17"/>
      <c r="F277" s="18"/>
      <c r="G277" s="18"/>
      <c r="H277" s="18"/>
      <c r="I277" s="18"/>
      <c r="J277" s="18"/>
      <c r="K277" s="18"/>
      <c r="L277" s="18"/>
      <c r="M277" s="18"/>
      <c r="N277" s="165"/>
      <c r="O277" s="165"/>
      <c r="P277" s="18"/>
      <c r="Q277" s="18"/>
      <c r="R277" s="18"/>
      <c r="S277" s="18"/>
      <c r="T277" s="18"/>
      <c r="U277" s="18"/>
      <c r="V277" s="18"/>
      <c r="W277" s="18"/>
      <c r="X277" s="165"/>
      <c r="Y277" s="165"/>
      <c r="Z277" s="18"/>
      <c r="AA277" s="18"/>
      <c r="AB277" s="18"/>
      <c r="AC277" s="18"/>
      <c r="AD277" s="18"/>
      <c r="AE277" s="18"/>
    </row>
    <row r="278" spans="1:31" s="11" customFormat="1" ht="15" customHeight="1" x14ac:dyDescent="0.3">
      <c r="A278" s="59"/>
      <c r="B278" s="80"/>
      <c r="C278" s="174"/>
      <c r="D278" s="174"/>
      <c r="E278" s="17"/>
      <c r="F278" s="18"/>
      <c r="G278" s="18"/>
      <c r="H278" s="18"/>
      <c r="I278" s="18"/>
      <c r="J278" s="18"/>
      <c r="K278" s="18"/>
      <c r="L278" s="18"/>
      <c r="M278" s="18"/>
      <c r="N278" s="165"/>
      <c r="O278" s="165"/>
      <c r="P278" s="18"/>
      <c r="Q278" s="18"/>
      <c r="R278" s="18"/>
      <c r="S278" s="18"/>
      <c r="T278" s="18"/>
      <c r="U278" s="18"/>
      <c r="V278" s="18"/>
      <c r="W278" s="18"/>
      <c r="X278" s="165"/>
      <c r="Y278" s="165"/>
      <c r="Z278" s="18"/>
      <c r="AA278" s="18"/>
      <c r="AB278" s="18"/>
      <c r="AC278" s="18"/>
      <c r="AD278" s="18"/>
      <c r="AE278" s="18"/>
    </row>
    <row r="279" spans="1:31" s="11" customFormat="1" ht="15" customHeight="1" x14ac:dyDescent="0.3">
      <c r="A279" s="59"/>
      <c r="B279" s="80"/>
      <c r="C279" s="174"/>
      <c r="D279" s="174"/>
      <c r="E279" s="17"/>
      <c r="F279" s="18"/>
      <c r="G279" s="18"/>
      <c r="H279" s="18"/>
      <c r="I279" s="18"/>
      <c r="J279" s="18"/>
      <c r="K279" s="18"/>
      <c r="L279" s="18"/>
      <c r="M279" s="18"/>
      <c r="N279" s="165"/>
      <c r="O279" s="165"/>
      <c r="P279" s="18"/>
      <c r="Q279" s="18"/>
      <c r="R279" s="18"/>
      <c r="S279" s="18"/>
      <c r="T279" s="18"/>
      <c r="U279" s="18"/>
      <c r="V279" s="18"/>
      <c r="W279" s="18"/>
      <c r="X279" s="165"/>
      <c r="Y279" s="165"/>
      <c r="Z279" s="18"/>
      <c r="AA279" s="18"/>
      <c r="AB279" s="18"/>
      <c r="AC279" s="18"/>
      <c r="AD279" s="18"/>
      <c r="AE279" s="18"/>
    </row>
    <row r="280" spans="1:31" s="11" customFormat="1" ht="15" customHeight="1" x14ac:dyDescent="0.3">
      <c r="A280" s="59"/>
      <c r="B280" s="80"/>
      <c r="C280" s="174"/>
      <c r="D280" s="174"/>
      <c r="E280" s="17"/>
      <c r="F280" s="18"/>
      <c r="G280" s="18"/>
      <c r="H280" s="18"/>
      <c r="I280" s="18"/>
      <c r="J280" s="18"/>
      <c r="K280" s="18"/>
      <c r="L280" s="18"/>
      <c r="M280" s="18"/>
      <c r="N280" s="165"/>
      <c r="O280" s="165"/>
      <c r="P280" s="18"/>
      <c r="Q280" s="18"/>
      <c r="R280" s="18"/>
      <c r="S280" s="18"/>
      <c r="T280" s="18"/>
      <c r="U280" s="18"/>
      <c r="V280" s="18"/>
      <c r="W280" s="18"/>
      <c r="X280" s="165"/>
      <c r="Y280" s="165"/>
      <c r="Z280" s="18"/>
      <c r="AA280" s="18"/>
      <c r="AB280" s="18"/>
      <c r="AC280" s="18"/>
      <c r="AD280" s="18"/>
      <c r="AE280" s="18"/>
    </row>
    <row r="281" spans="1:31" s="11" customFormat="1" ht="15" customHeight="1" x14ac:dyDescent="0.3">
      <c r="A281" s="59"/>
      <c r="B281" s="80"/>
      <c r="C281" s="174"/>
      <c r="D281" s="174"/>
      <c r="E281" s="17"/>
      <c r="F281" s="18"/>
      <c r="G281" s="18"/>
      <c r="H281" s="18"/>
      <c r="I281" s="18"/>
      <c r="J281" s="18"/>
      <c r="K281" s="18"/>
      <c r="L281" s="18"/>
      <c r="M281" s="18"/>
      <c r="N281" s="165"/>
      <c r="O281" s="165"/>
      <c r="P281" s="18"/>
      <c r="Q281" s="18"/>
      <c r="R281" s="18"/>
      <c r="S281" s="18"/>
      <c r="T281" s="18"/>
      <c r="U281" s="18"/>
      <c r="V281" s="18"/>
      <c r="W281" s="18"/>
      <c r="X281" s="165"/>
      <c r="Y281" s="165"/>
      <c r="Z281" s="18"/>
      <c r="AA281" s="18"/>
      <c r="AB281" s="18"/>
      <c r="AC281" s="18"/>
      <c r="AD281" s="18"/>
      <c r="AE281" s="18"/>
    </row>
    <row r="282" spans="1:31" s="11" customFormat="1" ht="15" customHeight="1" x14ac:dyDescent="0.3">
      <c r="A282" s="59"/>
      <c r="B282" s="80"/>
      <c r="C282" s="174"/>
      <c r="D282" s="174"/>
      <c r="E282" s="17"/>
      <c r="F282" s="18"/>
      <c r="G282" s="18"/>
      <c r="H282" s="18"/>
      <c r="I282" s="18"/>
      <c r="J282" s="18"/>
      <c r="K282" s="18"/>
      <c r="L282" s="18"/>
      <c r="M282" s="18"/>
      <c r="N282" s="165"/>
      <c r="O282" s="165"/>
      <c r="P282" s="18"/>
      <c r="Q282" s="18"/>
      <c r="R282" s="18"/>
      <c r="S282" s="18"/>
      <c r="T282" s="18"/>
      <c r="U282" s="18"/>
      <c r="V282" s="18"/>
      <c r="W282" s="18"/>
      <c r="X282" s="165"/>
      <c r="Y282" s="165"/>
      <c r="Z282" s="18"/>
      <c r="AA282" s="18"/>
      <c r="AB282" s="18"/>
      <c r="AC282" s="18"/>
      <c r="AD282" s="18"/>
      <c r="AE282" s="18"/>
    </row>
    <row r="283" spans="1:31" s="11" customFormat="1" ht="15" customHeight="1" x14ac:dyDescent="0.3">
      <c r="A283" s="59"/>
      <c r="B283" s="80"/>
      <c r="C283" s="174"/>
      <c r="D283" s="174"/>
      <c r="E283" s="17"/>
      <c r="F283" s="18"/>
      <c r="G283" s="18"/>
      <c r="H283" s="18"/>
      <c r="I283" s="18"/>
      <c r="J283" s="18"/>
      <c r="K283" s="18"/>
      <c r="L283" s="18"/>
      <c r="M283" s="18"/>
      <c r="N283" s="165"/>
      <c r="O283" s="165"/>
      <c r="P283" s="18"/>
      <c r="Q283" s="18"/>
      <c r="R283" s="18"/>
      <c r="S283" s="18"/>
      <c r="T283" s="18"/>
      <c r="U283" s="18"/>
      <c r="V283" s="18"/>
      <c r="W283" s="18"/>
      <c r="X283" s="165"/>
      <c r="Y283" s="165"/>
      <c r="Z283" s="18"/>
      <c r="AA283" s="18"/>
      <c r="AB283" s="18"/>
      <c r="AC283" s="18"/>
      <c r="AD283" s="18"/>
      <c r="AE283" s="18"/>
    </row>
    <row r="284" spans="1:31" s="11" customFormat="1" ht="15" customHeight="1" x14ac:dyDescent="0.3">
      <c r="A284" s="59"/>
      <c r="B284" s="80"/>
      <c r="C284" s="174"/>
      <c r="D284" s="174"/>
      <c r="E284" s="17"/>
      <c r="F284" s="18"/>
      <c r="G284" s="18"/>
      <c r="H284" s="18"/>
      <c r="I284" s="18"/>
      <c r="J284" s="18"/>
      <c r="K284" s="18"/>
      <c r="L284" s="18"/>
      <c r="M284" s="18"/>
      <c r="N284" s="165"/>
      <c r="O284" s="165"/>
      <c r="P284" s="18"/>
      <c r="Q284" s="18"/>
      <c r="R284" s="18"/>
      <c r="S284" s="18"/>
      <c r="T284" s="18"/>
      <c r="U284" s="18"/>
      <c r="V284" s="18"/>
      <c r="W284" s="18"/>
      <c r="X284" s="165"/>
      <c r="Y284" s="165"/>
      <c r="Z284" s="18"/>
      <c r="AA284" s="18"/>
      <c r="AB284" s="18"/>
      <c r="AC284" s="18"/>
      <c r="AD284" s="18"/>
      <c r="AE284" s="18"/>
    </row>
    <row r="285" spans="1:31" s="11" customFormat="1" ht="15" customHeight="1" x14ac:dyDescent="0.3">
      <c r="A285" s="59"/>
      <c r="B285" s="80"/>
      <c r="C285" s="174"/>
      <c r="D285" s="174"/>
      <c r="E285" s="17"/>
      <c r="F285" s="18"/>
      <c r="G285" s="18"/>
      <c r="H285" s="18"/>
      <c r="I285" s="18"/>
      <c r="J285" s="18"/>
      <c r="K285" s="18"/>
      <c r="L285" s="18"/>
      <c r="M285" s="18"/>
      <c r="N285" s="165"/>
      <c r="O285" s="165"/>
      <c r="P285" s="18"/>
      <c r="Q285" s="18"/>
      <c r="R285" s="18"/>
      <c r="S285" s="18"/>
      <c r="T285" s="18"/>
      <c r="U285" s="18"/>
      <c r="V285" s="18"/>
      <c r="W285" s="18"/>
      <c r="X285" s="165"/>
      <c r="Y285" s="165"/>
      <c r="Z285" s="18"/>
      <c r="AA285" s="18"/>
      <c r="AB285" s="18"/>
      <c r="AC285" s="18"/>
      <c r="AD285" s="18"/>
      <c r="AE285" s="18"/>
    </row>
    <row r="286" spans="1:31" s="11" customFormat="1" ht="15" customHeight="1" x14ac:dyDescent="0.3">
      <c r="A286" s="59"/>
      <c r="B286" s="80"/>
      <c r="C286" s="174"/>
      <c r="D286" s="174"/>
      <c r="E286" s="17"/>
      <c r="F286" s="18"/>
      <c r="G286" s="18"/>
      <c r="H286" s="18"/>
      <c r="I286" s="18"/>
      <c r="J286" s="18"/>
      <c r="K286" s="18"/>
      <c r="L286" s="18"/>
      <c r="M286" s="18"/>
      <c r="N286" s="165"/>
      <c r="O286" s="165"/>
      <c r="P286" s="18"/>
      <c r="Q286" s="18"/>
      <c r="R286" s="18"/>
      <c r="S286" s="18"/>
      <c r="T286" s="18"/>
      <c r="U286" s="18"/>
      <c r="V286" s="18"/>
      <c r="W286" s="18"/>
      <c r="X286" s="165"/>
      <c r="Y286" s="165"/>
      <c r="Z286" s="18"/>
      <c r="AA286" s="18"/>
      <c r="AB286" s="18"/>
      <c r="AC286" s="18"/>
      <c r="AD286" s="18"/>
      <c r="AE286" s="18"/>
    </row>
    <row r="287" spans="1:31" s="11" customFormat="1" ht="15" customHeight="1" x14ac:dyDescent="0.3">
      <c r="A287" s="59"/>
      <c r="B287" s="80"/>
      <c r="C287" s="174"/>
      <c r="D287" s="174"/>
      <c r="E287" s="17"/>
      <c r="F287" s="18"/>
      <c r="G287" s="18"/>
      <c r="H287" s="18"/>
      <c r="I287" s="18"/>
      <c r="J287" s="18"/>
      <c r="K287" s="18"/>
      <c r="L287" s="18"/>
      <c r="M287" s="18"/>
      <c r="N287" s="165"/>
      <c r="O287" s="165"/>
      <c r="P287" s="18"/>
      <c r="Q287" s="18"/>
      <c r="R287" s="18"/>
      <c r="S287" s="18"/>
      <c r="T287" s="18"/>
      <c r="U287" s="18"/>
      <c r="V287" s="18"/>
      <c r="W287" s="18"/>
      <c r="X287" s="165"/>
      <c r="Y287" s="165"/>
      <c r="Z287" s="18"/>
      <c r="AA287" s="18"/>
      <c r="AB287" s="18"/>
      <c r="AC287" s="18"/>
      <c r="AD287" s="18"/>
      <c r="AE287" s="18"/>
    </row>
    <row r="288" spans="1:31" s="11" customFormat="1" ht="15" customHeight="1" x14ac:dyDescent="0.3">
      <c r="A288" s="59"/>
      <c r="B288" s="80"/>
      <c r="C288" s="174"/>
      <c r="D288" s="174"/>
      <c r="E288" s="17"/>
      <c r="F288" s="18"/>
      <c r="G288" s="18"/>
      <c r="H288" s="18"/>
      <c r="I288" s="18"/>
      <c r="J288" s="18"/>
      <c r="K288" s="18"/>
      <c r="L288" s="18"/>
      <c r="M288" s="18"/>
      <c r="N288" s="165"/>
      <c r="O288" s="165"/>
      <c r="P288" s="18"/>
      <c r="Q288" s="18"/>
      <c r="R288" s="18"/>
      <c r="S288" s="18"/>
      <c r="T288" s="18"/>
      <c r="U288" s="18"/>
      <c r="V288" s="18"/>
      <c r="W288" s="18"/>
      <c r="X288" s="165"/>
      <c r="Y288" s="165"/>
      <c r="Z288" s="18"/>
      <c r="AA288" s="18"/>
      <c r="AB288" s="18"/>
      <c r="AC288" s="18"/>
      <c r="AD288" s="18"/>
      <c r="AE288" s="18"/>
    </row>
    <row r="289" spans="1:31" s="11" customFormat="1" ht="15" customHeight="1" x14ac:dyDescent="0.3">
      <c r="A289" s="59"/>
      <c r="B289" s="80"/>
      <c r="C289" s="174"/>
      <c r="D289" s="174"/>
      <c r="E289" s="17"/>
      <c r="F289" s="18"/>
      <c r="G289" s="18"/>
      <c r="H289" s="18"/>
      <c r="I289" s="18"/>
      <c r="J289" s="18"/>
      <c r="K289" s="18"/>
      <c r="L289" s="18"/>
      <c r="M289" s="18"/>
      <c r="N289" s="165"/>
      <c r="O289" s="165"/>
      <c r="P289" s="18"/>
      <c r="Q289" s="18"/>
      <c r="R289" s="18"/>
      <c r="S289" s="18"/>
      <c r="T289" s="18"/>
      <c r="U289" s="18"/>
      <c r="V289" s="18"/>
      <c r="W289" s="18"/>
      <c r="X289" s="165"/>
      <c r="Y289" s="165"/>
      <c r="Z289" s="18"/>
      <c r="AA289" s="18"/>
      <c r="AB289" s="18"/>
      <c r="AC289" s="18"/>
      <c r="AD289" s="18"/>
      <c r="AE289" s="18"/>
    </row>
    <row r="290" spans="1:31" s="11" customFormat="1" ht="15" customHeight="1" x14ac:dyDescent="0.3">
      <c r="A290" s="59"/>
      <c r="B290" s="80"/>
      <c r="C290" s="174"/>
      <c r="D290" s="174"/>
      <c r="E290" s="17"/>
      <c r="F290" s="18"/>
      <c r="G290" s="18"/>
      <c r="H290" s="18"/>
      <c r="I290" s="18"/>
      <c r="J290" s="18"/>
      <c r="K290" s="18"/>
      <c r="L290" s="18"/>
      <c r="M290" s="18"/>
      <c r="N290" s="165"/>
      <c r="O290" s="165"/>
      <c r="P290" s="18"/>
      <c r="Q290" s="18"/>
      <c r="R290" s="18"/>
      <c r="S290" s="18"/>
      <c r="T290" s="18"/>
      <c r="U290" s="18"/>
      <c r="V290" s="18"/>
      <c r="W290" s="18"/>
      <c r="X290" s="165"/>
      <c r="Y290" s="165"/>
      <c r="Z290" s="18"/>
      <c r="AA290" s="18"/>
      <c r="AB290" s="18"/>
      <c r="AC290" s="18"/>
      <c r="AD290" s="18"/>
      <c r="AE290" s="18"/>
    </row>
    <row r="291" spans="1:31" s="11" customFormat="1" ht="15" customHeight="1" x14ac:dyDescent="0.3">
      <c r="A291" s="59"/>
      <c r="B291" s="80"/>
      <c r="C291" s="174"/>
      <c r="D291" s="174"/>
      <c r="E291" s="17"/>
      <c r="F291" s="18"/>
      <c r="G291" s="18"/>
      <c r="H291" s="18"/>
      <c r="I291" s="18"/>
      <c r="J291" s="18"/>
      <c r="K291" s="18"/>
      <c r="L291" s="18"/>
      <c r="M291" s="18"/>
      <c r="N291" s="165"/>
      <c r="O291" s="165"/>
      <c r="P291" s="18"/>
      <c r="Q291" s="18"/>
      <c r="R291" s="18"/>
      <c r="S291" s="18"/>
      <c r="T291" s="18"/>
      <c r="U291" s="18"/>
      <c r="V291" s="18"/>
      <c r="W291" s="18"/>
      <c r="X291" s="165"/>
      <c r="Y291" s="165"/>
      <c r="Z291" s="18"/>
      <c r="AA291" s="18"/>
      <c r="AB291" s="18"/>
      <c r="AC291" s="18"/>
      <c r="AD291" s="18"/>
      <c r="AE291" s="18"/>
    </row>
    <row r="292" spans="1:31" s="11" customFormat="1" ht="15" customHeight="1" x14ac:dyDescent="0.3">
      <c r="A292" s="59"/>
      <c r="B292" s="80"/>
      <c r="C292" s="174"/>
      <c r="D292" s="174"/>
      <c r="E292" s="17"/>
      <c r="F292" s="18"/>
      <c r="G292" s="18"/>
      <c r="H292" s="18"/>
      <c r="I292" s="18"/>
      <c r="J292" s="18"/>
      <c r="K292" s="18"/>
      <c r="L292" s="18"/>
      <c r="M292" s="18"/>
      <c r="N292" s="165"/>
      <c r="O292" s="165"/>
      <c r="P292" s="18"/>
      <c r="Q292" s="18"/>
      <c r="R292" s="18"/>
      <c r="S292" s="18"/>
      <c r="T292" s="18"/>
      <c r="U292" s="18"/>
      <c r="V292" s="18"/>
      <c r="W292" s="18"/>
      <c r="X292" s="165"/>
      <c r="Y292" s="165"/>
      <c r="Z292" s="18"/>
      <c r="AA292" s="18"/>
      <c r="AB292" s="18"/>
      <c r="AC292" s="18"/>
      <c r="AD292" s="18"/>
      <c r="AE292" s="18"/>
    </row>
    <row r="293" spans="1:31" s="11" customFormat="1" ht="15" customHeight="1" x14ac:dyDescent="0.3">
      <c r="A293" s="59"/>
      <c r="B293" s="80"/>
      <c r="C293" s="174"/>
      <c r="D293" s="174"/>
      <c r="E293" s="17"/>
      <c r="F293" s="18"/>
      <c r="G293" s="18"/>
      <c r="H293" s="18"/>
      <c r="I293" s="18"/>
      <c r="J293" s="18"/>
      <c r="K293" s="18"/>
      <c r="L293" s="18"/>
      <c r="M293" s="18"/>
      <c r="N293" s="165"/>
      <c r="O293" s="165"/>
      <c r="P293" s="18"/>
      <c r="Q293" s="18"/>
      <c r="R293" s="18"/>
      <c r="S293" s="18"/>
      <c r="T293" s="18"/>
      <c r="U293" s="18"/>
      <c r="V293" s="18"/>
      <c r="W293" s="18"/>
      <c r="X293" s="165"/>
      <c r="Y293" s="165"/>
      <c r="Z293" s="18"/>
      <c r="AA293" s="18"/>
      <c r="AB293" s="18"/>
      <c r="AC293" s="18"/>
      <c r="AD293" s="18"/>
      <c r="AE293" s="18"/>
    </row>
    <row r="294" spans="1:31" s="11" customFormat="1" ht="15" customHeight="1" x14ac:dyDescent="0.3">
      <c r="A294" s="59"/>
      <c r="B294" s="80"/>
      <c r="C294" s="174"/>
      <c r="D294" s="174"/>
      <c r="E294" s="17"/>
      <c r="F294" s="18"/>
      <c r="G294" s="18"/>
      <c r="H294" s="18"/>
      <c r="I294" s="18"/>
      <c r="J294" s="18"/>
      <c r="K294" s="18"/>
      <c r="L294" s="18"/>
      <c r="M294" s="18"/>
      <c r="N294" s="165"/>
      <c r="O294" s="165"/>
      <c r="P294" s="18"/>
      <c r="Q294" s="18"/>
      <c r="R294" s="18"/>
      <c r="S294" s="18"/>
      <c r="T294" s="18"/>
      <c r="U294" s="18"/>
      <c r="V294" s="18"/>
      <c r="W294" s="18"/>
      <c r="X294" s="165"/>
      <c r="Y294" s="165"/>
      <c r="Z294" s="18"/>
      <c r="AA294" s="18"/>
      <c r="AB294" s="18"/>
      <c r="AC294" s="18"/>
      <c r="AD294" s="18"/>
      <c r="AE294" s="18"/>
    </row>
    <row r="295" spans="1:31" s="11" customFormat="1" ht="15" customHeight="1" x14ac:dyDescent="0.3">
      <c r="A295" s="59"/>
      <c r="B295" s="80"/>
      <c r="C295" s="174"/>
      <c r="D295" s="174"/>
      <c r="E295" s="17"/>
      <c r="F295" s="18"/>
      <c r="G295" s="18"/>
      <c r="H295" s="18"/>
      <c r="I295" s="18"/>
      <c r="J295" s="18"/>
      <c r="K295" s="18"/>
      <c r="L295" s="18"/>
      <c r="M295" s="18"/>
      <c r="N295" s="165"/>
      <c r="O295" s="165"/>
      <c r="P295" s="18"/>
      <c r="Q295" s="18"/>
      <c r="R295" s="18"/>
      <c r="S295" s="18"/>
      <c r="T295" s="18"/>
      <c r="U295" s="18"/>
      <c r="V295" s="18"/>
      <c r="W295" s="18"/>
      <c r="X295" s="165"/>
      <c r="Y295" s="165"/>
      <c r="Z295" s="18"/>
      <c r="AA295" s="18"/>
      <c r="AB295" s="18"/>
      <c r="AC295" s="18"/>
      <c r="AD295" s="18"/>
      <c r="AE295" s="18"/>
    </row>
    <row r="296" spans="1:31" s="11" customFormat="1" ht="15" customHeight="1" x14ac:dyDescent="0.3">
      <c r="A296" s="59"/>
      <c r="B296" s="80"/>
      <c r="C296" s="174"/>
      <c r="D296" s="174"/>
      <c r="E296" s="17"/>
      <c r="F296" s="18"/>
      <c r="G296" s="18"/>
      <c r="H296" s="18"/>
      <c r="I296" s="18"/>
      <c r="J296" s="18"/>
      <c r="K296" s="18"/>
      <c r="L296" s="18"/>
      <c r="M296" s="18"/>
      <c r="N296" s="165"/>
      <c r="O296" s="165"/>
      <c r="P296" s="18"/>
      <c r="Q296" s="18"/>
      <c r="R296" s="18"/>
      <c r="S296" s="18"/>
      <c r="T296" s="18"/>
      <c r="U296" s="18"/>
      <c r="V296" s="18"/>
      <c r="W296" s="18"/>
      <c r="X296" s="165"/>
      <c r="Y296" s="165"/>
      <c r="Z296" s="18"/>
      <c r="AA296" s="18"/>
      <c r="AB296" s="18"/>
      <c r="AC296" s="18"/>
      <c r="AD296" s="18"/>
      <c r="AE296" s="18"/>
    </row>
    <row r="297" spans="1:31" s="11" customFormat="1" ht="15" customHeight="1" x14ac:dyDescent="0.3">
      <c r="A297" s="59"/>
      <c r="B297" s="80"/>
      <c r="C297" s="174"/>
      <c r="D297" s="174"/>
      <c r="E297" s="17"/>
      <c r="F297" s="18"/>
      <c r="G297" s="18"/>
      <c r="H297" s="18"/>
      <c r="I297" s="18"/>
      <c r="J297" s="18"/>
      <c r="K297" s="18"/>
      <c r="L297" s="18"/>
      <c r="M297" s="18"/>
      <c r="N297" s="165"/>
      <c r="O297" s="165"/>
      <c r="P297" s="18"/>
      <c r="Q297" s="18"/>
      <c r="R297" s="18"/>
      <c r="S297" s="18"/>
      <c r="T297" s="18"/>
      <c r="U297" s="18"/>
      <c r="V297" s="18"/>
      <c r="W297" s="18"/>
      <c r="X297" s="165"/>
      <c r="Y297" s="165"/>
      <c r="Z297" s="18"/>
      <c r="AA297" s="18"/>
      <c r="AB297" s="18"/>
      <c r="AC297" s="18"/>
      <c r="AD297" s="18"/>
      <c r="AE297" s="18"/>
    </row>
    <row r="298" spans="1:31" s="11" customFormat="1" ht="15" customHeight="1" x14ac:dyDescent="0.3">
      <c r="A298" s="59"/>
      <c r="B298" s="80"/>
      <c r="C298" s="174"/>
      <c r="D298" s="174"/>
      <c r="E298" s="17"/>
      <c r="F298" s="18"/>
      <c r="G298" s="18"/>
      <c r="H298" s="18"/>
      <c r="I298" s="18"/>
      <c r="J298" s="18"/>
      <c r="K298" s="18"/>
      <c r="L298" s="18"/>
      <c r="M298" s="18"/>
      <c r="N298" s="165"/>
      <c r="O298" s="165"/>
      <c r="P298" s="18"/>
      <c r="Q298" s="18"/>
      <c r="R298" s="18"/>
      <c r="S298" s="18"/>
      <c r="T298" s="18"/>
      <c r="U298" s="18"/>
      <c r="V298" s="18"/>
      <c r="W298" s="18"/>
      <c r="X298" s="165"/>
      <c r="Y298" s="165"/>
      <c r="Z298" s="18"/>
      <c r="AA298" s="18"/>
      <c r="AB298" s="18"/>
      <c r="AC298" s="18"/>
      <c r="AD298" s="18"/>
      <c r="AE298" s="18"/>
    </row>
    <row r="299" spans="1:31" s="11" customFormat="1" ht="15" customHeight="1" x14ac:dyDescent="0.3">
      <c r="A299" s="59"/>
      <c r="B299" s="80"/>
      <c r="C299" s="174"/>
      <c r="D299" s="174"/>
      <c r="E299" s="17"/>
      <c r="F299" s="18"/>
      <c r="G299" s="18"/>
      <c r="H299" s="18"/>
      <c r="I299" s="18"/>
      <c r="J299" s="18"/>
      <c r="K299" s="18"/>
      <c r="L299" s="18"/>
      <c r="M299" s="18"/>
      <c r="N299" s="165"/>
      <c r="O299" s="165"/>
      <c r="P299" s="18"/>
      <c r="Q299" s="18"/>
      <c r="R299" s="18"/>
      <c r="S299" s="18"/>
      <c r="T299" s="18"/>
      <c r="U299" s="18"/>
      <c r="V299" s="18"/>
      <c r="W299" s="18"/>
      <c r="X299" s="165"/>
      <c r="Y299" s="165"/>
      <c r="Z299" s="18"/>
      <c r="AA299" s="18"/>
      <c r="AB299" s="18"/>
      <c r="AC299" s="18"/>
      <c r="AD299" s="18"/>
      <c r="AE299" s="18"/>
    </row>
    <row r="300" spans="1:31" s="11" customFormat="1" ht="15" customHeight="1" x14ac:dyDescent="0.3">
      <c r="A300" s="59"/>
      <c r="B300" s="80"/>
      <c r="C300" s="174"/>
      <c r="D300" s="174"/>
      <c r="E300" s="17"/>
      <c r="F300" s="18"/>
      <c r="G300" s="18"/>
      <c r="H300" s="18"/>
      <c r="I300" s="18"/>
      <c r="J300" s="18"/>
      <c r="K300" s="18"/>
      <c r="L300" s="18"/>
      <c r="M300" s="18"/>
      <c r="N300" s="165"/>
      <c r="O300" s="165"/>
      <c r="P300" s="18"/>
      <c r="Q300" s="18"/>
      <c r="R300" s="18"/>
      <c r="S300" s="18"/>
      <c r="T300" s="18"/>
      <c r="U300" s="18"/>
      <c r="V300" s="18"/>
      <c r="W300" s="18"/>
      <c r="X300" s="165"/>
      <c r="Y300" s="165"/>
      <c r="Z300" s="18"/>
      <c r="AA300" s="18"/>
      <c r="AB300" s="18"/>
      <c r="AC300" s="18"/>
      <c r="AD300" s="18"/>
      <c r="AE300" s="18"/>
    </row>
    <row r="301" spans="1:31" s="11" customFormat="1" ht="15" customHeight="1" x14ac:dyDescent="0.3">
      <c r="A301" s="59"/>
      <c r="B301" s="80"/>
      <c r="C301" s="174"/>
      <c r="D301" s="174"/>
      <c r="E301" s="17"/>
      <c r="F301" s="18"/>
      <c r="G301" s="18"/>
      <c r="H301" s="18"/>
      <c r="I301" s="18"/>
      <c r="J301" s="18"/>
      <c r="K301" s="18"/>
      <c r="L301" s="18"/>
      <c r="M301" s="18"/>
      <c r="N301" s="165"/>
      <c r="O301" s="165"/>
      <c r="P301" s="18"/>
      <c r="Q301" s="18"/>
      <c r="R301" s="18"/>
      <c r="S301" s="18"/>
      <c r="T301" s="18"/>
      <c r="U301" s="18"/>
      <c r="V301" s="18"/>
      <c r="W301" s="18"/>
      <c r="X301" s="165"/>
      <c r="Y301" s="165"/>
      <c r="Z301" s="18"/>
      <c r="AA301" s="18"/>
      <c r="AB301" s="18"/>
      <c r="AC301" s="18"/>
      <c r="AD301" s="18"/>
      <c r="AE301" s="18"/>
    </row>
    <row r="302" spans="1:31" s="11" customFormat="1" ht="15" customHeight="1" x14ac:dyDescent="0.3">
      <c r="A302" s="59"/>
      <c r="B302" s="80"/>
      <c r="C302" s="174"/>
      <c r="D302" s="174"/>
      <c r="E302" s="17"/>
      <c r="F302" s="18"/>
      <c r="G302" s="18"/>
      <c r="H302" s="18"/>
      <c r="I302" s="18"/>
      <c r="J302" s="18"/>
      <c r="K302" s="18"/>
      <c r="L302" s="18"/>
      <c r="M302" s="18"/>
      <c r="N302" s="165"/>
      <c r="O302" s="165"/>
      <c r="P302" s="18"/>
      <c r="Q302" s="18"/>
      <c r="R302" s="18"/>
      <c r="S302" s="18"/>
      <c r="T302" s="18"/>
      <c r="U302" s="18"/>
      <c r="V302" s="18"/>
      <c r="W302" s="18"/>
      <c r="X302" s="165"/>
      <c r="Y302" s="165"/>
      <c r="Z302" s="18"/>
      <c r="AA302" s="18"/>
      <c r="AB302" s="18"/>
      <c r="AC302" s="18"/>
      <c r="AD302" s="18"/>
      <c r="AE302" s="18"/>
    </row>
    <row r="303" spans="1:31" s="11" customFormat="1" ht="15" customHeight="1" x14ac:dyDescent="0.3">
      <c r="A303" s="59"/>
      <c r="B303" s="80"/>
      <c r="C303" s="174"/>
      <c r="D303" s="174"/>
      <c r="E303" s="17"/>
      <c r="F303" s="18"/>
      <c r="G303" s="18"/>
      <c r="H303" s="18"/>
      <c r="I303" s="18"/>
      <c r="J303" s="18"/>
      <c r="K303" s="18"/>
      <c r="L303" s="18"/>
      <c r="M303" s="18"/>
      <c r="N303" s="165"/>
      <c r="O303" s="165"/>
      <c r="P303" s="18"/>
      <c r="Q303" s="18"/>
      <c r="R303" s="18"/>
      <c r="S303" s="18"/>
      <c r="T303" s="18"/>
      <c r="U303" s="18"/>
      <c r="V303" s="18"/>
      <c r="W303" s="18"/>
      <c r="X303" s="165"/>
      <c r="Y303" s="165"/>
      <c r="Z303" s="18"/>
      <c r="AA303" s="18"/>
      <c r="AB303" s="18"/>
      <c r="AC303" s="18"/>
      <c r="AD303" s="18"/>
      <c r="AE303" s="18"/>
    </row>
    <row r="304" spans="1:31" s="11" customFormat="1" ht="15" customHeight="1" x14ac:dyDescent="0.3">
      <c r="A304" s="59"/>
      <c r="B304" s="80"/>
      <c r="C304" s="174"/>
      <c r="D304" s="174"/>
      <c r="E304" s="17"/>
      <c r="F304" s="18"/>
      <c r="G304" s="18"/>
      <c r="H304" s="18"/>
      <c r="I304" s="18"/>
      <c r="J304" s="18"/>
      <c r="K304" s="18"/>
      <c r="L304" s="18"/>
      <c r="M304" s="18"/>
      <c r="N304" s="165"/>
      <c r="O304" s="165"/>
      <c r="P304" s="18"/>
      <c r="Q304" s="18"/>
      <c r="R304" s="18"/>
      <c r="S304" s="18"/>
      <c r="T304" s="18"/>
      <c r="U304" s="18"/>
      <c r="V304" s="18"/>
      <c r="W304" s="18"/>
      <c r="X304" s="165"/>
      <c r="Y304" s="165"/>
      <c r="Z304" s="18"/>
      <c r="AA304" s="18"/>
      <c r="AB304" s="18"/>
      <c r="AC304" s="18"/>
      <c r="AD304" s="18"/>
      <c r="AE304" s="18"/>
    </row>
    <row r="305" spans="1:31" s="11" customFormat="1" ht="15" customHeight="1" x14ac:dyDescent="0.3">
      <c r="A305" s="59"/>
      <c r="B305" s="80"/>
      <c r="C305" s="174"/>
      <c r="D305" s="174"/>
      <c r="E305" s="17"/>
      <c r="F305" s="18"/>
      <c r="G305" s="18"/>
      <c r="H305" s="18"/>
      <c r="I305" s="18"/>
      <c r="J305" s="18"/>
      <c r="K305" s="18"/>
      <c r="L305" s="18"/>
      <c r="M305" s="18"/>
      <c r="N305" s="165"/>
      <c r="O305" s="165"/>
      <c r="P305" s="18"/>
      <c r="Q305" s="18"/>
      <c r="R305" s="18"/>
      <c r="S305" s="18"/>
      <c r="T305" s="18"/>
      <c r="U305" s="18"/>
      <c r="V305" s="18"/>
      <c r="W305" s="18"/>
      <c r="X305" s="165"/>
      <c r="Y305" s="165"/>
      <c r="Z305" s="18"/>
      <c r="AA305" s="18"/>
      <c r="AB305" s="18"/>
      <c r="AC305" s="18"/>
      <c r="AD305" s="18"/>
      <c r="AE305" s="18"/>
    </row>
    <row r="306" spans="1:31" s="11" customFormat="1" ht="15" customHeight="1" x14ac:dyDescent="0.3">
      <c r="A306" s="59"/>
      <c r="B306" s="80"/>
      <c r="C306" s="174"/>
      <c r="D306" s="174"/>
      <c r="E306" s="17"/>
      <c r="F306" s="18"/>
      <c r="G306" s="18"/>
      <c r="H306" s="18"/>
      <c r="I306" s="18"/>
      <c r="J306" s="18"/>
      <c r="K306" s="18"/>
      <c r="L306" s="18"/>
      <c r="M306" s="18"/>
      <c r="N306" s="165"/>
      <c r="O306" s="165"/>
      <c r="P306" s="18"/>
      <c r="Q306" s="18"/>
      <c r="R306" s="18"/>
      <c r="S306" s="18"/>
      <c r="T306" s="18"/>
      <c r="U306" s="18"/>
      <c r="V306" s="18"/>
      <c r="W306" s="18"/>
      <c r="X306" s="165"/>
      <c r="Y306" s="165"/>
      <c r="Z306" s="18"/>
      <c r="AA306" s="18"/>
      <c r="AB306" s="18"/>
      <c r="AC306" s="18"/>
      <c r="AD306" s="18"/>
      <c r="AE306" s="18"/>
    </row>
    <row r="307" spans="1:31" s="11" customFormat="1" ht="15" customHeight="1" x14ac:dyDescent="0.3">
      <c r="A307" s="59"/>
      <c r="B307" s="80"/>
      <c r="C307" s="174"/>
      <c r="D307" s="174"/>
      <c r="E307" s="17"/>
      <c r="F307" s="18"/>
      <c r="G307" s="18"/>
      <c r="H307" s="18"/>
      <c r="I307" s="18"/>
      <c r="J307" s="18"/>
      <c r="K307" s="18"/>
      <c r="L307" s="18"/>
      <c r="M307" s="18"/>
      <c r="N307" s="165"/>
      <c r="O307" s="165"/>
      <c r="P307" s="18"/>
      <c r="Q307" s="18"/>
      <c r="R307" s="18"/>
      <c r="S307" s="18"/>
      <c r="T307" s="18"/>
      <c r="U307" s="18"/>
      <c r="V307" s="18"/>
      <c r="W307" s="18"/>
      <c r="X307" s="165"/>
      <c r="Y307" s="165"/>
      <c r="Z307" s="18"/>
      <c r="AA307" s="18"/>
      <c r="AB307" s="18"/>
      <c r="AC307" s="18"/>
      <c r="AD307" s="18"/>
      <c r="AE307" s="18"/>
    </row>
    <row r="308" spans="1:31" s="11" customFormat="1" ht="15" customHeight="1" x14ac:dyDescent="0.3">
      <c r="A308" s="59"/>
      <c r="B308" s="80"/>
      <c r="C308" s="174"/>
      <c r="D308" s="174"/>
      <c r="E308" s="17"/>
      <c r="F308" s="18"/>
      <c r="G308" s="18"/>
      <c r="H308" s="18"/>
      <c r="I308" s="18"/>
      <c r="J308" s="18"/>
      <c r="K308" s="18"/>
      <c r="L308" s="18"/>
      <c r="M308" s="18"/>
      <c r="N308" s="165"/>
      <c r="O308" s="165"/>
      <c r="P308" s="18"/>
      <c r="Q308" s="18"/>
      <c r="R308" s="18"/>
      <c r="S308" s="18"/>
      <c r="T308" s="18"/>
      <c r="U308" s="18"/>
      <c r="V308" s="18"/>
      <c r="W308" s="18"/>
      <c r="X308" s="165"/>
      <c r="Y308" s="165"/>
      <c r="Z308" s="18"/>
      <c r="AA308" s="18"/>
      <c r="AB308" s="18"/>
      <c r="AC308" s="18"/>
      <c r="AD308" s="18"/>
      <c r="AE308" s="18"/>
    </row>
    <row r="309" spans="1:31" s="11" customFormat="1" ht="15" customHeight="1" x14ac:dyDescent="0.3">
      <c r="A309" s="59"/>
      <c r="B309" s="80"/>
      <c r="C309" s="174"/>
      <c r="D309" s="174"/>
      <c r="E309" s="17"/>
      <c r="F309" s="18"/>
      <c r="G309" s="18"/>
      <c r="H309" s="18"/>
      <c r="I309" s="18"/>
      <c r="J309" s="18"/>
      <c r="K309" s="18"/>
      <c r="L309" s="18"/>
      <c r="M309" s="18"/>
      <c r="N309" s="165"/>
      <c r="O309" s="165"/>
      <c r="P309" s="18"/>
      <c r="Q309" s="18"/>
      <c r="R309" s="18"/>
      <c r="S309" s="18"/>
      <c r="T309" s="18"/>
      <c r="U309" s="18"/>
      <c r="V309" s="18"/>
      <c r="W309" s="18"/>
      <c r="X309" s="165"/>
      <c r="Y309" s="165"/>
      <c r="Z309" s="18"/>
      <c r="AA309" s="18"/>
      <c r="AB309" s="18"/>
      <c r="AC309" s="18"/>
      <c r="AD309" s="18"/>
      <c r="AE309" s="18"/>
    </row>
    <row r="310" spans="1:31" s="11" customFormat="1" ht="15" customHeight="1" x14ac:dyDescent="0.3">
      <c r="A310" s="59"/>
      <c r="B310" s="80"/>
      <c r="C310" s="174"/>
      <c r="D310" s="174"/>
      <c r="E310" s="17"/>
      <c r="F310" s="18"/>
      <c r="G310" s="18"/>
      <c r="H310" s="18"/>
      <c r="I310" s="18"/>
      <c r="J310" s="18"/>
      <c r="K310" s="18"/>
      <c r="L310" s="18"/>
      <c r="M310" s="18"/>
      <c r="N310" s="165"/>
      <c r="O310" s="165"/>
      <c r="P310" s="18"/>
      <c r="Q310" s="18"/>
      <c r="R310" s="18"/>
      <c r="S310" s="18"/>
      <c r="T310" s="18"/>
      <c r="U310" s="18"/>
      <c r="V310" s="18"/>
      <c r="W310" s="18"/>
      <c r="X310" s="165"/>
      <c r="Y310" s="165"/>
      <c r="Z310" s="18"/>
      <c r="AA310" s="18"/>
      <c r="AB310" s="18"/>
      <c r="AC310" s="18"/>
      <c r="AD310" s="18"/>
      <c r="AE310" s="18"/>
    </row>
    <row r="311" spans="1:31" s="11" customFormat="1" ht="15" customHeight="1" x14ac:dyDescent="0.3">
      <c r="A311" s="59"/>
      <c r="B311" s="80"/>
      <c r="C311" s="174"/>
      <c r="D311" s="174"/>
      <c r="E311" s="17"/>
      <c r="F311" s="18"/>
      <c r="G311" s="18"/>
      <c r="H311" s="18"/>
      <c r="I311" s="18"/>
      <c r="J311" s="18"/>
      <c r="K311" s="18"/>
      <c r="L311" s="18"/>
      <c r="M311" s="18"/>
      <c r="N311" s="165"/>
      <c r="O311" s="165"/>
      <c r="P311" s="18"/>
      <c r="Q311" s="18"/>
      <c r="R311" s="18"/>
      <c r="S311" s="18"/>
      <c r="T311" s="18"/>
      <c r="U311" s="18"/>
      <c r="V311" s="18"/>
      <c r="W311" s="18"/>
      <c r="X311" s="165"/>
      <c r="Y311" s="165"/>
      <c r="Z311" s="18"/>
      <c r="AA311" s="18"/>
      <c r="AB311" s="18"/>
      <c r="AC311" s="18"/>
      <c r="AD311" s="18"/>
      <c r="AE311" s="18"/>
    </row>
    <row r="312" spans="1:31" s="11" customFormat="1" ht="15" customHeight="1" x14ac:dyDescent="0.3">
      <c r="A312" s="59"/>
      <c r="B312" s="80"/>
      <c r="C312" s="174"/>
      <c r="D312" s="174"/>
      <c r="E312" s="17"/>
      <c r="F312" s="18"/>
      <c r="G312" s="18"/>
      <c r="H312" s="18"/>
      <c r="I312" s="18"/>
      <c r="J312" s="18"/>
      <c r="K312" s="18"/>
      <c r="L312" s="18"/>
      <c r="M312" s="18"/>
      <c r="N312" s="165"/>
      <c r="O312" s="165"/>
      <c r="P312" s="18"/>
      <c r="Q312" s="18"/>
      <c r="R312" s="18"/>
      <c r="S312" s="18"/>
      <c r="T312" s="18"/>
      <c r="U312" s="18"/>
      <c r="V312" s="18"/>
      <c r="W312" s="18"/>
      <c r="X312" s="165"/>
      <c r="Y312" s="165"/>
      <c r="Z312" s="18"/>
      <c r="AA312" s="18"/>
      <c r="AB312" s="18"/>
      <c r="AC312" s="18"/>
      <c r="AD312" s="18"/>
      <c r="AE312" s="18"/>
    </row>
    <row r="313" spans="1:31" s="11" customFormat="1" ht="15" customHeight="1" x14ac:dyDescent="0.3">
      <c r="A313" s="59"/>
      <c r="B313" s="80"/>
      <c r="C313" s="174"/>
      <c r="D313" s="174"/>
      <c r="E313" s="17"/>
      <c r="F313" s="18"/>
      <c r="G313" s="18"/>
      <c r="H313" s="18"/>
      <c r="I313" s="18"/>
      <c r="J313" s="18"/>
      <c r="K313" s="18"/>
      <c r="L313" s="18"/>
      <c r="M313" s="18"/>
      <c r="N313" s="165"/>
      <c r="O313" s="165"/>
      <c r="P313" s="18"/>
      <c r="Q313" s="18"/>
      <c r="R313" s="18"/>
      <c r="S313" s="18"/>
      <c r="T313" s="18"/>
      <c r="U313" s="18"/>
      <c r="V313" s="18"/>
      <c r="W313" s="18"/>
      <c r="X313" s="165"/>
      <c r="Y313" s="165"/>
      <c r="Z313" s="18"/>
      <c r="AA313" s="18"/>
      <c r="AB313" s="18"/>
      <c r="AC313" s="18"/>
      <c r="AD313" s="18"/>
      <c r="AE313" s="18"/>
    </row>
    <row r="314" spans="1:31" s="11" customFormat="1" ht="15" customHeight="1" x14ac:dyDescent="0.3">
      <c r="A314" s="59"/>
      <c r="B314" s="80"/>
      <c r="C314" s="174"/>
      <c r="D314" s="174"/>
      <c r="E314" s="17"/>
      <c r="F314" s="18"/>
      <c r="G314" s="18"/>
      <c r="H314" s="18"/>
      <c r="I314" s="18"/>
      <c r="J314" s="18"/>
      <c r="K314" s="18"/>
      <c r="L314" s="18"/>
      <c r="M314" s="18"/>
      <c r="N314" s="165"/>
      <c r="O314" s="165"/>
      <c r="P314" s="18"/>
      <c r="Q314" s="18"/>
      <c r="R314" s="18"/>
      <c r="S314" s="18"/>
      <c r="T314" s="18"/>
      <c r="U314" s="18"/>
      <c r="V314" s="18"/>
      <c r="W314" s="18"/>
      <c r="X314" s="165"/>
      <c r="Y314" s="165"/>
      <c r="Z314" s="18"/>
      <c r="AA314" s="18"/>
      <c r="AB314" s="18"/>
      <c r="AC314" s="18"/>
      <c r="AD314" s="18"/>
      <c r="AE314" s="18"/>
    </row>
    <row r="315" spans="1:31" s="11" customFormat="1" ht="15" customHeight="1" x14ac:dyDescent="0.3">
      <c r="A315" s="59"/>
      <c r="B315" s="80"/>
      <c r="C315" s="174"/>
      <c r="D315" s="174"/>
      <c r="E315" s="17"/>
      <c r="F315" s="18"/>
      <c r="G315" s="18"/>
      <c r="H315" s="18"/>
      <c r="I315" s="18"/>
      <c r="J315" s="18"/>
      <c r="K315" s="18"/>
      <c r="L315" s="18"/>
      <c r="M315" s="18"/>
      <c r="N315" s="165"/>
      <c r="O315" s="165"/>
      <c r="P315" s="18"/>
      <c r="Q315" s="18"/>
      <c r="R315" s="18"/>
      <c r="S315" s="18"/>
      <c r="T315" s="18"/>
      <c r="U315" s="18"/>
      <c r="V315" s="18"/>
      <c r="W315" s="18"/>
      <c r="X315" s="165"/>
      <c r="Y315" s="165"/>
      <c r="Z315" s="18"/>
      <c r="AA315" s="18"/>
      <c r="AB315" s="18"/>
      <c r="AC315" s="18"/>
      <c r="AD315" s="18"/>
      <c r="AE315" s="18"/>
    </row>
    <row r="316" spans="1:31" s="11" customFormat="1" ht="15" customHeight="1" x14ac:dyDescent="0.3">
      <c r="A316" s="59"/>
      <c r="B316" s="80"/>
      <c r="C316" s="174"/>
      <c r="D316" s="174"/>
      <c r="E316" s="17"/>
      <c r="F316" s="18"/>
      <c r="G316" s="18"/>
      <c r="H316" s="18"/>
      <c r="I316" s="18"/>
      <c r="J316" s="18"/>
      <c r="K316" s="18"/>
      <c r="L316" s="18"/>
      <c r="M316" s="18"/>
      <c r="N316" s="165"/>
      <c r="O316" s="165"/>
      <c r="P316" s="18"/>
      <c r="Q316" s="18"/>
      <c r="R316" s="18"/>
      <c r="S316" s="18"/>
      <c r="T316" s="18"/>
      <c r="U316" s="18"/>
      <c r="V316" s="18"/>
      <c r="W316" s="18"/>
      <c r="X316" s="165"/>
      <c r="Y316" s="165"/>
      <c r="Z316" s="18"/>
      <c r="AA316" s="18"/>
      <c r="AB316" s="18"/>
      <c r="AC316" s="18"/>
      <c r="AD316" s="18"/>
      <c r="AE316" s="18"/>
    </row>
    <row r="317" spans="1:31" s="11" customFormat="1" ht="15" customHeight="1" x14ac:dyDescent="0.3">
      <c r="A317" s="59"/>
      <c r="B317" s="80"/>
      <c r="C317" s="174"/>
      <c r="D317" s="174"/>
      <c r="E317" s="17"/>
      <c r="F317" s="18"/>
      <c r="G317" s="18"/>
      <c r="H317" s="18"/>
      <c r="I317" s="18"/>
      <c r="J317" s="18"/>
      <c r="K317" s="18"/>
      <c r="L317" s="18"/>
      <c r="M317" s="18"/>
      <c r="N317" s="165"/>
      <c r="O317" s="165"/>
      <c r="P317" s="18"/>
      <c r="Q317" s="18"/>
      <c r="R317" s="18"/>
      <c r="S317" s="18"/>
      <c r="T317" s="18"/>
      <c r="U317" s="18"/>
      <c r="V317" s="18"/>
      <c r="W317" s="18"/>
      <c r="X317" s="165"/>
      <c r="Y317" s="165"/>
      <c r="Z317" s="18"/>
      <c r="AA317" s="18"/>
      <c r="AB317" s="18"/>
      <c r="AC317" s="18"/>
      <c r="AD317" s="18"/>
      <c r="AE317" s="18"/>
    </row>
    <row r="318" spans="1:31" s="11" customFormat="1" ht="15" customHeight="1" x14ac:dyDescent="0.3">
      <c r="A318" s="59"/>
      <c r="B318" s="80"/>
      <c r="C318" s="174"/>
      <c r="D318" s="174"/>
      <c r="E318" s="17"/>
      <c r="F318" s="18"/>
      <c r="G318" s="18"/>
      <c r="H318" s="18"/>
      <c r="I318" s="18"/>
      <c r="J318" s="18"/>
      <c r="K318" s="18"/>
      <c r="L318" s="18"/>
      <c r="M318" s="18"/>
      <c r="N318" s="165"/>
      <c r="O318" s="165"/>
      <c r="P318" s="18"/>
      <c r="Q318" s="18"/>
      <c r="R318" s="18"/>
      <c r="S318" s="18"/>
      <c r="T318" s="18"/>
      <c r="U318" s="18"/>
      <c r="V318" s="18"/>
      <c r="W318" s="18"/>
      <c r="X318" s="165"/>
      <c r="Y318" s="165"/>
      <c r="Z318" s="18"/>
      <c r="AA318" s="18"/>
      <c r="AB318" s="18"/>
      <c r="AC318" s="18"/>
      <c r="AD318" s="18"/>
      <c r="AE318" s="18"/>
    </row>
    <row r="319" spans="1:31" s="11" customFormat="1" ht="15" customHeight="1" x14ac:dyDescent="0.3">
      <c r="A319" s="59"/>
      <c r="B319" s="80"/>
      <c r="C319" s="174"/>
      <c r="D319" s="174"/>
      <c r="E319" s="17"/>
      <c r="F319" s="18"/>
      <c r="G319" s="18"/>
      <c r="H319" s="18"/>
      <c r="I319" s="18"/>
      <c r="J319" s="18"/>
      <c r="K319" s="18"/>
      <c r="L319" s="18"/>
      <c r="M319" s="18"/>
      <c r="N319" s="165"/>
      <c r="O319" s="165"/>
      <c r="P319" s="18"/>
      <c r="Q319" s="18"/>
      <c r="R319" s="18"/>
      <c r="S319" s="18"/>
      <c r="T319" s="18"/>
      <c r="U319" s="18"/>
      <c r="V319" s="18"/>
      <c r="W319" s="18"/>
      <c r="X319" s="165"/>
      <c r="Y319" s="165"/>
      <c r="Z319" s="18"/>
      <c r="AA319" s="18"/>
      <c r="AB319" s="18"/>
      <c r="AC319" s="18"/>
      <c r="AD319" s="18"/>
      <c r="AE319" s="18"/>
    </row>
    <row r="320" spans="1:31" s="11" customFormat="1" ht="15" customHeight="1" x14ac:dyDescent="0.3">
      <c r="A320" s="59"/>
      <c r="B320" s="80"/>
      <c r="C320" s="174"/>
      <c r="D320" s="174"/>
      <c r="E320" s="17"/>
      <c r="F320" s="18"/>
      <c r="G320" s="18"/>
      <c r="H320" s="18"/>
      <c r="I320" s="18"/>
      <c r="J320" s="18"/>
      <c r="K320" s="18"/>
      <c r="L320" s="18"/>
      <c r="M320" s="18"/>
      <c r="N320" s="165"/>
      <c r="O320" s="165"/>
      <c r="P320" s="18"/>
      <c r="Q320" s="18"/>
      <c r="R320" s="18"/>
      <c r="S320" s="18"/>
      <c r="T320" s="18"/>
      <c r="U320" s="18"/>
      <c r="V320" s="18"/>
      <c r="W320" s="18"/>
      <c r="X320" s="165"/>
      <c r="Y320" s="165"/>
      <c r="Z320" s="18"/>
      <c r="AA320" s="18"/>
      <c r="AB320" s="18"/>
      <c r="AC320" s="18"/>
      <c r="AD320" s="18"/>
      <c r="AE320" s="18"/>
    </row>
    <row r="321" spans="1:31" s="11" customFormat="1" ht="15" customHeight="1" x14ac:dyDescent="0.3">
      <c r="A321" s="59"/>
      <c r="B321" s="80"/>
      <c r="C321" s="174"/>
      <c r="D321" s="174"/>
      <c r="E321" s="17"/>
      <c r="F321" s="18"/>
      <c r="G321" s="18"/>
      <c r="H321" s="18"/>
      <c r="I321" s="18"/>
      <c r="J321" s="18"/>
      <c r="K321" s="18"/>
      <c r="L321" s="18"/>
      <c r="M321" s="18"/>
      <c r="N321" s="165"/>
      <c r="O321" s="165"/>
      <c r="P321" s="18"/>
      <c r="Q321" s="18"/>
      <c r="R321" s="18"/>
      <c r="S321" s="18"/>
      <c r="T321" s="18"/>
      <c r="U321" s="18"/>
      <c r="V321" s="18"/>
      <c r="W321" s="18"/>
      <c r="X321" s="165"/>
      <c r="Y321" s="165"/>
      <c r="Z321" s="18"/>
      <c r="AA321" s="18"/>
      <c r="AB321" s="18"/>
      <c r="AC321" s="18"/>
      <c r="AD321" s="18"/>
      <c r="AE321" s="18"/>
    </row>
    <row r="322" spans="1:31" s="11" customFormat="1" ht="15" customHeight="1" x14ac:dyDescent="0.3">
      <c r="A322" s="59"/>
      <c r="B322" s="80"/>
      <c r="C322" s="174"/>
      <c r="D322" s="174"/>
      <c r="E322" s="17"/>
      <c r="F322" s="18"/>
      <c r="G322" s="18"/>
      <c r="H322" s="18"/>
      <c r="I322" s="18"/>
      <c r="J322" s="18"/>
      <c r="K322" s="18"/>
      <c r="L322" s="18"/>
      <c r="M322" s="18"/>
      <c r="N322" s="165"/>
      <c r="O322" s="165"/>
      <c r="P322" s="18"/>
      <c r="Q322" s="18"/>
      <c r="R322" s="18"/>
      <c r="S322" s="18"/>
      <c r="T322" s="18"/>
      <c r="U322" s="18"/>
      <c r="V322" s="18"/>
      <c r="W322" s="18"/>
      <c r="X322" s="165"/>
      <c r="Y322" s="165"/>
      <c r="Z322" s="18"/>
      <c r="AA322" s="18"/>
      <c r="AB322" s="18"/>
      <c r="AC322" s="18"/>
      <c r="AD322" s="18"/>
      <c r="AE322" s="18"/>
    </row>
    <row r="323" spans="1:31" s="11" customFormat="1" ht="15" customHeight="1" x14ac:dyDescent="0.3">
      <c r="A323" s="59"/>
      <c r="B323" s="80"/>
      <c r="C323" s="174"/>
      <c r="D323" s="174"/>
      <c r="E323" s="17"/>
      <c r="F323" s="18"/>
      <c r="G323" s="18"/>
      <c r="H323" s="18"/>
      <c r="I323" s="18"/>
      <c r="J323" s="18"/>
      <c r="K323" s="18"/>
      <c r="L323" s="18"/>
      <c r="M323" s="18"/>
      <c r="N323" s="165"/>
      <c r="O323" s="165"/>
      <c r="P323" s="18"/>
      <c r="Q323" s="18"/>
      <c r="R323" s="18"/>
      <c r="S323" s="18"/>
      <c r="T323" s="18"/>
      <c r="U323" s="18"/>
      <c r="V323" s="18"/>
      <c r="W323" s="18"/>
      <c r="X323" s="165"/>
      <c r="Y323" s="165"/>
      <c r="Z323" s="18"/>
      <c r="AA323" s="18"/>
      <c r="AB323" s="18"/>
      <c r="AC323" s="18"/>
      <c r="AD323" s="18"/>
      <c r="AE323" s="18"/>
    </row>
    <row r="324" spans="1:31" s="11" customFormat="1" ht="15" customHeight="1" x14ac:dyDescent="0.3">
      <c r="A324" s="59"/>
      <c r="B324" s="80"/>
      <c r="C324" s="174"/>
      <c r="D324" s="174"/>
      <c r="E324" s="17"/>
      <c r="F324" s="18"/>
      <c r="G324" s="18"/>
      <c r="H324" s="18"/>
      <c r="I324" s="18"/>
      <c r="J324" s="18"/>
      <c r="K324" s="18"/>
      <c r="L324" s="18"/>
      <c r="M324" s="18"/>
      <c r="N324" s="165"/>
      <c r="O324" s="165"/>
      <c r="P324" s="18"/>
      <c r="Q324" s="18"/>
      <c r="R324" s="18"/>
      <c r="S324" s="18"/>
      <c r="T324" s="18"/>
      <c r="U324" s="18"/>
      <c r="V324" s="18"/>
      <c r="W324" s="18"/>
      <c r="X324" s="165"/>
      <c r="Y324" s="165"/>
      <c r="Z324" s="18"/>
      <c r="AA324" s="18"/>
      <c r="AB324" s="18"/>
      <c r="AC324" s="18"/>
      <c r="AD324" s="18"/>
      <c r="AE324" s="18"/>
    </row>
    <row r="325" spans="1:31" s="11" customFormat="1" ht="15" customHeight="1" x14ac:dyDescent="0.3">
      <c r="A325" s="59"/>
      <c r="B325" s="80"/>
      <c r="C325" s="174"/>
      <c r="D325" s="174"/>
      <c r="E325" s="17"/>
      <c r="F325" s="18"/>
      <c r="G325" s="18"/>
      <c r="H325" s="18"/>
      <c r="I325" s="18"/>
      <c r="J325" s="18"/>
      <c r="K325" s="18"/>
      <c r="L325" s="18"/>
      <c r="M325" s="18"/>
      <c r="N325" s="165"/>
      <c r="O325" s="165"/>
      <c r="P325" s="18"/>
      <c r="Q325" s="18"/>
      <c r="R325" s="18"/>
      <c r="S325" s="18"/>
      <c r="T325" s="18"/>
      <c r="U325" s="18"/>
      <c r="V325" s="18"/>
      <c r="W325" s="18"/>
      <c r="X325" s="165"/>
      <c r="Y325" s="165"/>
      <c r="Z325" s="18"/>
      <c r="AA325" s="18"/>
      <c r="AB325" s="18"/>
      <c r="AC325" s="18"/>
      <c r="AD325" s="18"/>
      <c r="AE325" s="18"/>
    </row>
    <row r="326" spans="1:31" s="11" customFormat="1" ht="15" customHeight="1" x14ac:dyDescent="0.3">
      <c r="A326" s="59"/>
      <c r="B326" s="80"/>
      <c r="C326" s="174"/>
      <c r="D326" s="174"/>
      <c r="E326" s="17"/>
      <c r="F326" s="18"/>
      <c r="G326" s="18"/>
      <c r="H326" s="18"/>
      <c r="I326" s="18"/>
      <c r="J326" s="18"/>
      <c r="K326" s="18"/>
      <c r="L326" s="18"/>
      <c r="M326" s="18"/>
      <c r="N326" s="165"/>
      <c r="O326" s="165"/>
      <c r="P326" s="18"/>
      <c r="Q326" s="18"/>
      <c r="R326" s="18"/>
      <c r="S326" s="18"/>
      <c r="T326" s="18"/>
      <c r="U326" s="18"/>
      <c r="V326" s="18"/>
      <c r="W326" s="18"/>
      <c r="X326" s="165"/>
      <c r="Y326" s="165"/>
      <c r="Z326" s="18"/>
      <c r="AA326" s="18"/>
      <c r="AB326" s="18"/>
      <c r="AC326" s="18"/>
      <c r="AD326" s="18"/>
      <c r="AE326" s="18"/>
    </row>
    <row r="327" spans="1:31" s="11" customFormat="1" ht="15" customHeight="1" x14ac:dyDescent="0.3">
      <c r="A327" s="59"/>
      <c r="B327" s="80"/>
      <c r="C327" s="174"/>
      <c r="D327" s="174"/>
      <c r="E327" s="17"/>
      <c r="F327" s="18"/>
      <c r="G327" s="18"/>
      <c r="H327" s="18"/>
      <c r="I327" s="18"/>
      <c r="J327" s="18"/>
      <c r="K327" s="18"/>
      <c r="L327" s="18"/>
      <c r="M327" s="18"/>
      <c r="N327" s="165"/>
      <c r="O327" s="165"/>
      <c r="P327" s="18"/>
      <c r="Q327" s="18"/>
      <c r="R327" s="18"/>
      <c r="S327" s="18"/>
      <c r="T327" s="18"/>
      <c r="U327" s="18"/>
      <c r="V327" s="18"/>
      <c r="W327" s="18"/>
      <c r="X327" s="165"/>
      <c r="Y327" s="165"/>
      <c r="Z327" s="18"/>
      <c r="AA327" s="18"/>
      <c r="AB327" s="18"/>
      <c r="AC327" s="18"/>
      <c r="AD327" s="18"/>
      <c r="AE327" s="18"/>
    </row>
    <row r="328" spans="1:31" s="11" customFormat="1" ht="15" customHeight="1" x14ac:dyDescent="0.3">
      <c r="A328" s="59"/>
      <c r="B328" s="80"/>
      <c r="C328" s="174"/>
      <c r="D328" s="174"/>
      <c r="E328" s="17"/>
      <c r="F328" s="18"/>
      <c r="G328" s="18"/>
      <c r="H328" s="18"/>
      <c r="I328" s="18"/>
      <c r="J328" s="18"/>
      <c r="K328" s="18"/>
      <c r="L328" s="18"/>
      <c r="M328" s="18"/>
      <c r="N328" s="165"/>
      <c r="O328" s="165"/>
      <c r="P328" s="18"/>
      <c r="Q328" s="18"/>
      <c r="R328" s="18"/>
      <c r="S328" s="18"/>
      <c r="T328" s="18"/>
      <c r="U328" s="18"/>
      <c r="V328" s="18"/>
      <c r="W328" s="18"/>
      <c r="X328" s="165"/>
      <c r="Y328" s="165"/>
      <c r="Z328" s="18"/>
      <c r="AA328" s="18"/>
      <c r="AB328" s="18"/>
      <c r="AC328" s="18"/>
      <c r="AD328" s="18"/>
      <c r="AE328" s="18"/>
    </row>
    <row r="329" spans="1:31" s="11" customFormat="1" ht="15" customHeight="1" x14ac:dyDescent="0.3">
      <c r="A329" s="59"/>
      <c r="B329" s="80"/>
      <c r="C329" s="174"/>
      <c r="D329" s="174"/>
      <c r="E329" s="17"/>
      <c r="F329" s="18"/>
      <c r="G329" s="18"/>
      <c r="H329" s="18"/>
      <c r="I329" s="18"/>
      <c r="J329" s="18"/>
      <c r="K329" s="18"/>
      <c r="L329" s="18"/>
      <c r="M329" s="18"/>
      <c r="N329" s="165"/>
      <c r="O329" s="165"/>
      <c r="P329" s="18"/>
      <c r="Q329" s="18"/>
      <c r="R329" s="18"/>
      <c r="S329" s="18"/>
      <c r="T329" s="18"/>
      <c r="U329" s="18"/>
      <c r="V329" s="18"/>
      <c r="W329" s="18"/>
      <c r="X329" s="165"/>
      <c r="Y329" s="165"/>
      <c r="Z329" s="18"/>
      <c r="AA329" s="18"/>
      <c r="AB329" s="18"/>
      <c r="AC329" s="18"/>
      <c r="AD329" s="18"/>
      <c r="AE329" s="18"/>
    </row>
    <row r="330" spans="1:31" s="11" customFormat="1" ht="15" customHeight="1" x14ac:dyDescent="0.3">
      <c r="A330" s="59"/>
      <c r="B330" s="80"/>
      <c r="C330" s="174"/>
      <c r="D330" s="174"/>
      <c r="E330" s="17"/>
      <c r="F330" s="18"/>
      <c r="G330" s="18"/>
      <c r="H330" s="18"/>
      <c r="I330" s="18"/>
      <c r="J330" s="18"/>
      <c r="K330" s="18"/>
      <c r="L330" s="18"/>
      <c r="M330" s="18"/>
      <c r="N330" s="165"/>
      <c r="O330" s="165"/>
      <c r="P330" s="18"/>
      <c r="Q330" s="18"/>
      <c r="R330" s="18"/>
      <c r="S330" s="18"/>
      <c r="T330" s="18"/>
      <c r="U330" s="18"/>
      <c r="V330" s="18"/>
      <c r="W330" s="18"/>
      <c r="X330" s="165"/>
      <c r="Y330" s="165"/>
      <c r="Z330" s="18"/>
      <c r="AA330" s="18"/>
      <c r="AB330" s="18"/>
      <c r="AC330" s="18"/>
      <c r="AD330" s="18"/>
      <c r="AE330" s="18"/>
    </row>
    <row r="331" spans="1:31" s="11" customFormat="1" ht="15" customHeight="1" x14ac:dyDescent="0.3">
      <c r="A331" s="59"/>
      <c r="B331" s="80"/>
      <c r="C331" s="174"/>
      <c r="D331" s="174"/>
      <c r="E331" s="17"/>
      <c r="F331" s="18"/>
      <c r="G331" s="18"/>
      <c r="H331" s="18"/>
      <c r="I331" s="18"/>
      <c r="J331" s="18"/>
      <c r="K331" s="18"/>
      <c r="L331" s="18"/>
      <c r="M331" s="18"/>
      <c r="N331" s="165"/>
      <c r="O331" s="165"/>
      <c r="P331" s="18"/>
      <c r="Q331" s="18"/>
      <c r="R331" s="18"/>
      <c r="S331" s="18"/>
      <c r="T331" s="18"/>
      <c r="U331" s="18"/>
      <c r="V331" s="18"/>
      <c r="W331" s="18"/>
      <c r="X331" s="165"/>
      <c r="Y331" s="165"/>
      <c r="Z331" s="18"/>
      <c r="AA331" s="18"/>
      <c r="AB331" s="18"/>
      <c r="AC331" s="18"/>
      <c r="AD331" s="18"/>
      <c r="AE331" s="18"/>
    </row>
    <row r="332" spans="1:31" s="11" customFormat="1" ht="15" customHeight="1" x14ac:dyDescent="0.3">
      <c r="A332" s="59"/>
      <c r="B332" s="80"/>
      <c r="C332" s="174"/>
      <c r="D332" s="174"/>
      <c r="E332" s="17"/>
      <c r="F332" s="18"/>
      <c r="G332" s="18"/>
      <c r="H332" s="18"/>
      <c r="I332" s="18"/>
      <c r="J332" s="18"/>
      <c r="K332" s="18"/>
      <c r="L332" s="18"/>
      <c r="M332" s="18"/>
      <c r="N332" s="165"/>
      <c r="O332" s="165"/>
      <c r="P332" s="18"/>
      <c r="Q332" s="18"/>
      <c r="R332" s="18"/>
      <c r="S332" s="18"/>
      <c r="T332" s="18"/>
      <c r="U332" s="18"/>
      <c r="V332" s="18"/>
      <c r="W332" s="18"/>
      <c r="X332" s="165"/>
      <c r="Y332" s="165"/>
      <c r="Z332" s="18"/>
      <c r="AA332" s="18"/>
      <c r="AB332" s="18"/>
      <c r="AC332" s="18"/>
      <c r="AD332" s="18"/>
      <c r="AE332" s="18"/>
    </row>
    <row r="333" spans="1:31" s="11" customFormat="1" ht="15" customHeight="1" x14ac:dyDescent="0.3">
      <c r="A333" s="59"/>
      <c r="B333" s="80"/>
      <c r="C333" s="174"/>
      <c r="D333" s="174"/>
      <c r="E333" s="17"/>
      <c r="F333" s="18"/>
      <c r="G333" s="18"/>
      <c r="H333" s="18"/>
      <c r="I333" s="18"/>
      <c r="J333" s="18"/>
      <c r="K333" s="18"/>
      <c r="L333" s="18"/>
      <c r="M333" s="18"/>
      <c r="N333" s="165"/>
      <c r="O333" s="165"/>
      <c r="P333" s="18"/>
      <c r="Q333" s="18"/>
      <c r="R333" s="18"/>
      <c r="S333" s="18"/>
      <c r="T333" s="18"/>
      <c r="U333" s="18"/>
      <c r="V333" s="18"/>
      <c r="W333" s="18"/>
      <c r="X333" s="165"/>
      <c r="Y333" s="165"/>
      <c r="Z333" s="18"/>
      <c r="AA333" s="18"/>
      <c r="AB333" s="18"/>
      <c r="AC333" s="18"/>
      <c r="AD333" s="18"/>
      <c r="AE333" s="18"/>
    </row>
    <row r="334" spans="1:31" s="11" customFormat="1" ht="15" customHeight="1" x14ac:dyDescent="0.3">
      <c r="A334" s="59"/>
      <c r="B334" s="80"/>
      <c r="C334" s="174"/>
      <c r="D334" s="174"/>
      <c r="E334" s="17"/>
      <c r="F334" s="18"/>
      <c r="G334" s="18"/>
      <c r="H334" s="18"/>
      <c r="I334" s="18"/>
      <c r="J334" s="18"/>
      <c r="K334" s="18"/>
      <c r="L334" s="18"/>
      <c r="M334" s="18"/>
      <c r="N334" s="165"/>
      <c r="O334" s="165"/>
      <c r="P334" s="18"/>
      <c r="Q334" s="18"/>
      <c r="R334" s="18"/>
      <c r="S334" s="18"/>
      <c r="T334" s="18"/>
      <c r="U334" s="18"/>
      <c r="V334" s="18"/>
      <c r="W334" s="18"/>
      <c r="X334" s="165"/>
      <c r="Y334" s="165"/>
      <c r="Z334" s="18"/>
      <c r="AA334" s="18"/>
      <c r="AB334" s="18"/>
      <c r="AC334" s="18"/>
      <c r="AD334" s="18"/>
      <c r="AE334" s="18"/>
    </row>
    <row r="335" spans="1:31" s="11" customFormat="1" ht="15" customHeight="1" x14ac:dyDescent="0.3">
      <c r="A335" s="59"/>
      <c r="B335" s="80"/>
      <c r="C335" s="174"/>
      <c r="D335" s="174"/>
      <c r="E335" s="17"/>
      <c r="F335" s="18"/>
      <c r="G335" s="18"/>
      <c r="H335" s="18"/>
      <c r="I335" s="18"/>
      <c r="J335" s="18"/>
      <c r="K335" s="18"/>
      <c r="L335" s="18"/>
      <c r="M335" s="18"/>
      <c r="N335" s="165"/>
      <c r="O335" s="165"/>
      <c r="P335" s="18"/>
      <c r="Q335" s="18"/>
      <c r="R335" s="18"/>
      <c r="S335" s="18"/>
      <c r="T335" s="18"/>
      <c r="U335" s="18"/>
      <c r="V335" s="18"/>
      <c r="W335" s="18"/>
      <c r="X335" s="165"/>
      <c r="Y335" s="165"/>
      <c r="Z335" s="18"/>
      <c r="AA335" s="18"/>
      <c r="AB335" s="18"/>
      <c r="AC335" s="18"/>
      <c r="AD335" s="18"/>
      <c r="AE335" s="18"/>
    </row>
    <row r="336" spans="1:31" s="11" customFormat="1" ht="15" customHeight="1" x14ac:dyDescent="0.3">
      <c r="A336" s="59"/>
      <c r="B336" s="80"/>
      <c r="C336" s="174"/>
      <c r="D336" s="174"/>
      <c r="E336" s="17"/>
      <c r="F336" s="18"/>
      <c r="G336" s="18"/>
      <c r="H336" s="18"/>
      <c r="I336" s="18"/>
      <c r="J336" s="18"/>
      <c r="K336" s="18"/>
      <c r="L336" s="18"/>
      <c r="M336" s="18"/>
      <c r="N336" s="165"/>
      <c r="O336" s="165"/>
      <c r="P336" s="18"/>
      <c r="Q336" s="18"/>
      <c r="R336" s="18"/>
      <c r="S336" s="18"/>
      <c r="T336" s="18"/>
      <c r="U336" s="18"/>
      <c r="V336" s="18"/>
      <c r="W336" s="18"/>
      <c r="X336" s="165"/>
      <c r="Y336" s="165"/>
      <c r="Z336" s="18"/>
      <c r="AA336" s="18"/>
      <c r="AB336" s="18"/>
      <c r="AC336" s="18"/>
      <c r="AD336" s="18"/>
      <c r="AE336" s="18"/>
    </row>
    <row r="337" spans="1:31" s="11" customFormat="1" ht="15" customHeight="1" x14ac:dyDescent="0.3">
      <c r="A337" s="59"/>
      <c r="B337" s="80"/>
      <c r="C337" s="174"/>
      <c r="D337" s="174"/>
      <c r="E337" s="17"/>
      <c r="F337" s="18"/>
      <c r="G337" s="18"/>
      <c r="H337" s="18"/>
      <c r="I337" s="18"/>
      <c r="J337" s="18"/>
      <c r="K337" s="18"/>
      <c r="L337" s="18"/>
      <c r="M337" s="18"/>
      <c r="N337" s="165"/>
      <c r="O337" s="165"/>
      <c r="P337" s="18"/>
      <c r="Q337" s="18"/>
      <c r="R337" s="18"/>
      <c r="S337" s="18"/>
      <c r="T337" s="18"/>
      <c r="U337" s="18"/>
      <c r="V337" s="18"/>
      <c r="W337" s="18"/>
      <c r="X337" s="165"/>
      <c r="Y337" s="165"/>
      <c r="Z337" s="18"/>
      <c r="AA337" s="18"/>
      <c r="AB337" s="18"/>
      <c r="AC337" s="18"/>
      <c r="AD337" s="18"/>
      <c r="AE337" s="18"/>
    </row>
    <row r="338" spans="1:31" s="11" customFormat="1" ht="15" customHeight="1" x14ac:dyDescent="0.3">
      <c r="A338" s="59"/>
      <c r="B338" s="80"/>
      <c r="C338" s="174"/>
      <c r="D338" s="174"/>
      <c r="E338" s="17"/>
      <c r="F338" s="18"/>
      <c r="G338" s="18"/>
      <c r="H338" s="18"/>
      <c r="I338" s="18"/>
      <c r="J338" s="18"/>
      <c r="K338" s="18"/>
      <c r="L338" s="18"/>
      <c r="M338" s="18"/>
      <c r="N338" s="165"/>
      <c r="O338" s="165"/>
      <c r="P338" s="18"/>
      <c r="Q338" s="18"/>
      <c r="R338" s="18"/>
      <c r="S338" s="18"/>
      <c r="T338" s="18"/>
      <c r="U338" s="18"/>
      <c r="V338" s="18"/>
      <c r="W338" s="18"/>
      <c r="X338" s="165"/>
      <c r="Y338" s="165"/>
      <c r="Z338" s="18"/>
      <c r="AA338" s="18"/>
      <c r="AB338" s="18"/>
      <c r="AC338" s="18"/>
      <c r="AD338" s="18"/>
      <c r="AE338" s="18"/>
    </row>
    <row r="339" spans="1:31" s="11" customFormat="1" ht="15" customHeight="1" x14ac:dyDescent="0.3">
      <c r="A339" s="59"/>
      <c r="B339" s="80"/>
      <c r="C339" s="174"/>
      <c r="D339" s="174"/>
      <c r="E339" s="17"/>
      <c r="F339" s="18"/>
      <c r="G339" s="18"/>
      <c r="H339" s="18"/>
      <c r="I339" s="18"/>
      <c r="J339" s="18"/>
      <c r="K339" s="18"/>
      <c r="L339" s="18"/>
      <c r="M339" s="18"/>
      <c r="N339" s="165"/>
      <c r="O339" s="165"/>
      <c r="P339" s="18"/>
      <c r="Q339" s="18"/>
      <c r="R339" s="18"/>
      <c r="S339" s="18"/>
      <c r="T339" s="18"/>
      <c r="U339" s="18"/>
      <c r="V339" s="18"/>
      <c r="W339" s="18"/>
      <c r="X339" s="165"/>
      <c r="Y339" s="165"/>
      <c r="Z339" s="18"/>
      <c r="AA339" s="18"/>
      <c r="AB339" s="18"/>
      <c r="AC339" s="18"/>
      <c r="AD339" s="18"/>
      <c r="AE339" s="18"/>
    </row>
    <row r="340" spans="1:31" s="11" customFormat="1" ht="15" customHeight="1" x14ac:dyDescent="0.3">
      <c r="A340" s="59"/>
      <c r="B340" s="80"/>
      <c r="C340" s="174"/>
      <c r="D340" s="174"/>
      <c r="E340" s="17"/>
      <c r="F340" s="18"/>
      <c r="G340" s="18"/>
      <c r="H340" s="18"/>
      <c r="I340" s="18"/>
      <c r="J340" s="18"/>
      <c r="K340" s="18"/>
      <c r="L340" s="18"/>
      <c r="M340" s="18"/>
      <c r="N340" s="165"/>
      <c r="O340" s="165"/>
      <c r="P340" s="18"/>
      <c r="Q340" s="18"/>
      <c r="R340" s="18"/>
      <c r="S340" s="18"/>
      <c r="T340" s="18"/>
      <c r="U340" s="18"/>
      <c r="V340" s="18"/>
      <c r="W340" s="18"/>
      <c r="X340" s="165"/>
      <c r="Y340" s="165"/>
      <c r="Z340" s="18"/>
      <c r="AA340" s="18"/>
      <c r="AB340" s="18"/>
      <c r="AC340" s="18"/>
      <c r="AD340" s="18"/>
      <c r="AE340" s="18"/>
    </row>
    <row r="341" spans="1:31" s="11" customFormat="1" ht="15" customHeight="1" x14ac:dyDescent="0.3">
      <c r="A341" s="59"/>
      <c r="B341" s="80"/>
      <c r="C341" s="174"/>
      <c r="D341" s="174"/>
      <c r="E341" s="17"/>
      <c r="F341" s="18"/>
      <c r="G341" s="18"/>
      <c r="H341" s="18"/>
      <c r="I341" s="18"/>
      <c r="J341" s="18"/>
      <c r="K341" s="18"/>
      <c r="L341" s="18"/>
      <c r="M341" s="18"/>
      <c r="N341" s="165"/>
      <c r="O341" s="165"/>
      <c r="P341" s="18"/>
      <c r="Q341" s="18"/>
      <c r="R341" s="18"/>
      <c r="S341" s="18"/>
      <c r="T341" s="18"/>
      <c r="U341" s="18"/>
      <c r="V341" s="18"/>
      <c r="W341" s="18"/>
      <c r="X341" s="165"/>
      <c r="Y341" s="165"/>
      <c r="Z341" s="18"/>
      <c r="AA341" s="18"/>
      <c r="AB341" s="18"/>
      <c r="AC341" s="18"/>
      <c r="AD341" s="18"/>
      <c r="AE341" s="18"/>
    </row>
    <row r="342" spans="1:31" s="11" customFormat="1" ht="15" customHeight="1" x14ac:dyDescent="0.3">
      <c r="A342" s="59"/>
      <c r="B342" s="80"/>
      <c r="C342" s="174"/>
      <c r="D342" s="174"/>
      <c r="E342" s="17"/>
      <c r="F342" s="18"/>
      <c r="G342" s="18"/>
      <c r="H342" s="18"/>
      <c r="I342" s="18"/>
      <c r="J342" s="18"/>
      <c r="K342" s="18"/>
      <c r="L342" s="18"/>
      <c r="M342" s="18"/>
      <c r="N342" s="165"/>
      <c r="O342" s="165"/>
      <c r="P342" s="18"/>
      <c r="Q342" s="18"/>
      <c r="R342" s="18"/>
      <c r="S342" s="18"/>
      <c r="T342" s="18"/>
      <c r="U342" s="18"/>
      <c r="V342" s="18"/>
      <c r="W342" s="18"/>
      <c r="X342" s="165"/>
      <c r="Y342" s="165"/>
      <c r="Z342" s="18"/>
      <c r="AA342" s="18"/>
      <c r="AB342" s="18"/>
      <c r="AC342" s="18"/>
      <c r="AD342" s="18"/>
      <c r="AE342" s="18"/>
    </row>
    <row r="343" spans="1:31" s="11" customFormat="1" ht="15" customHeight="1" x14ac:dyDescent="0.3">
      <c r="A343" s="59"/>
      <c r="B343" s="80"/>
      <c r="C343" s="174"/>
      <c r="D343" s="174"/>
      <c r="E343" s="17"/>
      <c r="F343" s="18"/>
      <c r="G343" s="18"/>
      <c r="H343" s="18"/>
      <c r="I343" s="18"/>
      <c r="J343" s="18"/>
      <c r="K343" s="18"/>
      <c r="L343" s="18"/>
      <c r="M343" s="18"/>
      <c r="N343" s="165"/>
      <c r="O343" s="165"/>
      <c r="P343" s="18"/>
      <c r="Q343" s="18"/>
      <c r="R343" s="18"/>
      <c r="S343" s="18"/>
      <c r="T343" s="18"/>
      <c r="U343" s="18"/>
      <c r="V343" s="18"/>
      <c r="W343" s="18"/>
      <c r="X343" s="165"/>
      <c r="Y343" s="165"/>
      <c r="Z343" s="18"/>
      <c r="AA343" s="18"/>
      <c r="AB343" s="18"/>
      <c r="AC343" s="18"/>
      <c r="AD343" s="18"/>
      <c r="AE343" s="18"/>
    </row>
    <row r="344" spans="1:31" s="11" customFormat="1" ht="15" customHeight="1" x14ac:dyDescent="0.3">
      <c r="A344" s="59"/>
      <c r="B344" s="80"/>
      <c r="C344" s="174"/>
      <c r="D344" s="174"/>
      <c r="E344" s="17"/>
      <c r="F344" s="18"/>
      <c r="G344" s="18"/>
      <c r="H344" s="18"/>
      <c r="I344" s="18"/>
      <c r="J344" s="18"/>
      <c r="K344" s="18"/>
      <c r="L344" s="18"/>
      <c r="M344" s="18"/>
      <c r="N344" s="165"/>
      <c r="O344" s="165"/>
      <c r="P344" s="18"/>
      <c r="Q344" s="18"/>
      <c r="R344" s="18"/>
      <c r="S344" s="18"/>
      <c r="T344" s="18"/>
      <c r="U344" s="18"/>
      <c r="V344" s="18"/>
      <c r="W344" s="18"/>
      <c r="X344" s="165"/>
      <c r="Y344" s="165"/>
      <c r="Z344" s="18"/>
      <c r="AA344" s="18"/>
      <c r="AB344" s="18"/>
      <c r="AC344" s="18"/>
      <c r="AD344" s="18"/>
      <c r="AE344" s="18"/>
    </row>
    <row r="345" spans="1:31" s="11" customFormat="1" ht="15" customHeight="1" x14ac:dyDescent="0.3">
      <c r="A345" s="59"/>
      <c r="B345" s="80"/>
      <c r="C345" s="174"/>
      <c r="D345" s="174"/>
      <c r="E345" s="17"/>
      <c r="F345" s="18"/>
      <c r="G345" s="18"/>
      <c r="H345" s="18"/>
      <c r="I345" s="18"/>
      <c r="J345" s="18"/>
      <c r="K345" s="18"/>
      <c r="L345" s="18"/>
      <c r="M345" s="18"/>
      <c r="N345" s="165"/>
      <c r="O345" s="165"/>
      <c r="P345" s="18"/>
      <c r="Q345" s="18"/>
      <c r="R345" s="18"/>
      <c r="S345" s="18"/>
      <c r="T345" s="18"/>
      <c r="U345" s="18"/>
      <c r="V345" s="18"/>
      <c r="W345" s="18"/>
      <c r="X345" s="165"/>
      <c r="Y345" s="165"/>
      <c r="Z345" s="18"/>
      <c r="AA345" s="18"/>
      <c r="AB345" s="18"/>
      <c r="AC345" s="18"/>
      <c r="AD345" s="18"/>
      <c r="AE345" s="18"/>
    </row>
    <row r="346" spans="1:31" s="11" customFormat="1" ht="15" customHeight="1" x14ac:dyDescent="0.3">
      <c r="A346" s="59"/>
      <c r="B346" s="80"/>
      <c r="C346" s="174"/>
      <c r="D346" s="174"/>
      <c r="E346" s="17"/>
      <c r="F346" s="18"/>
      <c r="G346" s="18"/>
      <c r="H346" s="18"/>
      <c r="I346" s="18"/>
      <c r="J346" s="18"/>
      <c r="K346" s="18"/>
      <c r="L346" s="18"/>
      <c r="M346" s="18"/>
      <c r="N346" s="165"/>
      <c r="O346" s="165"/>
      <c r="P346" s="18"/>
      <c r="Q346" s="18"/>
      <c r="R346" s="18"/>
      <c r="S346" s="18"/>
      <c r="T346" s="18"/>
      <c r="U346" s="18"/>
      <c r="V346" s="18"/>
      <c r="W346" s="18"/>
      <c r="X346" s="165"/>
      <c r="Y346" s="165"/>
      <c r="Z346" s="18"/>
      <c r="AA346" s="18"/>
      <c r="AB346" s="18"/>
      <c r="AC346" s="18"/>
      <c r="AD346" s="18"/>
      <c r="AE346" s="18"/>
    </row>
    <row r="347" spans="1:31" s="11" customFormat="1" ht="15" customHeight="1" x14ac:dyDescent="0.3">
      <c r="A347" s="59"/>
      <c r="B347" s="80"/>
      <c r="C347" s="174"/>
      <c r="D347" s="174"/>
      <c r="E347" s="17"/>
      <c r="F347" s="18"/>
      <c r="G347" s="18"/>
      <c r="H347" s="18"/>
      <c r="I347" s="18"/>
      <c r="J347" s="18"/>
      <c r="K347" s="18"/>
      <c r="L347" s="18"/>
      <c r="M347" s="18"/>
      <c r="N347" s="165"/>
      <c r="O347" s="165"/>
      <c r="P347" s="18"/>
      <c r="Q347" s="18"/>
      <c r="R347" s="18"/>
      <c r="S347" s="18"/>
      <c r="T347" s="18"/>
      <c r="U347" s="18"/>
      <c r="V347" s="18"/>
      <c r="W347" s="18"/>
      <c r="X347" s="165"/>
      <c r="Y347" s="165"/>
      <c r="Z347" s="18"/>
      <c r="AA347" s="18"/>
      <c r="AB347" s="18"/>
      <c r="AC347" s="18"/>
      <c r="AD347" s="18"/>
      <c r="AE347" s="18"/>
    </row>
    <row r="348" spans="1:31" s="11" customFormat="1" ht="15" customHeight="1" x14ac:dyDescent="0.3">
      <c r="A348" s="59"/>
      <c r="B348" s="80"/>
      <c r="C348" s="174"/>
      <c r="D348" s="174"/>
      <c r="E348" s="17"/>
      <c r="F348" s="18"/>
      <c r="G348" s="18"/>
      <c r="H348" s="18"/>
      <c r="I348" s="18"/>
      <c r="J348" s="18"/>
      <c r="K348" s="18"/>
      <c r="L348" s="18"/>
      <c r="M348" s="18"/>
      <c r="N348" s="165"/>
      <c r="O348" s="165"/>
      <c r="P348" s="18"/>
      <c r="Q348" s="18"/>
      <c r="R348" s="18"/>
      <c r="S348" s="18"/>
      <c r="T348" s="18"/>
      <c r="U348" s="18"/>
      <c r="V348" s="18"/>
      <c r="W348" s="18"/>
      <c r="X348" s="165"/>
      <c r="Y348" s="165"/>
      <c r="Z348" s="18"/>
      <c r="AA348" s="18"/>
      <c r="AB348" s="18"/>
      <c r="AC348" s="18"/>
      <c r="AD348" s="18"/>
      <c r="AE348" s="18"/>
    </row>
    <row r="349" spans="1:31" s="11" customFormat="1" ht="15" customHeight="1" x14ac:dyDescent="0.3">
      <c r="A349" s="59"/>
      <c r="B349" s="80"/>
      <c r="C349" s="174"/>
      <c r="D349" s="174"/>
      <c r="E349" s="17"/>
      <c r="F349" s="18"/>
      <c r="G349" s="18"/>
      <c r="H349" s="18"/>
      <c r="I349" s="18"/>
      <c r="J349" s="18"/>
      <c r="K349" s="18"/>
      <c r="L349" s="18"/>
      <c r="M349" s="18"/>
      <c r="N349" s="165"/>
      <c r="O349" s="165"/>
      <c r="P349" s="18"/>
      <c r="Q349" s="18"/>
      <c r="R349" s="18"/>
      <c r="S349" s="18"/>
      <c r="T349" s="18"/>
      <c r="U349" s="18"/>
      <c r="V349" s="18"/>
      <c r="W349" s="18"/>
      <c r="X349" s="165"/>
      <c r="Y349" s="165"/>
      <c r="Z349" s="18"/>
      <c r="AA349" s="18"/>
      <c r="AB349" s="18"/>
      <c r="AC349" s="18"/>
      <c r="AD349" s="18"/>
      <c r="AE349" s="18"/>
    </row>
    <row r="350" spans="1:31" s="11" customFormat="1" ht="15" customHeight="1" x14ac:dyDescent="0.3">
      <c r="A350" s="59"/>
      <c r="B350" s="80"/>
      <c r="C350" s="174"/>
      <c r="D350" s="174"/>
      <c r="E350" s="17"/>
      <c r="F350" s="18"/>
      <c r="G350" s="18"/>
      <c r="H350" s="18"/>
      <c r="I350" s="18"/>
      <c r="J350" s="18"/>
      <c r="K350" s="18"/>
      <c r="L350" s="18"/>
      <c r="M350" s="18"/>
      <c r="N350" s="165"/>
      <c r="O350" s="165"/>
      <c r="P350" s="18"/>
      <c r="Q350" s="18"/>
      <c r="R350" s="18"/>
      <c r="S350" s="18"/>
      <c r="T350" s="18"/>
      <c r="U350" s="18"/>
      <c r="V350" s="18"/>
      <c r="W350" s="18"/>
      <c r="X350" s="165"/>
      <c r="Y350" s="165"/>
      <c r="Z350" s="18"/>
      <c r="AA350" s="18"/>
      <c r="AB350" s="18"/>
      <c r="AC350" s="18"/>
      <c r="AD350" s="18"/>
      <c r="AE350" s="18"/>
    </row>
    <row r="351" spans="1:31" s="11" customFormat="1" ht="15" customHeight="1" x14ac:dyDescent="0.3">
      <c r="A351" s="59"/>
      <c r="B351" s="80"/>
      <c r="C351" s="174"/>
      <c r="D351" s="174"/>
      <c r="E351" s="17"/>
      <c r="F351" s="18"/>
      <c r="G351" s="18"/>
      <c r="H351" s="18"/>
      <c r="I351" s="18"/>
      <c r="J351" s="18"/>
      <c r="K351" s="18"/>
      <c r="L351" s="18"/>
      <c r="M351" s="18"/>
      <c r="N351" s="165"/>
      <c r="O351" s="165"/>
      <c r="P351" s="18"/>
      <c r="Q351" s="18"/>
      <c r="R351" s="18"/>
      <c r="S351" s="18"/>
      <c r="T351" s="18"/>
      <c r="U351" s="18"/>
      <c r="V351" s="18"/>
      <c r="W351" s="18"/>
      <c r="X351" s="165"/>
      <c r="Y351" s="165"/>
      <c r="Z351" s="18"/>
      <c r="AA351" s="18"/>
      <c r="AB351" s="18"/>
      <c r="AC351" s="18"/>
      <c r="AD351" s="18"/>
      <c r="AE351" s="18"/>
    </row>
    <row r="352" spans="1:31" s="11" customFormat="1" ht="15" customHeight="1" x14ac:dyDescent="0.3">
      <c r="A352" s="59"/>
      <c r="B352" s="80"/>
      <c r="C352" s="174"/>
      <c r="D352" s="174"/>
      <c r="E352" s="17"/>
      <c r="F352" s="18"/>
      <c r="G352" s="18"/>
      <c r="H352" s="18"/>
      <c r="I352" s="18"/>
      <c r="J352" s="18"/>
      <c r="K352" s="18"/>
      <c r="L352" s="18"/>
      <c r="M352" s="18"/>
      <c r="N352" s="165"/>
      <c r="O352" s="165"/>
      <c r="P352" s="18"/>
      <c r="Q352" s="18"/>
      <c r="R352" s="18"/>
      <c r="S352" s="18"/>
      <c r="T352" s="18"/>
      <c r="U352" s="18"/>
      <c r="V352" s="18"/>
      <c r="W352" s="18"/>
      <c r="X352" s="165"/>
      <c r="Y352" s="165"/>
      <c r="Z352" s="18"/>
      <c r="AA352" s="18"/>
      <c r="AB352" s="18"/>
      <c r="AC352" s="18"/>
      <c r="AD352" s="18"/>
      <c r="AE352" s="18"/>
    </row>
    <row r="353" spans="1:31" s="11" customFormat="1" ht="15" customHeight="1" x14ac:dyDescent="0.3">
      <c r="A353" s="59"/>
      <c r="B353" s="80"/>
      <c r="C353" s="174"/>
      <c r="D353" s="174"/>
      <c r="E353" s="17"/>
      <c r="F353" s="18"/>
      <c r="G353" s="18"/>
      <c r="H353" s="18"/>
      <c r="I353" s="18"/>
      <c r="J353" s="18"/>
      <c r="K353" s="18"/>
      <c r="L353" s="18"/>
      <c r="M353" s="18"/>
      <c r="N353" s="165"/>
      <c r="O353" s="165"/>
      <c r="P353" s="18"/>
      <c r="Q353" s="18"/>
      <c r="R353" s="18"/>
      <c r="S353" s="18"/>
      <c r="T353" s="18"/>
      <c r="U353" s="18"/>
      <c r="V353" s="18"/>
      <c r="W353" s="18"/>
      <c r="X353" s="165"/>
      <c r="Y353" s="165"/>
      <c r="Z353" s="18"/>
      <c r="AA353" s="18"/>
      <c r="AB353" s="18"/>
      <c r="AC353" s="18"/>
      <c r="AD353" s="18"/>
      <c r="AE353" s="18"/>
    </row>
    <row r="354" spans="1:31" s="11" customFormat="1" ht="15" customHeight="1" x14ac:dyDescent="0.3">
      <c r="A354" s="59"/>
      <c r="B354" s="80"/>
      <c r="C354" s="174"/>
      <c r="D354" s="174"/>
      <c r="E354" s="17"/>
      <c r="F354" s="18"/>
      <c r="G354" s="18"/>
      <c r="H354" s="18"/>
      <c r="I354" s="18"/>
      <c r="J354" s="18"/>
      <c r="K354" s="18"/>
      <c r="L354" s="18"/>
      <c r="M354" s="18"/>
      <c r="N354" s="165"/>
      <c r="O354" s="165"/>
      <c r="P354" s="18"/>
      <c r="Q354" s="18"/>
      <c r="R354" s="18"/>
      <c r="S354" s="18"/>
      <c r="T354" s="18"/>
      <c r="U354" s="18"/>
      <c r="V354" s="18"/>
      <c r="W354" s="18"/>
      <c r="X354" s="165"/>
      <c r="Y354" s="165"/>
      <c r="Z354" s="18"/>
      <c r="AA354" s="18"/>
      <c r="AB354" s="18"/>
      <c r="AC354" s="18"/>
      <c r="AD354" s="18"/>
      <c r="AE354" s="18"/>
    </row>
    <row r="355" spans="1:31" s="11" customFormat="1" ht="15" customHeight="1" x14ac:dyDescent="0.3">
      <c r="A355" s="59"/>
      <c r="B355" s="80"/>
      <c r="C355" s="174"/>
      <c r="D355" s="174"/>
      <c r="E355" s="17"/>
      <c r="F355" s="18"/>
      <c r="G355" s="18"/>
      <c r="H355" s="18"/>
      <c r="I355" s="18"/>
      <c r="J355" s="18"/>
      <c r="K355" s="18"/>
      <c r="L355" s="18"/>
      <c r="M355" s="18"/>
      <c r="N355" s="165"/>
      <c r="O355" s="165"/>
      <c r="P355" s="18"/>
      <c r="Q355" s="18"/>
      <c r="R355" s="18"/>
      <c r="S355" s="18"/>
      <c r="T355" s="18"/>
      <c r="U355" s="18"/>
      <c r="V355" s="18"/>
      <c r="W355" s="18"/>
      <c r="X355" s="165"/>
      <c r="Y355" s="165"/>
      <c r="Z355" s="18"/>
      <c r="AA355" s="18"/>
      <c r="AB355" s="18"/>
      <c r="AC355" s="18"/>
      <c r="AD355" s="18"/>
      <c r="AE355" s="18"/>
    </row>
    <row r="356" spans="1:31" s="11" customFormat="1" ht="15" customHeight="1" x14ac:dyDescent="0.3">
      <c r="A356" s="59"/>
      <c r="B356" s="80"/>
      <c r="C356" s="174"/>
      <c r="D356" s="174"/>
      <c r="E356" s="17"/>
      <c r="F356" s="18"/>
      <c r="G356" s="18"/>
      <c r="H356" s="18"/>
      <c r="I356" s="18"/>
      <c r="J356" s="18"/>
      <c r="K356" s="18"/>
      <c r="L356" s="18"/>
      <c r="M356" s="18"/>
      <c r="N356" s="165"/>
      <c r="O356" s="165"/>
      <c r="P356" s="18"/>
      <c r="Q356" s="18"/>
      <c r="R356" s="18"/>
      <c r="S356" s="18"/>
      <c r="T356" s="18"/>
      <c r="U356" s="18"/>
      <c r="V356" s="18"/>
      <c r="W356" s="18"/>
      <c r="X356" s="165"/>
      <c r="Y356" s="165"/>
      <c r="Z356" s="18"/>
      <c r="AA356" s="18"/>
      <c r="AB356" s="18"/>
      <c r="AC356" s="18"/>
      <c r="AD356" s="18"/>
      <c r="AE356" s="18"/>
    </row>
    <row r="357" spans="1:31" s="11" customFormat="1" ht="15" customHeight="1" x14ac:dyDescent="0.3">
      <c r="A357" s="59"/>
      <c r="B357" s="80"/>
      <c r="C357" s="174"/>
      <c r="D357" s="174"/>
      <c r="E357" s="17"/>
      <c r="F357" s="18"/>
      <c r="G357" s="18"/>
      <c r="H357" s="18"/>
      <c r="I357" s="18"/>
      <c r="J357" s="18"/>
      <c r="K357" s="18"/>
      <c r="L357" s="18"/>
      <c r="M357" s="18"/>
      <c r="N357" s="165"/>
      <c r="O357" s="165"/>
      <c r="P357" s="18"/>
      <c r="Q357" s="18"/>
      <c r="R357" s="18"/>
      <c r="S357" s="18"/>
      <c r="T357" s="18"/>
      <c r="U357" s="18"/>
      <c r="V357" s="18"/>
      <c r="W357" s="18"/>
      <c r="X357" s="165"/>
      <c r="Y357" s="165"/>
      <c r="Z357" s="18"/>
      <c r="AA357" s="18"/>
      <c r="AB357" s="18"/>
      <c r="AC357" s="18"/>
      <c r="AD357" s="18"/>
      <c r="AE357" s="18"/>
    </row>
    <row r="358" spans="1:31" s="11" customFormat="1" ht="15" customHeight="1" x14ac:dyDescent="0.3">
      <c r="A358" s="59"/>
      <c r="B358" s="80"/>
      <c r="C358" s="174"/>
      <c r="D358" s="174"/>
      <c r="E358" s="17"/>
      <c r="F358" s="18"/>
      <c r="G358" s="18"/>
      <c r="H358" s="18"/>
      <c r="I358" s="18"/>
      <c r="J358" s="18"/>
      <c r="K358" s="18"/>
      <c r="L358" s="18"/>
      <c r="M358" s="18"/>
      <c r="N358" s="165"/>
      <c r="O358" s="165"/>
      <c r="P358" s="18"/>
      <c r="Q358" s="18"/>
      <c r="R358" s="18"/>
      <c r="S358" s="18"/>
      <c r="T358" s="18"/>
      <c r="U358" s="18"/>
      <c r="V358" s="18"/>
      <c r="W358" s="18"/>
      <c r="X358" s="165"/>
      <c r="Y358" s="165"/>
      <c r="Z358" s="18"/>
      <c r="AA358" s="18"/>
      <c r="AB358" s="18"/>
      <c r="AC358" s="18"/>
      <c r="AD358" s="18"/>
      <c r="AE358" s="18"/>
    </row>
    <row r="359" spans="1:31" s="11" customFormat="1" ht="15" customHeight="1" x14ac:dyDescent="0.3">
      <c r="A359" s="59"/>
      <c r="B359" s="80"/>
      <c r="C359" s="174"/>
      <c r="D359" s="174"/>
      <c r="E359" s="17"/>
      <c r="F359" s="18"/>
      <c r="G359" s="18"/>
      <c r="H359" s="18"/>
      <c r="I359" s="18"/>
      <c r="J359" s="18"/>
      <c r="K359" s="18"/>
      <c r="L359" s="18"/>
      <c r="M359" s="18"/>
      <c r="N359" s="165"/>
      <c r="O359" s="165"/>
      <c r="P359" s="18"/>
      <c r="Q359" s="18"/>
      <c r="R359" s="18"/>
      <c r="S359" s="18"/>
      <c r="T359" s="18"/>
      <c r="U359" s="18"/>
      <c r="V359" s="18"/>
      <c r="W359" s="18"/>
      <c r="X359" s="165"/>
      <c r="Y359" s="165"/>
      <c r="Z359" s="18"/>
      <c r="AA359" s="18"/>
      <c r="AB359" s="18"/>
      <c r="AC359" s="18"/>
      <c r="AD359" s="18"/>
      <c r="AE359" s="18"/>
    </row>
    <row r="360" spans="1:31" s="11" customFormat="1" ht="15" customHeight="1" x14ac:dyDescent="0.3">
      <c r="A360" s="59"/>
      <c r="B360" s="80"/>
      <c r="C360" s="174"/>
      <c r="D360" s="174"/>
      <c r="E360" s="17"/>
      <c r="F360" s="18"/>
      <c r="G360" s="18"/>
      <c r="H360" s="18"/>
      <c r="I360" s="18"/>
      <c r="J360" s="18"/>
      <c r="K360" s="18"/>
      <c r="L360" s="18"/>
      <c r="M360" s="18"/>
      <c r="N360" s="165"/>
      <c r="O360" s="165"/>
      <c r="P360" s="18"/>
      <c r="Q360" s="18"/>
      <c r="R360" s="18"/>
      <c r="S360" s="18"/>
      <c r="T360" s="18"/>
      <c r="U360" s="18"/>
      <c r="V360" s="18"/>
      <c r="W360" s="18"/>
      <c r="X360" s="165"/>
      <c r="Y360" s="165"/>
      <c r="Z360" s="18"/>
      <c r="AA360" s="18"/>
      <c r="AB360" s="18"/>
      <c r="AC360" s="18"/>
      <c r="AD360" s="18"/>
      <c r="AE360" s="18"/>
    </row>
    <row r="361" spans="1:31" s="11" customFormat="1" ht="15" customHeight="1" x14ac:dyDescent="0.3">
      <c r="A361" s="59"/>
      <c r="B361" s="80"/>
      <c r="C361" s="174"/>
      <c r="D361" s="174"/>
      <c r="E361" s="17"/>
      <c r="F361" s="18"/>
      <c r="G361" s="18"/>
      <c r="H361" s="18"/>
      <c r="I361" s="18"/>
      <c r="J361" s="18"/>
      <c r="K361" s="18"/>
      <c r="L361" s="18"/>
      <c r="M361" s="18"/>
      <c r="N361" s="165"/>
      <c r="O361" s="165"/>
      <c r="P361" s="18"/>
      <c r="Q361" s="18"/>
      <c r="R361" s="18"/>
      <c r="S361" s="18"/>
      <c r="T361" s="18"/>
      <c r="U361" s="18"/>
      <c r="V361" s="18"/>
      <c r="W361" s="18"/>
      <c r="X361" s="165"/>
      <c r="Y361" s="165"/>
      <c r="Z361" s="18"/>
      <c r="AA361" s="18"/>
      <c r="AB361" s="18"/>
      <c r="AC361" s="18"/>
      <c r="AD361" s="18"/>
      <c r="AE361" s="18"/>
    </row>
    <row r="362" spans="1:31" s="11" customFormat="1" ht="15" customHeight="1" x14ac:dyDescent="0.3">
      <c r="A362" s="59"/>
      <c r="B362" s="80"/>
      <c r="C362" s="174"/>
      <c r="D362" s="174"/>
      <c r="E362" s="17"/>
      <c r="F362" s="18"/>
      <c r="G362" s="18"/>
      <c r="H362" s="18"/>
      <c r="I362" s="18"/>
      <c r="J362" s="18"/>
      <c r="K362" s="18"/>
      <c r="L362" s="18"/>
      <c r="M362" s="18"/>
      <c r="N362" s="165"/>
      <c r="O362" s="165"/>
      <c r="P362" s="18"/>
      <c r="Q362" s="18"/>
      <c r="R362" s="18"/>
      <c r="S362" s="18"/>
      <c r="T362" s="18"/>
      <c r="U362" s="18"/>
      <c r="V362" s="18"/>
      <c r="W362" s="18"/>
      <c r="X362" s="165"/>
      <c r="Y362" s="165"/>
      <c r="Z362" s="18"/>
      <c r="AA362" s="18"/>
      <c r="AB362" s="18"/>
      <c r="AC362" s="18"/>
      <c r="AD362" s="18"/>
      <c r="AE362" s="18"/>
    </row>
    <row r="363" spans="1:31" s="11" customFormat="1" ht="15" customHeight="1" x14ac:dyDescent="0.3">
      <c r="A363" s="59"/>
      <c r="B363" s="80"/>
      <c r="C363" s="174"/>
      <c r="D363" s="174"/>
      <c r="E363" s="17"/>
      <c r="F363" s="18"/>
      <c r="G363" s="18"/>
      <c r="H363" s="18"/>
      <c r="I363" s="18"/>
      <c r="J363" s="18"/>
      <c r="K363" s="18"/>
      <c r="L363" s="18"/>
      <c r="M363" s="18"/>
      <c r="N363" s="165"/>
      <c r="O363" s="165"/>
      <c r="P363" s="18"/>
      <c r="Q363" s="18"/>
      <c r="R363" s="18"/>
      <c r="S363" s="18"/>
      <c r="T363" s="18"/>
      <c r="U363" s="18"/>
      <c r="V363" s="18"/>
      <c r="W363" s="18"/>
      <c r="X363" s="165"/>
      <c r="Y363" s="165"/>
      <c r="Z363" s="18"/>
      <c r="AA363" s="18"/>
      <c r="AB363" s="18"/>
      <c r="AC363" s="18"/>
      <c r="AD363" s="18"/>
      <c r="AE363" s="18"/>
    </row>
    <row r="364" spans="1:31" s="11" customFormat="1" ht="15" customHeight="1" x14ac:dyDescent="0.3">
      <c r="A364" s="59"/>
      <c r="B364" s="80"/>
      <c r="C364" s="174"/>
      <c r="D364" s="174"/>
      <c r="E364" s="17"/>
      <c r="F364" s="18"/>
      <c r="G364" s="18"/>
      <c r="H364" s="18"/>
      <c r="I364" s="18"/>
      <c r="J364" s="18"/>
      <c r="K364" s="18"/>
      <c r="L364" s="18"/>
      <c r="M364" s="18"/>
      <c r="N364" s="165"/>
      <c r="O364" s="165"/>
      <c r="P364" s="18"/>
      <c r="Q364" s="18"/>
      <c r="R364" s="18"/>
      <c r="S364" s="18"/>
      <c r="T364" s="18"/>
      <c r="U364" s="18"/>
      <c r="V364" s="18"/>
      <c r="W364" s="18"/>
      <c r="X364" s="165"/>
      <c r="Y364" s="165"/>
      <c r="Z364" s="18"/>
      <c r="AA364" s="18"/>
      <c r="AB364" s="18"/>
      <c r="AC364" s="18"/>
      <c r="AD364" s="18"/>
      <c r="AE364" s="18"/>
    </row>
    <row r="365" spans="1:31" s="11" customFormat="1" ht="15" customHeight="1" x14ac:dyDescent="0.3">
      <c r="A365" s="59"/>
      <c r="B365" s="80"/>
      <c r="C365" s="174"/>
      <c r="D365" s="174"/>
      <c r="E365" s="17"/>
      <c r="F365" s="18"/>
      <c r="G365" s="18"/>
      <c r="H365" s="18"/>
      <c r="I365" s="18"/>
      <c r="J365" s="18"/>
      <c r="K365" s="18"/>
      <c r="L365" s="18"/>
      <c r="M365" s="18"/>
      <c r="N365" s="165"/>
      <c r="O365" s="165"/>
      <c r="P365" s="18"/>
      <c r="Q365" s="18"/>
      <c r="R365" s="18"/>
      <c r="S365" s="18"/>
      <c r="T365" s="18"/>
      <c r="U365" s="18"/>
      <c r="V365" s="18"/>
      <c r="W365" s="18"/>
      <c r="X365" s="165"/>
      <c r="Y365" s="165"/>
      <c r="Z365" s="18"/>
      <c r="AA365" s="18"/>
      <c r="AB365" s="18"/>
      <c r="AC365" s="18"/>
      <c r="AD365" s="18"/>
      <c r="AE365" s="18"/>
    </row>
    <row r="366" spans="1:31" s="11" customFormat="1" ht="15" customHeight="1" x14ac:dyDescent="0.3">
      <c r="A366" s="59"/>
      <c r="B366" s="80"/>
      <c r="C366" s="174"/>
      <c r="D366" s="174"/>
      <c r="E366" s="17"/>
      <c r="F366" s="18"/>
      <c r="G366" s="18"/>
      <c r="H366" s="18"/>
      <c r="I366" s="18"/>
      <c r="J366" s="18"/>
      <c r="K366" s="18"/>
      <c r="L366" s="18"/>
      <c r="M366" s="18"/>
      <c r="N366" s="165"/>
      <c r="O366" s="165"/>
      <c r="P366" s="18"/>
      <c r="Q366" s="18"/>
      <c r="R366" s="18"/>
      <c r="S366" s="18"/>
      <c r="T366" s="18"/>
      <c r="U366" s="18"/>
      <c r="V366" s="18"/>
      <c r="W366" s="18"/>
      <c r="X366" s="165"/>
      <c r="Y366" s="165"/>
      <c r="Z366" s="18"/>
      <c r="AA366" s="18"/>
      <c r="AB366" s="18"/>
      <c r="AC366" s="18"/>
      <c r="AD366" s="18"/>
      <c r="AE366" s="18"/>
    </row>
    <row r="367" spans="1:31" s="11" customFormat="1" ht="15" customHeight="1" x14ac:dyDescent="0.3">
      <c r="A367" s="59"/>
      <c r="B367" s="80"/>
      <c r="C367" s="174"/>
      <c r="D367" s="174"/>
      <c r="E367" s="17"/>
      <c r="F367" s="18"/>
      <c r="G367" s="18"/>
      <c r="H367" s="18"/>
      <c r="I367" s="18"/>
      <c r="J367" s="18"/>
      <c r="K367" s="18"/>
      <c r="L367" s="18"/>
      <c r="M367" s="18"/>
      <c r="N367" s="165"/>
      <c r="O367" s="165"/>
      <c r="P367" s="18"/>
      <c r="Q367" s="18"/>
      <c r="R367" s="18"/>
      <c r="S367" s="18"/>
      <c r="T367" s="18"/>
      <c r="U367" s="18"/>
      <c r="V367" s="18"/>
      <c r="W367" s="18"/>
      <c r="X367" s="165"/>
      <c r="Y367" s="165"/>
      <c r="Z367" s="18"/>
      <c r="AA367" s="18"/>
      <c r="AB367" s="18"/>
      <c r="AC367" s="18"/>
      <c r="AD367" s="18"/>
      <c r="AE367" s="18"/>
    </row>
    <row r="368" spans="1:31" s="11" customFormat="1" ht="15" customHeight="1" x14ac:dyDescent="0.3">
      <c r="A368" s="59"/>
      <c r="B368" s="80"/>
      <c r="C368" s="174"/>
      <c r="D368" s="174"/>
      <c r="E368" s="17"/>
      <c r="F368" s="18"/>
      <c r="G368" s="18"/>
      <c r="H368" s="18"/>
      <c r="I368" s="18"/>
      <c r="J368" s="18"/>
      <c r="K368" s="18"/>
      <c r="L368" s="18"/>
      <c r="M368" s="18"/>
      <c r="N368" s="165"/>
      <c r="O368" s="165"/>
      <c r="P368" s="18"/>
      <c r="Q368" s="18"/>
      <c r="R368" s="18"/>
      <c r="S368" s="18"/>
      <c r="T368" s="18"/>
      <c r="U368" s="18"/>
      <c r="V368" s="18"/>
      <c r="W368" s="18"/>
      <c r="X368" s="165"/>
      <c r="Y368" s="165"/>
      <c r="Z368" s="18"/>
      <c r="AA368" s="18"/>
      <c r="AB368" s="18"/>
      <c r="AC368" s="18"/>
      <c r="AD368" s="18"/>
      <c r="AE368" s="18"/>
    </row>
    <row r="369" spans="1:31" s="11" customFormat="1" ht="15" customHeight="1" x14ac:dyDescent="0.3">
      <c r="A369" s="59"/>
      <c r="B369" s="80"/>
      <c r="C369" s="174"/>
      <c r="D369" s="174"/>
      <c r="E369" s="17"/>
      <c r="F369" s="18"/>
      <c r="G369" s="18"/>
      <c r="H369" s="18"/>
      <c r="I369" s="18"/>
      <c r="J369" s="18"/>
      <c r="K369" s="18"/>
      <c r="L369" s="18"/>
      <c r="M369" s="18"/>
      <c r="N369" s="165"/>
      <c r="O369" s="165"/>
      <c r="P369" s="18"/>
      <c r="Q369" s="18"/>
      <c r="R369" s="18"/>
      <c r="S369" s="18"/>
      <c r="T369" s="18"/>
      <c r="U369" s="18"/>
      <c r="V369" s="18"/>
      <c r="W369" s="18"/>
      <c r="X369" s="165"/>
      <c r="Y369" s="165"/>
      <c r="Z369" s="18"/>
      <c r="AA369" s="18"/>
      <c r="AB369" s="18"/>
      <c r="AC369" s="18"/>
      <c r="AD369" s="18"/>
      <c r="AE369" s="18"/>
    </row>
    <row r="370" spans="1:31" s="11" customFormat="1" ht="15" customHeight="1" x14ac:dyDescent="0.3">
      <c r="A370" s="59"/>
      <c r="B370" s="80"/>
      <c r="C370" s="174"/>
      <c r="D370" s="174"/>
      <c r="E370" s="17"/>
      <c r="F370" s="18"/>
      <c r="G370" s="18"/>
      <c r="H370" s="18"/>
      <c r="I370" s="18"/>
      <c r="J370" s="18"/>
      <c r="K370" s="18"/>
      <c r="L370" s="18"/>
      <c r="M370" s="18"/>
      <c r="N370" s="165"/>
      <c r="O370" s="165"/>
      <c r="P370" s="18"/>
      <c r="Q370" s="18"/>
      <c r="R370" s="18"/>
      <c r="S370" s="18"/>
      <c r="T370" s="18"/>
      <c r="U370" s="18"/>
      <c r="V370" s="18"/>
      <c r="W370" s="18"/>
      <c r="X370" s="165"/>
      <c r="Y370" s="165"/>
      <c r="Z370" s="18"/>
      <c r="AA370" s="18"/>
      <c r="AB370" s="18"/>
      <c r="AC370" s="18"/>
      <c r="AD370" s="18"/>
      <c r="AE370" s="18"/>
    </row>
    <row r="371" spans="1:31" s="11" customFormat="1" ht="15" customHeight="1" x14ac:dyDescent="0.3">
      <c r="A371" s="59"/>
      <c r="B371" s="80"/>
      <c r="C371" s="174"/>
      <c r="D371" s="174"/>
      <c r="E371" s="17"/>
      <c r="F371" s="18"/>
      <c r="G371" s="18"/>
      <c r="H371" s="18"/>
      <c r="I371" s="18"/>
      <c r="J371" s="18"/>
      <c r="K371" s="18"/>
      <c r="L371" s="18"/>
      <c r="M371" s="18"/>
      <c r="N371" s="165"/>
      <c r="O371" s="165"/>
      <c r="P371" s="18"/>
      <c r="Q371" s="18"/>
      <c r="R371" s="18"/>
      <c r="S371" s="18"/>
      <c r="T371" s="18"/>
      <c r="U371" s="18"/>
      <c r="V371" s="18"/>
      <c r="W371" s="18"/>
      <c r="X371" s="165"/>
      <c r="Y371" s="165"/>
      <c r="Z371" s="18"/>
      <c r="AA371" s="18"/>
      <c r="AB371" s="18"/>
      <c r="AC371" s="18"/>
      <c r="AD371" s="18"/>
      <c r="AE371" s="18"/>
    </row>
    <row r="372" spans="1:31" s="11" customFormat="1" ht="15" customHeight="1" x14ac:dyDescent="0.3">
      <c r="A372" s="59"/>
      <c r="B372" s="80"/>
      <c r="C372" s="174"/>
      <c r="D372" s="174"/>
      <c r="E372" s="17"/>
      <c r="F372" s="18"/>
      <c r="G372" s="18"/>
      <c r="H372" s="18"/>
      <c r="I372" s="18"/>
      <c r="J372" s="18"/>
      <c r="K372" s="18"/>
      <c r="L372" s="18"/>
      <c r="M372" s="18"/>
      <c r="N372" s="165"/>
      <c r="O372" s="165"/>
      <c r="P372" s="18"/>
      <c r="Q372" s="18"/>
      <c r="R372" s="18"/>
      <c r="S372" s="18"/>
      <c r="T372" s="18"/>
      <c r="U372" s="18"/>
      <c r="V372" s="18"/>
      <c r="W372" s="18"/>
      <c r="X372" s="165"/>
      <c r="Y372" s="165"/>
      <c r="Z372" s="18"/>
      <c r="AA372" s="18"/>
      <c r="AB372" s="18"/>
      <c r="AC372" s="18"/>
      <c r="AD372" s="18"/>
      <c r="AE372" s="18"/>
    </row>
    <row r="373" spans="1:31" s="11" customFormat="1" ht="15" customHeight="1" x14ac:dyDescent="0.3">
      <c r="A373" s="59"/>
      <c r="B373" s="80"/>
      <c r="C373" s="174"/>
      <c r="D373" s="174"/>
      <c r="E373" s="17"/>
      <c r="F373" s="18"/>
      <c r="G373" s="18"/>
      <c r="H373" s="18"/>
      <c r="I373" s="18"/>
      <c r="J373" s="18"/>
      <c r="K373" s="18"/>
      <c r="L373" s="18"/>
      <c r="M373" s="18"/>
      <c r="N373" s="165"/>
      <c r="O373" s="165"/>
      <c r="P373" s="18"/>
      <c r="Q373" s="18"/>
      <c r="R373" s="18"/>
      <c r="S373" s="18"/>
      <c r="T373" s="18"/>
      <c r="U373" s="18"/>
      <c r="V373" s="18"/>
      <c r="W373" s="18"/>
      <c r="X373" s="165"/>
      <c r="Y373" s="165"/>
      <c r="Z373" s="18"/>
      <c r="AA373" s="18"/>
      <c r="AB373" s="18"/>
      <c r="AC373" s="18"/>
      <c r="AD373" s="18"/>
      <c r="AE373" s="18"/>
    </row>
    <row r="374" spans="1:31" s="11" customFormat="1" ht="15" customHeight="1" x14ac:dyDescent="0.3">
      <c r="A374" s="59"/>
      <c r="B374" s="80"/>
      <c r="C374" s="174"/>
      <c r="D374" s="174"/>
      <c r="E374" s="17"/>
      <c r="F374" s="18"/>
      <c r="G374" s="18"/>
      <c r="H374" s="18"/>
      <c r="I374" s="18"/>
      <c r="J374" s="18"/>
      <c r="K374" s="18"/>
      <c r="L374" s="18"/>
      <c r="M374" s="18"/>
      <c r="N374" s="165"/>
      <c r="O374" s="165"/>
      <c r="P374" s="18"/>
      <c r="Q374" s="18"/>
      <c r="R374" s="18"/>
      <c r="S374" s="18"/>
      <c r="T374" s="18"/>
      <c r="U374" s="18"/>
      <c r="V374" s="18"/>
      <c r="W374" s="18"/>
      <c r="X374" s="165"/>
      <c r="Y374" s="165"/>
      <c r="Z374" s="18"/>
      <c r="AA374" s="18"/>
      <c r="AB374" s="18"/>
      <c r="AC374" s="18"/>
      <c r="AD374" s="18"/>
      <c r="AE374" s="18"/>
    </row>
    <row r="375" spans="1:31" s="11" customFormat="1" ht="15" customHeight="1" x14ac:dyDescent="0.3">
      <c r="A375" s="59"/>
      <c r="B375" s="80"/>
      <c r="C375" s="174"/>
      <c r="D375" s="174"/>
      <c r="E375" s="17"/>
      <c r="F375" s="18"/>
      <c r="G375" s="18"/>
      <c r="H375" s="18"/>
      <c r="I375" s="18"/>
      <c r="J375" s="18"/>
      <c r="K375" s="18"/>
      <c r="L375" s="18"/>
      <c r="M375" s="18"/>
      <c r="N375" s="165"/>
      <c r="O375" s="165"/>
      <c r="P375" s="18"/>
      <c r="Q375" s="18"/>
      <c r="R375" s="18"/>
      <c r="S375" s="18"/>
      <c r="T375" s="18"/>
      <c r="U375" s="18"/>
      <c r="V375" s="18"/>
      <c r="W375" s="18"/>
      <c r="X375" s="165"/>
      <c r="Y375" s="165"/>
      <c r="Z375" s="18"/>
      <c r="AA375" s="18"/>
      <c r="AB375" s="18"/>
      <c r="AC375" s="18"/>
      <c r="AD375" s="18"/>
      <c r="AE375" s="18"/>
    </row>
    <row r="376" spans="1:31" s="11" customFormat="1" ht="15" customHeight="1" x14ac:dyDescent="0.3">
      <c r="A376" s="59"/>
      <c r="B376" s="80"/>
      <c r="C376" s="174"/>
      <c r="D376" s="174"/>
      <c r="E376" s="17"/>
      <c r="F376" s="18"/>
      <c r="G376" s="18"/>
      <c r="H376" s="18"/>
      <c r="I376" s="18"/>
      <c r="J376" s="18"/>
      <c r="K376" s="18"/>
      <c r="L376" s="18"/>
      <c r="M376" s="18"/>
      <c r="N376" s="165"/>
      <c r="O376" s="165"/>
      <c r="P376" s="18"/>
      <c r="Q376" s="18"/>
      <c r="R376" s="18"/>
      <c r="S376" s="18"/>
      <c r="T376" s="18"/>
      <c r="U376" s="18"/>
      <c r="V376" s="18"/>
      <c r="W376" s="18"/>
      <c r="X376" s="165"/>
      <c r="Y376" s="165"/>
      <c r="Z376" s="18"/>
      <c r="AA376" s="18"/>
      <c r="AB376" s="18"/>
      <c r="AC376" s="18"/>
      <c r="AD376" s="18"/>
      <c r="AE376" s="18"/>
    </row>
    <row r="377" spans="1:31" s="11" customFormat="1" ht="15" customHeight="1" x14ac:dyDescent="0.3">
      <c r="A377" s="59"/>
      <c r="B377" s="80"/>
      <c r="C377" s="174"/>
      <c r="D377" s="174"/>
      <c r="E377" s="17"/>
      <c r="F377" s="18"/>
      <c r="G377" s="18"/>
      <c r="H377" s="18"/>
      <c r="I377" s="18"/>
      <c r="J377" s="18"/>
      <c r="K377" s="18"/>
      <c r="L377" s="18"/>
      <c r="M377" s="18"/>
      <c r="N377" s="165"/>
      <c r="O377" s="165"/>
      <c r="P377" s="18"/>
      <c r="Q377" s="18"/>
      <c r="R377" s="18"/>
      <c r="S377" s="18"/>
      <c r="T377" s="18"/>
      <c r="U377" s="18"/>
      <c r="V377" s="18"/>
      <c r="W377" s="18"/>
      <c r="X377" s="165"/>
      <c r="Y377" s="165"/>
      <c r="Z377" s="18"/>
      <c r="AA377" s="18"/>
      <c r="AB377" s="18"/>
      <c r="AC377" s="18"/>
      <c r="AD377" s="18"/>
      <c r="AE377" s="18"/>
    </row>
    <row r="378" spans="1:31" s="11" customFormat="1" ht="15" customHeight="1" x14ac:dyDescent="0.3">
      <c r="A378" s="59"/>
      <c r="B378" s="80"/>
      <c r="C378" s="174"/>
      <c r="D378" s="174"/>
      <c r="E378" s="17"/>
      <c r="F378" s="18"/>
      <c r="G378" s="18"/>
      <c r="H378" s="18"/>
      <c r="I378" s="18"/>
      <c r="J378" s="18"/>
      <c r="K378" s="18"/>
      <c r="L378" s="18"/>
      <c r="M378" s="18"/>
      <c r="N378" s="165"/>
      <c r="O378" s="165"/>
      <c r="P378" s="18"/>
      <c r="Q378" s="18"/>
      <c r="R378" s="18"/>
      <c r="S378" s="18"/>
      <c r="T378" s="18"/>
      <c r="U378" s="18"/>
      <c r="V378" s="18"/>
      <c r="W378" s="18"/>
      <c r="X378" s="165"/>
      <c r="Y378" s="165"/>
      <c r="Z378" s="18"/>
      <c r="AA378" s="18"/>
      <c r="AB378" s="18"/>
      <c r="AC378" s="18"/>
      <c r="AD378" s="18"/>
      <c r="AE378" s="18"/>
    </row>
    <row r="379" spans="1:31" s="11" customFormat="1" ht="15" customHeight="1" x14ac:dyDescent="0.3">
      <c r="A379" s="59"/>
      <c r="B379" s="80"/>
      <c r="C379" s="174"/>
      <c r="D379" s="174"/>
      <c r="E379" s="17"/>
      <c r="F379" s="18"/>
      <c r="G379" s="18"/>
      <c r="H379" s="18"/>
      <c r="I379" s="18"/>
      <c r="J379" s="18"/>
      <c r="K379" s="18"/>
      <c r="L379" s="18"/>
      <c r="M379" s="18"/>
      <c r="N379" s="165"/>
      <c r="O379" s="165"/>
      <c r="P379" s="18"/>
      <c r="Q379" s="18"/>
      <c r="R379" s="18"/>
      <c r="S379" s="18"/>
      <c r="T379" s="18"/>
      <c r="U379" s="18"/>
      <c r="V379" s="18"/>
      <c r="W379" s="18"/>
      <c r="X379" s="165"/>
      <c r="Y379" s="165"/>
      <c r="Z379" s="18"/>
      <c r="AA379" s="18"/>
      <c r="AB379" s="18"/>
      <c r="AC379" s="18"/>
      <c r="AD379" s="18"/>
      <c r="AE379" s="18"/>
    </row>
    <row r="380" spans="1:31" s="11" customFormat="1" ht="15" customHeight="1" x14ac:dyDescent="0.3">
      <c r="A380" s="59"/>
      <c r="B380" s="80"/>
      <c r="C380" s="174"/>
      <c r="D380" s="174"/>
      <c r="E380" s="17"/>
      <c r="F380" s="18"/>
      <c r="G380" s="18"/>
      <c r="H380" s="18"/>
      <c r="I380" s="18"/>
      <c r="J380" s="18"/>
      <c r="K380" s="18"/>
      <c r="L380" s="18"/>
      <c r="M380" s="18"/>
      <c r="N380" s="165"/>
      <c r="O380" s="165"/>
      <c r="P380" s="18"/>
      <c r="Q380" s="18"/>
      <c r="R380" s="18"/>
      <c r="S380" s="18"/>
      <c r="T380" s="18"/>
      <c r="U380" s="18"/>
      <c r="V380" s="18"/>
      <c r="W380" s="18"/>
      <c r="X380" s="165"/>
      <c r="Y380" s="165"/>
      <c r="Z380" s="18"/>
      <c r="AA380" s="18"/>
      <c r="AB380" s="18"/>
      <c r="AC380" s="18"/>
      <c r="AD380" s="18"/>
      <c r="AE380" s="18"/>
    </row>
    <row r="381" spans="1:31" s="11" customFormat="1" ht="15" customHeight="1" x14ac:dyDescent="0.3">
      <c r="A381" s="59"/>
      <c r="B381" s="80"/>
      <c r="C381" s="174"/>
      <c r="D381" s="174"/>
      <c r="E381" s="17"/>
      <c r="F381" s="18"/>
      <c r="G381" s="18"/>
      <c r="H381" s="18"/>
      <c r="I381" s="18"/>
      <c r="J381" s="18"/>
      <c r="K381" s="18"/>
      <c r="L381" s="18"/>
      <c r="M381" s="18"/>
      <c r="N381" s="165"/>
      <c r="O381" s="165"/>
      <c r="P381" s="18"/>
      <c r="Q381" s="18"/>
      <c r="R381" s="18"/>
      <c r="S381" s="18"/>
      <c r="T381" s="18"/>
      <c r="U381" s="18"/>
      <c r="V381" s="18"/>
      <c r="W381" s="18"/>
      <c r="X381" s="165"/>
      <c r="Y381" s="165"/>
      <c r="Z381" s="18"/>
      <c r="AA381" s="18"/>
      <c r="AB381" s="18"/>
      <c r="AC381" s="18"/>
      <c r="AD381" s="18"/>
      <c r="AE381" s="18"/>
    </row>
    <row r="382" spans="1:31" s="11" customFormat="1" ht="15" customHeight="1" x14ac:dyDescent="0.3">
      <c r="A382" s="59"/>
      <c r="B382" s="80"/>
      <c r="C382" s="174"/>
      <c r="D382" s="174"/>
      <c r="E382" s="17"/>
      <c r="F382" s="18"/>
      <c r="G382" s="18"/>
      <c r="H382" s="18"/>
      <c r="I382" s="18"/>
      <c r="J382" s="18"/>
      <c r="K382" s="18"/>
      <c r="L382" s="18"/>
      <c r="M382" s="18"/>
      <c r="N382" s="165"/>
      <c r="O382" s="165"/>
      <c r="P382" s="18"/>
      <c r="Q382" s="18"/>
      <c r="R382" s="18"/>
      <c r="S382" s="18"/>
      <c r="T382" s="18"/>
      <c r="U382" s="18"/>
      <c r="V382" s="18"/>
      <c r="W382" s="18"/>
      <c r="X382" s="165"/>
      <c r="Y382" s="165"/>
      <c r="Z382" s="18"/>
      <c r="AA382" s="18"/>
      <c r="AB382" s="18"/>
      <c r="AC382" s="18"/>
      <c r="AD382" s="18"/>
      <c r="AE382" s="18"/>
    </row>
    <row r="383" spans="1:31" s="11" customFormat="1" ht="15" customHeight="1" x14ac:dyDescent="0.3">
      <c r="A383" s="59"/>
      <c r="B383" s="80"/>
      <c r="C383" s="174"/>
      <c r="D383" s="174"/>
      <c r="E383" s="17"/>
      <c r="F383" s="18"/>
      <c r="G383" s="18"/>
      <c r="H383" s="18"/>
      <c r="I383" s="18"/>
      <c r="J383" s="18"/>
      <c r="K383" s="18"/>
      <c r="L383" s="18"/>
      <c r="M383" s="18"/>
      <c r="N383" s="165"/>
      <c r="O383" s="165"/>
      <c r="P383" s="18"/>
      <c r="Q383" s="18"/>
      <c r="R383" s="18"/>
      <c r="S383" s="18"/>
      <c r="T383" s="18"/>
      <c r="U383" s="18"/>
      <c r="V383" s="18"/>
      <c r="W383" s="18"/>
      <c r="X383" s="165"/>
      <c r="Y383" s="165"/>
      <c r="Z383" s="18"/>
      <c r="AA383" s="18"/>
      <c r="AB383" s="18"/>
      <c r="AC383" s="18"/>
      <c r="AD383" s="18"/>
      <c r="AE383" s="18"/>
    </row>
    <row r="384" spans="1:31" s="11" customFormat="1" ht="15" customHeight="1" x14ac:dyDescent="0.3">
      <c r="A384" s="59"/>
      <c r="B384" s="80"/>
      <c r="C384" s="174"/>
      <c r="D384" s="174"/>
      <c r="E384" s="17"/>
      <c r="F384" s="18"/>
      <c r="G384" s="18"/>
      <c r="H384" s="18"/>
      <c r="I384" s="18"/>
      <c r="J384" s="18"/>
      <c r="K384" s="18"/>
      <c r="L384" s="18"/>
      <c r="M384" s="18"/>
      <c r="N384" s="165"/>
      <c r="O384" s="165"/>
      <c r="P384" s="18"/>
      <c r="Q384" s="18"/>
      <c r="R384" s="18"/>
      <c r="S384" s="18"/>
      <c r="T384" s="18"/>
      <c r="U384" s="18"/>
      <c r="V384" s="18"/>
      <c r="W384" s="18"/>
      <c r="X384" s="165"/>
      <c r="Y384" s="165"/>
      <c r="Z384" s="18"/>
      <c r="AA384" s="18"/>
      <c r="AB384" s="18"/>
      <c r="AC384" s="18"/>
      <c r="AD384" s="18"/>
      <c r="AE384" s="18"/>
    </row>
    <row r="385" spans="1:31" s="11" customFormat="1" ht="15" customHeight="1" x14ac:dyDescent="0.3">
      <c r="A385" s="59"/>
      <c r="B385" s="80"/>
      <c r="C385" s="174"/>
      <c r="D385" s="174"/>
      <c r="E385" s="17"/>
      <c r="F385" s="18"/>
      <c r="G385" s="18"/>
      <c r="H385" s="18"/>
      <c r="I385" s="18"/>
      <c r="J385" s="18"/>
      <c r="K385" s="18"/>
      <c r="L385" s="18"/>
      <c r="M385" s="18"/>
      <c r="N385" s="165"/>
      <c r="O385" s="165"/>
      <c r="P385" s="18"/>
      <c r="Q385" s="18"/>
      <c r="R385" s="18"/>
      <c r="S385" s="18"/>
      <c r="T385" s="18"/>
      <c r="U385" s="18"/>
      <c r="V385" s="18"/>
      <c r="W385" s="18"/>
      <c r="X385" s="165"/>
      <c r="Y385" s="165"/>
      <c r="Z385" s="18"/>
      <c r="AA385" s="18"/>
      <c r="AB385" s="18"/>
      <c r="AC385" s="18"/>
      <c r="AD385" s="18"/>
      <c r="AE385" s="18"/>
    </row>
    <row r="386" spans="1:31" s="11" customFormat="1" ht="15" customHeight="1" x14ac:dyDescent="0.3">
      <c r="A386" s="59"/>
      <c r="B386" s="80"/>
      <c r="C386" s="174"/>
      <c r="D386" s="174"/>
      <c r="E386" s="17"/>
      <c r="F386" s="18"/>
      <c r="G386" s="18"/>
      <c r="H386" s="18"/>
      <c r="I386" s="18"/>
      <c r="J386" s="18"/>
      <c r="K386" s="18"/>
      <c r="L386" s="18"/>
      <c r="M386" s="18"/>
      <c r="N386" s="165"/>
      <c r="O386" s="165"/>
      <c r="P386" s="18"/>
      <c r="Q386" s="18"/>
      <c r="R386" s="18"/>
      <c r="S386" s="18"/>
      <c r="T386" s="18"/>
      <c r="U386" s="18"/>
      <c r="V386" s="18"/>
      <c r="W386" s="18"/>
      <c r="X386" s="165"/>
      <c r="Y386" s="165"/>
      <c r="Z386" s="18"/>
      <c r="AA386" s="18"/>
      <c r="AB386" s="18"/>
      <c r="AC386" s="18"/>
      <c r="AD386" s="18"/>
      <c r="AE386" s="18"/>
    </row>
    <row r="387" spans="1:31" s="11" customFormat="1" ht="15" customHeight="1" x14ac:dyDescent="0.3">
      <c r="A387" s="59"/>
      <c r="B387" s="80"/>
      <c r="C387" s="174"/>
      <c r="D387" s="174"/>
      <c r="E387" s="17"/>
      <c r="F387" s="18"/>
      <c r="G387" s="18"/>
      <c r="H387" s="18"/>
      <c r="I387" s="18"/>
      <c r="J387" s="18"/>
      <c r="K387" s="18"/>
      <c r="L387" s="18"/>
      <c r="M387" s="18"/>
      <c r="N387" s="165"/>
      <c r="O387" s="165"/>
      <c r="P387" s="18"/>
      <c r="Q387" s="18"/>
      <c r="R387" s="18"/>
      <c r="S387" s="18"/>
      <c r="T387" s="18"/>
      <c r="U387" s="18"/>
      <c r="V387" s="18"/>
      <c r="W387" s="18"/>
      <c r="X387" s="165"/>
      <c r="Y387" s="165"/>
      <c r="Z387" s="18"/>
      <c r="AA387" s="18"/>
      <c r="AB387" s="18"/>
      <c r="AC387" s="18"/>
      <c r="AD387" s="18"/>
      <c r="AE387" s="18"/>
    </row>
    <row r="388" spans="1:31" s="11" customFormat="1" ht="15" customHeight="1" x14ac:dyDescent="0.3">
      <c r="A388" s="59"/>
      <c r="B388" s="80"/>
      <c r="C388" s="174"/>
      <c r="D388" s="174"/>
      <c r="E388" s="17"/>
      <c r="F388" s="18"/>
      <c r="G388" s="18"/>
      <c r="H388" s="18"/>
      <c r="I388" s="18"/>
      <c r="J388" s="18"/>
      <c r="K388" s="18"/>
      <c r="L388" s="18"/>
      <c r="M388" s="18"/>
      <c r="N388" s="165"/>
      <c r="O388" s="165"/>
      <c r="P388" s="18"/>
      <c r="Q388" s="18"/>
      <c r="R388" s="18"/>
      <c r="S388" s="18"/>
      <c r="T388" s="18"/>
      <c r="U388" s="18"/>
      <c r="V388" s="18"/>
      <c r="W388" s="18"/>
      <c r="X388" s="165"/>
      <c r="Y388" s="165"/>
      <c r="Z388" s="18"/>
      <c r="AA388" s="18"/>
      <c r="AB388" s="18"/>
      <c r="AC388" s="18"/>
      <c r="AD388" s="18"/>
      <c r="AE388" s="18"/>
    </row>
    <row r="389" spans="1:31" s="11" customFormat="1" ht="15" customHeight="1" x14ac:dyDescent="0.3">
      <c r="A389" s="59"/>
      <c r="B389" s="80"/>
      <c r="C389" s="174"/>
      <c r="D389" s="174"/>
      <c r="E389" s="17"/>
      <c r="F389" s="18"/>
      <c r="G389" s="18"/>
      <c r="H389" s="18"/>
      <c r="I389" s="18"/>
      <c r="J389" s="18"/>
      <c r="K389" s="18"/>
      <c r="L389" s="18"/>
      <c r="M389" s="18"/>
      <c r="N389" s="165"/>
      <c r="O389" s="165"/>
      <c r="P389" s="18"/>
      <c r="Q389" s="18"/>
      <c r="R389" s="18"/>
      <c r="S389" s="18"/>
      <c r="T389" s="18"/>
      <c r="U389" s="18"/>
      <c r="V389" s="18"/>
      <c r="W389" s="18"/>
      <c r="X389" s="165"/>
      <c r="Y389" s="165"/>
      <c r="Z389" s="18"/>
      <c r="AA389" s="18"/>
      <c r="AB389" s="18"/>
      <c r="AC389" s="18"/>
      <c r="AD389" s="18"/>
      <c r="AE389" s="18"/>
    </row>
    <row r="390" spans="1:31" s="11" customFormat="1" ht="15" customHeight="1" x14ac:dyDescent="0.3">
      <c r="A390" s="59"/>
      <c r="B390" s="80"/>
      <c r="C390" s="174"/>
      <c r="D390" s="174"/>
      <c r="E390" s="17"/>
      <c r="F390" s="18"/>
      <c r="G390" s="18"/>
      <c r="H390" s="18"/>
      <c r="I390" s="18"/>
      <c r="J390" s="18"/>
      <c r="K390" s="18"/>
      <c r="L390" s="18"/>
      <c r="M390" s="18"/>
      <c r="N390" s="165"/>
      <c r="O390" s="165"/>
      <c r="P390" s="18"/>
      <c r="Q390" s="18"/>
      <c r="R390" s="18"/>
      <c r="S390" s="18"/>
      <c r="T390" s="18"/>
      <c r="U390" s="18"/>
      <c r="V390" s="18"/>
      <c r="W390" s="18"/>
      <c r="X390" s="165"/>
      <c r="Y390" s="165"/>
      <c r="Z390" s="18"/>
      <c r="AA390" s="18"/>
      <c r="AB390" s="18"/>
      <c r="AC390" s="18"/>
      <c r="AD390" s="18"/>
      <c r="AE390" s="18"/>
    </row>
    <row r="391" spans="1:31" s="11" customFormat="1" ht="15" customHeight="1" x14ac:dyDescent="0.3">
      <c r="A391" s="59"/>
      <c r="B391" s="80"/>
      <c r="C391" s="174"/>
      <c r="D391" s="174"/>
      <c r="E391" s="17"/>
      <c r="F391" s="18"/>
      <c r="G391" s="18"/>
      <c r="H391" s="18"/>
      <c r="I391" s="18"/>
      <c r="J391" s="18"/>
      <c r="K391" s="18"/>
      <c r="L391" s="18"/>
      <c r="M391" s="18"/>
      <c r="N391" s="165"/>
      <c r="O391" s="165"/>
      <c r="P391" s="18"/>
      <c r="Q391" s="18"/>
      <c r="R391" s="18"/>
      <c r="S391" s="18"/>
      <c r="T391" s="18"/>
      <c r="U391" s="18"/>
      <c r="V391" s="18"/>
      <c r="W391" s="18"/>
      <c r="X391" s="165"/>
      <c r="Y391" s="165"/>
      <c r="Z391" s="18"/>
      <c r="AA391" s="18"/>
      <c r="AB391" s="18"/>
      <c r="AC391" s="18"/>
      <c r="AD391" s="18"/>
      <c r="AE391" s="18"/>
    </row>
    <row r="392" spans="1:31" s="11" customFormat="1" ht="15" customHeight="1" x14ac:dyDescent="0.3">
      <c r="A392" s="59"/>
      <c r="B392" s="80"/>
      <c r="C392" s="174"/>
      <c r="D392" s="174"/>
      <c r="E392" s="17"/>
      <c r="F392" s="18"/>
      <c r="G392" s="18"/>
      <c r="H392" s="18"/>
      <c r="I392" s="18"/>
      <c r="J392" s="18"/>
      <c r="K392" s="18"/>
      <c r="L392" s="18"/>
      <c r="M392" s="18"/>
      <c r="N392" s="165"/>
      <c r="O392" s="165"/>
      <c r="P392" s="18"/>
      <c r="Q392" s="18"/>
      <c r="R392" s="18"/>
      <c r="S392" s="18"/>
      <c r="T392" s="18"/>
      <c r="U392" s="18"/>
      <c r="V392" s="18"/>
      <c r="W392" s="18"/>
      <c r="X392" s="165"/>
      <c r="Y392" s="165"/>
      <c r="Z392" s="18"/>
      <c r="AA392" s="18"/>
      <c r="AB392" s="18"/>
      <c r="AC392" s="18"/>
      <c r="AD392" s="18"/>
      <c r="AE392" s="18"/>
    </row>
    <row r="393" spans="1:31" s="11" customFormat="1" ht="15" customHeight="1" x14ac:dyDescent="0.3">
      <c r="A393" s="59"/>
      <c r="B393" s="80"/>
      <c r="C393" s="174"/>
      <c r="D393" s="174"/>
      <c r="E393" s="17"/>
      <c r="F393" s="18"/>
      <c r="G393" s="18"/>
      <c r="H393" s="18"/>
      <c r="I393" s="18"/>
      <c r="J393" s="18"/>
      <c r="K393" s="18"/>
      <c r="L393" s="18"/>
      <c r="M393" s="18"/>
      <c r="N393" s="165"/>
      <c r="O393" s="165"/>
      <c r="P393" s="18"/>
      <c r="Q393" s="18"/>
      <c r="R393" s="18"/>
      <c r="S393" s="18"/>
      <c r="T393" s="18"/>
      <c r="U393" s="18"/>
      <c r="V393" s="18"/>
      <c r="W393" s="18"/>
      <c r="X393" s="165"/>
      <c r="Y393" s="165"/>
      <c r="Z393" s="18"/>
      <c r="AA393" s="18"/>
      <c r="AB393" s="18"/>
      <c r="AC393" s="18"/>
      <c r="AD393" s="18"/>
      <c r="AE393" s="18"/>
    </row>
    <row r="394" spans="1:31" s="11" customFormat="1" ht="15" customHeight="1" x14ac:dyDescent="0.3">
      <c r="A394" s="59"/>
      <c r="B394" s="80"/>
      <c r="C394" s="174"/>
      <c r="D394" s="174"/>
      <c r="E394" s="17"/>
      <c r="F394" s="18"/>
      <c r="G394" s="18"/>
      <c r="H394" s="18"/>
      <c r="I394" s="18"/>
      <c r="J394" s="18"/>
      <c r="K394" s="18"/>
      <c r="L394" s="18"/>
      <c r="M394" s="18"/>
      <c r="N394" s="165"/>
      <c r="O394" s="165"/>
      <c r="P394" s="18"/>
      <c r="Q394" s="18"/>
      <c r="R394" s="18"/>
      <c r="S394" s="18"/>
      <c r="T394" s="18"/>
      <c r="U394" s="18"/>
      <c r="V394" s="18"/>
      <c r="W394" s="18"/>
      <c r="X394" s="165"/>
      <c r="Y394" s="165"/>
      <c r="Z394" s="18"/>
      <c r="AA394" s="18"/>
      <c r="AB394" s="18"/>
      <c r="AC394" s="18"/>
      <c r="AD394" s="18"/>
      <c r="AE394" s="18"/>
    </row>
    <row r="395" spans="1:31" s="11" customFormat="1" ht="15" customHeight="1" x14ac:dyDescent="0.3">
      <c r="A395" s="59"/>
      <c r="B395" s="80"/>
      <c r="C395" s="174"/>
      <c r="D395" s="174"/>
      <c r="E395" s="17"/>
      <c r="F395" s="18"/>
      <c r="G395" s="18"/>
      <c r="H395" s="18"/>
      <c r="I395" s="18"/>
      <c r="J395" s="18"/>
      <c r="K395" s="18"/>
      <c r="L395" s="18"/>
      <c r="M395" s="18"/>
      <c r="N395" s="165"/>
      <c r="O395" s="165"/>
      <c r="P395" s="18"/>
      <c r="Q395" s="18"/>
      <c r="R395" s="18"/>
      <c r="S395" s="18"/>
      <c r="T395" s="18"/>
      <c r="U395" s="18"/>
      <c r="V395" s="18"/>
      <c r="W395" s="18"/>
      <c r="X395" s="165"/>
      <c r="Y395" s="165"/>
      <c r="Z395" s="18"/>
      <c r="AA395" s="18"/>
      <c r="AB395" s="18"/>
      <c r="AC395" s="18"/>
      <c r="AD395" s="18"/>
      <c r="AE395" s="18"/>
    </row>
    <row r="396" spans="1:31" s="11" customFormat="1" ht="15" customHeight="1" x14ac:dyDescent="0.3">
      <c r="A396" s="59"/>
      <c r="B396" s="80"/>
      <c r="C396" s="174"/>
      <c r="D396" s="174"/>
      <c r="E396" s="17"/>
      <c r="F396" s="18"/>
      <c r="G396" s="18"/>
      <c r="H396" s="18"/>
      <c r="I396" s="18"/>
      <c r="J396" s="18"/>
      <c r="K396" s="18"/>
      <c r="L396" s="18"/>
      <c r="M396" s="18"/>
      <c r="N396" s="165"/>
      <c r="O396" s="165"/>
      <c r="P396" s="18"/>
      <c r="Q396" s="18"/>
      <c r="R396" s="18"/>
      <c r="S396" s="18"/>
      <c r="T396" s="18"/>
      <c r="U396" s="18"/>
      <c r="V396" s="18"/>
      <c r="W396" s="18"/>
      <c r="X396" s="165"/>
      <c r="Y396" s="165"/>
      <c r="Z396" s="18"/>
      <c r="AA396" s="18"/>
      <c r="AB396" s="18"/>
      <c r="AC396" s="18"/>
      <c r="AD396" s="18"/>
      <c r="AE396" s="18"/>
    </row>
    <row r="397" spans="1:31" s="11" customFormat="1" ht="15" customHeight="1" x14ac:dyDescent="0.3">
      <c r="A397" s="59"/>
      <c r="B397" s="80"/>
      <c r="C397" s="174"/>
      <c r="D397" s="174"/>
      <c r="E397" s="17"/>
      <c r="F397" s="18"/>
      <c r="G397" s="18"/>
      <c r="H397" s="18"/>
      <c r="I397" s="18"/>
      <c r="J397" s="18"/>
      <c r="K397" s="18"/>
      <c r="L397" s="18"/>
      <c r="M397" s="18"/>
      <c r="N397" s="165"/>
      <c r="O397" s="165"/>
      <c r="P397" s="18"/>
      <c r="Q397" s="18"/>
      <c r="R397" s="18"/>
      <c r="S397" s="18"/>
      <c r="T397" s="18"/>
      <c r="U397" s="18"/>
      <c r="V397" s="18"/>
      <c r="W397" s="18"/>
      <c r="X397" s="165"/>
      <c r="Y397" s="165"/>
      <c r="Z397" s="18"/>
      <c r="AA397" s="18"/>
      <c r="AB397" s="18"/>
      <c r="AC397" s="18"/>
      <c r="AD397" s="18"/>
      <c r="AE397" s="18"/>
    </row>
    <row r="398" spans="1:31" s="11" customFormat="1" ht="15" customHeight="1" x14ac:dyDescent="0.3">
      <c r="A398" s="59"/>
      <c r="B398" s="80"/>
      <c r="C398" s="174"/>
      <c r="D398" s="174"/>
      <c r="E398" s="17"/>
      <c r="F398" s="18"/>
      <c r="G398" s="18"/>
      <c r="H398" s="18"/>
      <c r="I398" s="18"/>
      <c r="J398" s="18"/>
      <c r="K398" s="18"/>
      <c r="L398" s="18"/>
      <c r="M398" s="18"/>
      <c r="N398" s="165"/>
      <c r="O398" s="165"/>
      <c r="P398" s="18"/>
      <c r="Q398" s="18"/>
      <c r="R398" s="18"/>
      <c r="S398" s="18"/>
      <c r="T398" s="18"/>
      <c r="U398" s="18"/>
      <c r="V398" s="18"/>
      <c r="W398" s="18"/>
      <c r="X398" s="165"/>
      <c r="Y398" s="165"/>
      <c r="Z398" s="18"/>
      <c r="AA398" s="18"/>
      <c r="AB398" s="18"/>
      <c r="AC398" s="18"/>
      <c r="AD398" s="18"/>
      <c r="AE398" s="18"/>
    </row>
    <row r="399" spans="1:31" s="11" customFormat="1" ht="15" customHeight="1" x14ac:dyDescent="0.3">
      <c r="A399" s="59"/>
      <c r="B399" s="80"/>
      <c r="C399" s="174"/>
      <c r="D399" s="174"/>
      <c r="E399" s="17"/>
      <c r="F399" s="18"/>
      <c r="G399" s="18"/>
      <c r="H399" s="18"/>
      <c r="I399" s="18"/>
      <c r="J399" s="18"/>
      <c r="K399" s="18"/>
      <c r="L399" s="18"/>
      <c r="M399" s="18"/>
      <c r="N399" s="165"/>
      <c r="O399" s="165"/>
      <c r="P399" s="18"/>
      <c r="Q399" s="18"/>
      <c r="R399" s="18"/>
      <c r="S399" s="18"/>
      <c r="T399" s="18"/>
      <c r="U399" s="18"/>
      <c r="V399" s="18"/>
      <c r="W399" s="18"/>
      <c r="X399" s="165"/>
      <c r="Y399" s="165"/>
      <c r="Z399" s="18"/>
      <c r="AA399" s="18"/>
      <c r="AB399" s="18"/>
      <c r="AC399" s="18"/>
      <c r="AD399" s="18"/>
      <c r="AE399" s="18"/>
    </row>
    <row r="400" spans="1:31" s="11" customFormat="1" ht="15" customHeight="1" x14ac:dyDescent="0.3">
      <c r="A400" s="59"/>
      <c r="B400" s="80"/>
      <c r="C400" s="174"/>
      <c r="D400" s="174"/>
      <c r="E400" s="17"/>
      <c r="F400" s="18"/>
      <c r="G400" s="18"/>
      <c r="H400" s="18"/>
      <c r="I400" s="18"/>
      <c r="J400" s="18"/>
      <c r="K400" s="18"/>
      <c r="L400" s="18"/>
      <c r="M400" s="18"/>
      <c r="N400" s="165"/>
      <c r="O400" s="165"/>
      <c r="P400" s="18"/>
      <c r="Q400" s="18"/>
      <c r="R400" s="18"/>
      <c r="S400" s="18"/>
      <c r="T400" s="18"/>
      <c r="U400" s="18"/>
      <c r="V400" s="18"/>
      <c r="W400" s="18"/>
      <c r="X400" s="165"/>
      <c r="Y400" s="165"/>
      <c r="Z400" s="18"/>
      <c r="AA400" s="18"/>
      <c r="AB400" s="18"/>
      <c r="AC400" s="18"/>
      <c r="AD400" s="18"/>
      <c r="AE400" s="18"/>
    </row>
    <row r="401" spans="1:31" s="11" customFormat="1" ht="15" customHeight="1" x14ac:dyDescent="0.3">
      <c r="A401" s="59"/>
      <c r="B401" s="80"/>
      <c r="C401" s="174"/>
      <c r="D401" s="174"/>
      <c r="E401" s="17"/>
      <c r="F401" s="18"/>
      <c r="G401" s="18"/>
      <c r="H401" s="18"/>
      <c r="I401" s="18"/>
      <c r="J401" s="18"/>
      <c r="K401" s="18"/>
      <c r="L401" s="18"/>
      <c r="M401" s="18"/>
      <c r="N401" s="165"/>
      <c r="O401" s="165"/>
      <c r="P401" s="18"/>
      <c r="Q401" s="18"/>
      <c r="R401" s="18"/>
      <c r="S401" s="18"/>
      <c r="T401" s="18"/>
      <c r="U401" s="18"/>
      <c r="V401" s="18"/>
      <c r="W401" s="18"/>
      <c r="X401" s="165"/>
      <c r="Y401" s="165"/>
      <c r="Z401" s="18"/>
      <c r="AA401" s="18"/>
      <c r="AB401" s="18"/>
      <c r="AC401" s="18"/>
      <c r="AD401" s="18"/>
      <c r="AE401" s="18"/>
    </row>
    <row r="402" spans="1:31" s="11" customFormat="1" ht="15" customHeight="1" x14ac:dyDescent="0.3">
      <c r="A402" s="59"/>
      <c r="B402" s="80"/>
      <c r="C402" s="174"/>
      <c r="D402" s="174"/>
      <c r="E402" s="17"/>
      <c r="F402" s="18"/>
      <c r="G402" s="18"/>
      <c r="H402" s="18"/>
      <c r="I402" s="18"/>
      <c r="J402" s="18"/>
      <c r="K402" s="18"/>
      <c r="L402" s="18"/>
      <c r="M402" s="18"/>
      <c r="N402" s="165"/>
      <c r="O402" s="165"/>
      <c r="P402" s="18"/>
      <c r="Q402" s="18"/>
      <c r="R402" s="18"/>
      <c r="S402" s="18"/>
      <c r="T402" s="18"/>
      <c r="U402" s="18"/>
      <c r="V402" s="18"/>
      <c r="W402" s="18"/>
      <c r="X402" s="165"/>
      <c r="Y402" s="165"/>
      <c r="Z402" s="18"/>
      <c r="AA402" s="18"/>
      <c r="AB402" s="18"/>
      <c r="AC402" s="18"/>
      <c r="AD402" s="18"/>
      <c r="AE402" s="18"/>
    </row>
    <row r="403" spans="1:31" s="11" customFormat="1" ht="15" customHeight="1" x14ac:dyDescent="0.3">
      <c r="A403" s="59"/>
      <c r="B403" s="80"/>
      <c r="C403" s="174"/>
      <c r="D403" s="174"/>
      <c r="E403" s="17"/>
      <c r="F403" s="18"/>
      <c r="G403" s="18"/>
      <c r="H403" s="18"/>
      <c r="I403" s="18"/>
      <c r="J403" s="18"/>
      <c r="K403" s="18"/>
      <c r="L403" s="18"/>
      <c r="M403" s="18"/>
      <c r="N403" s="165"/>
      <c r="O403" s="165"/>
      <c r="P403" s="18"/>
      <c r="Q403" s="18"/>
      <c r="R403" s="18"/>
      <c r="S403" s="18"/>
      <c r="T403" s="18"/>
      <c r="U403" s="18"/>
      <c r="V403" s="18"/>
      <c r="W403" s="18"/>
      <c r="X403" s="165"/>
      <c r="Y403" s="165"/>
      <c r="Z403" s="18"/>
      <c r="AA403" s="18"/>
      <c r="AB403" s="18"/>
      <c r="AC403" s="18"/>
      <c r="AD403" s="18"/>
      <c r="AE403" s="18"/>
    </row>
    <row r="404" spans="1:31" s="11" customFormat="1" ht="15" customHeight="1" x14ac:dyDescent="0.3">
      <c r="A404" s="59"/>
      <c r="B404" s="80"/>
      <c r="C404" s="174"/>
      <c r="D404" s="174"/>
      <c r="E404" s="17"/>
      <c r="F404" s="18"/>
      <c r="G404" s="18"/>
      <c r="H404" s="18"/>
      <c r="I404" s="18"/>
      <c r="J404" s="18"/>
      <c r="K404" s="18"/>
      <c r="L404" s="18"/>
      <c r="M404" s="18"/>
      <c r="N404" s="165"/>
      <c r="O404" s="165"/>
      <c r="P404" s="18"/>
      <c r="Q404" s="18"/>
      <c r="R404" s="18"/>
      <c r="S404" s="18"/>
      <c r="T404" s="18"/>
      <c r="U404" s="18"/>
      <c r="V404" s="18"/>
      <c r="W404" s="18"/>
      <c r="X404" s="165"/>
      <c r="Y404" s="165"/>
      <c r="Z404" s="18"/>
      <c r="AA404" s="18"/>
      <c r="AB404" s="18"/>
      <c r="AC404" s="18"/>
      <c r="AD404" s="18"/>
      <c r="AE404" s="18"/>
    </row>
    <row r="405" spans="1:31" s="11" customFormat="1" ht="15" customHeight="1" x14ac:dyDescent="0.3">
      <c r="A405" s="59"/>
      <c r="B405" s="80"/>
      <c r="C405" s="174"/>
      <c r="D405" s="174"/>
      <c r="E405" s="17"/>
      <c r="F405" s="18"/>
      <c r="G405" s="18"/>
      <c r="H405" s="18"/>
      <c r="I405" s="18"/>
      <c r="J405" s="18"/>
      <c r="K405" s="18"/>
      <c r="L405" s="18"/>
      <c r="M405" s="18"/>
      <c r="N405" s="165"/>
      <c r="O405" s="165"/>
      <c r="P405" s="18"/>
      <c r="Q405" s="18"/>
      <c r="R405" s="18"/>
      <c r="S405" s="18"/>
      <c r="T405" s="18"/>
      <c r="U405" s="18"/>
      <c r="V405" s="18"/>
      <c r="W405" s="18"/>
      <c r="X405" s="165"/>
      <c r="Y405" s="165"/>
      <c r="Z405" s="18"/>
      <c r="AA405" s="18"/>
      <c r="AB405" s="18"/>
      <c r="AC405" s="18"/>
      <c r="AD405" s="18"/>
      <c r="AE405" s="18"/>
    </row>
    <row r="406" spans="1:31" s="11" customFormat="1" ht="15" customHeight="1" x14ac:dyDescent="0.3">
      <c r="A406" s="59"/>
      <c r="B406" s="80"/>
      <c r="C406" s="174"/>
      <c r="D406" s="174"/>
      <c r="E406" s="17"/>
      <c r="F406" s="18"/>
      <c r="G406" s="18"/>
      <c r="H406" s="18"/>
      <c r="I406" s="18"/>
      <c r="J406" s="18"/>
      <c r="K406" s="18"/>
      <c r="L406" s="18"/>
      <c r="M406" s="18"/>
      <c r="N406" s="165"/>
      <c r="O406" s="165"/>
      <c r="P406" s="18"/>
      <c r="Q406" s="18"/>
      <c r="R406" s="18"/>
      <c r="S406" s="18"/>
      <c r="T406" s="18"/>
      <c r="U406" s="18"/>
      <c r="V406" s="18"/>
      <c r="W406" s="18"/>
      <c r="X406" s="165"/>
      <c r="Y406" s="165"/>
      <c r="Z406" s="18"/>
      <c r="AA406" s="18"/>
      <c r="AB406" s="18"/>
      <c r="AC406" s="18"/>
      <c r="AD406" s="18"/>
      <c r="AE406" s="18"/>
    </row>
    <row r="407" spans="1:31" s="11" customFormat="1" ht="15" customHeight="1" x14ac:dyDescent="0.3">
      <c r="A407" s="59"/>
      <c r="B407" s="80"/>
      <c r="C407" s="174"/>
      <c r="D407" s="174"/>
      <c r="E407" s="17"/>
      <c r="F407" s="18"/>
      <c r="G407" s="18"/>
      <c r="H407" s="18"/>
      <c r="I407" s="18"/>
      <c r="J407" s="18"/>
      <c r="K407" s="18"/>
      <c r="L407" s="18"/>
      <c r="M407" s="18"/>
      <c r="N407" s="165"/>
      <c r="O407" s="165"/>
      <c r="P407" s="18"/>
      <c r="Q407" s="18"/>
      <c r="R407" s="18"/>
      <c r="S407" s="18"/>
      <c r="T407" s="18"/>
      <c r="U407" s="18"/>
      <c r="V407" s="18"/>
      <c r="W407" s="18"/>
      <c r="X407" s="165"/>
      <c r="Y407" s="165"/>
      <c r="Z407" s="18"/>
      <c r="AA407" s="18"/>
      <c r="AB407" s="18"/>
      <c r="AC407" s="18"/>
      <c r="AD407" s="18"/>
      <c r="AE407" s="18"/>
    </row>
    <row r="408" spans="1:31" s="11" customFormat="1" ht="15" customHeight="1" x14ac:dyDescent="0.3">
      <c r="A408" s="59"/>
      <c r="B408" s="80"/>
      <c r="C408" s="174"/>
      <c r="D408" s="174"/>
      <c r="E408" s="17"/>
      <c r="F408" s="18"/>
      <c r="G408" s="18"/>
      <c r="H408" s="18"/>
      <c r="I408" s="18"/>
      <c r="J408" s="18"/>
      <c r="K408" s="18"/>
      <c r="L408" s="18"/>
      <c r="M408" s="18"/>
      <c r="N408" s="165"/>
      <c r="O408" s="165"/>
      <c r="P408" s="18"/>
      <c r="Q408" s="18"/>
      <c r="R408" s="18"/>
      <c r="S408" s="18"/>
      <c r="T408" s="18"/>
      <c r="U408" s="18"/>
      <c r="V408" s="18"/>
      <c r="W408" s="18"/>
      <c r="X408" s="165"/>
      <c r="Y408" s="165"/>
      <c r="Z408" s="18"/>
      <c r="AA408" s="18"/>
      <c r="AB408" s="18"/>
      <c r="AC408" s="18"/>
      <c r="AD408" s="18"/>
      <c r="AE408" s="18"/>
    </row>
    <row r="409" spans="1:31" s="11" customFormat="1" ht="15" customHeight="1" x14ac:dyDescent="0.3">
      <c r="A409" s="59"/>
      <c r="B409" s="80"/>
      <c r="C409" s="174"/>
      <c r="D409" s="174"/>
      <c r="E409" s="17"/>
      <c r="F409" s="18"/>
      <c r="G409" s="18"/>
      <c r="H409" s="18"/>
      <c r="I409" s="18"/>
      <c r="J409" s="18"/>
      <c r="K409" s="18"/>
      <c r="L409" s="18"/>
      <c r="M409" s="18"/>
      <c r="N409" s="165"/>
      <c r="O409" s="165"/>
      <c r="P409" s="18"/>
      <c r="Q409" s="18"/>
      <c r="R409" s="18"/>
      <c r="S409" s="18"/>
      <c r="T409" s="18"/>
      <c r="U409" s="18"/>
      <c r="V409" s="18"/>
      <c r="W409" s="18"/>
      <c r="X409" s="165"/>
      <c r="Y409" s="165"/>
      <c r="Z409" s="18"/>
      <c r="AA409" s="18"/>
      <c r="AB409" s="18"/>
      <c r="AC409" s="18"/>
      <c r="AD409" s="18"/>
      <c r="AE409" s="18"/>
    </row>
    <row r="410" spans="1:31" s="11" customFormat="1" ht="15" customHeight="1" x14ac:dyDescent="0.3">
      <c r="A410" s="59"/>
      <c r="B410" s="80"/>
      <c r="C410" s="174"/>
      <c r="D410" s="174"/>
      <c r="E410" s="17"/>
      <c r="F410" s="18"/>
      <c r="G410" s="18"/>
      <c r="H410" s="18"/>
      <c r="I410" s="18"/>
      <c r="J410" s="18"/>
      <c r="K410" s="18"/>
      <c r="L410" s="18"/>
      <c r="M410" s="18"/>
      <c r="N410" s="165"/>
      <c r="O410" s="165"/>
      <c r="P410" s="18"/>
      <c r="Q410" s="18"/>
      <c r="R410" s="18"/>
      <c r="S410" s="18"/>
      <c r="T410" s="18"/>
      <c r="U410" s="18"/>
      <c r="V410" s="18"/>
      <c r="W410" s="18"/>
      <c r="X410" s="165"/>
      <c r="Y410" s="165"/>
      <c r="Z410" s="18"/>
      <c r="AA410" s="18"/>
      <c r="AB410" s="18"/>
      <c r="AC410" s="18"/>
      <c r="AD410" s="18"/>
      <c r="AE410" s="18"/>
    </row>
    <row r="411" spans="1:31" s="11" customFormat="1" ht="15" customHeight="1" x14ac:dyDescent="0.3">
      <c r="A411" s="59"/>
      <c r="B411" s="80"/>
      <c r="C411" s="174"/>
      <c r="D411" s="174"/>
      <c r="E411" s="17"/>
      <c r="F411" s="18"/>
      <c r="G411" s="18"/>
      <c r="H411" s="18"/>
      <c r="I411" s="18"/>
      <c r="J411" s="18"/>
      <c r="K411" s="18"/>
      <c r="L411" s="18"/>
      <c r="M411" s="18"/>
      <c r="N411" s="165"/>
      <c r="O411" s="165"/>
      <c r="P411" s="18"/>
      <c r="Q411" s="18"/>
      <c r="R411" s="18"/>
      <c r="S411" s="18"/>
      <c r="T411" s="18"/>
      <c r="U411" s="18"/>
      <c r="V411" s="18"/>
      <c r="W411" s="18"/>
      <c r="X411" s="165"/>
      <c r="Y411" s="165"/>
      <c r="Z411" s="18"/>
      <c r="AA411" s="18"/>
      <c r="AB411" s="18"/>
      <c r="AC411" s="18"/>
      <c r="AD411" s="18"/>
      <c r="AE411" s="18"/>
    </row>
    <row r="412" spans="1:31" s="11" customFormat="1" ht="15" customHeight="1" x14ac:dyDescent="0.3">
      <c r="A412" s="59"/>
      <c r="B412" s="80"/>
      <c r="C412" s="174"/>
      <c r="D412" s="174"/>
      <c r="E412" s="17"/>
      <c r="F412" s="18"/>
      <c r="G412" s="18"/>
      <c r="H412" s="18"/>
      <c r="I412" s="18"/>
      <c r="J412" s="18"/>
      <c r="K412" s="18"/>
      <c r="L412" s="18"/>
      <c r="M412" s="18"/>
      <c r="N412" s="165"/>
      <c r="O412" s="165"/>
      <c r="P412" s="18"/>
      <c r="Q412" s="18"/>
      <c r="R412" s="18"/>
      <c r="S412" s="18"/>
      <c r="T412" s="18"/>
      <c r="U412" s="18"/>
      <c r="V412" s="18"/>
      <c r="W412" s="18"/>
      <c r="X412" s="165"/>
      <c r="Y412" s="165"/>
      <c r="Z412" s="18"/>
      <c r="AA412" s="18"/>
      <c r="AB412" s="18"/>
      <c r="AC412" s="18"/>
      <c r="AD412" s="18"/>
      <c r="AE412" s="18"/>
    </row>
    <row r="413" spans="1:31" s="11" customFormat="1" ht="15" customHeight="1" x14ac:dyDescent="0.3">
      <c r="A413" s="59"/>
      <c r="B413" s="80"/>
      <c r="C413" s="174"/>
      <c r="D413" s="174"/>
      <c r="E413" s="17"/>
      <c r="F413" s="18"/>
      <c r="G413" s="18"/>
      <c r="H413" s="18"/>
      <c r="I413" s="18"/>
      <c r="J413" s="18"/>
      <c r="K413" s="18"/>
      <c r="L413" s="18"/>
      <c r="M413" s="18"/>
      <c r="N413" s="165"/>
      <c r="O413" s="165"/>
      <c r="P413" s="18"/>
      <c r="Q413" s="18"/>
      <c r="R413" s="18"/>
      <c r="S413" s="18"/>
      <c r="T413" s="18"/>
      <c r="U413" s="18"/>
      <c r="V413" s="18"/>
      <c r="W413" s="18"/>
      <c r="X413" s="165"/>
      <c r="Y413" s="165"/>
      <c r="Z413" s="18"/>
      <c r="AA413" s="18"/>
      <c r="AB413" s="18"/>
      <c r="AC413" s="18"/>
      <c r="AD413" s="18"/>
      <c r="AE413" s="18"/>
    </row>
    <row r="414" spans="1:31" s="11" customFormat="1" ht="15" customHeight="1" x14ac:dyDescent="0.3">
      <c r="A414" s="59"/>
      <c r="B414" s="80"/>
      <c r="C414" s="174"/>
      <c r="D414" s="174"/>
      <c r="E414" s="17"/>
      <c r="F414" s="18"/>
      <c r="G414" s="18"/>
      <c r="H414" s="18"/>
      <c r="I414" s="18"/>
      <c r="J414" s="18"/>
      <c r="K414" s="18"/>
      <c r="L414" s="18"/>
      <c r="M414" s="18"/>
      <c r="N414" s="165"/>
      <c r="O414" s="165"/>
      <c r="P414" s="18"/>
      <c r="Q414" s="18"/>
      <c r="R414" s="18"/>
      <c r="S414" s="18"/>
      <c r="T414" s="18"/>
      <c r="U414" s="18"/>
      <c r="V414" s="18"/>
      <c r="W414" s="18"/>
      <c r="X414" s="165"/>
      <c r="Y414" s="165"/>
      <c r="Z414" s="18"/>
      <c r="AA414" s="18"/>
      <c r="AB414" s="18"/>
      <c r="AC414" s="18"/>
      <c r="AD414" s="18"/>
      <c r="AE414" s="18"/>
    </row>
    <row r="415" spans="1:31" s="11" customFormat="1" ht="15" customHeight="1" x14ac:dyDescent="0.3">
      <c r="A415" s="59"/>
      <c r="B415" s="80"/>
      <c r="C415" s="174"/>
      <c r="D415" s="174"/>
      <c r="E415" s="17"/>
      <c r="F415" s="18"/>
      <c r="G415" s="18"/>
      <c r="H415" s="18"/>
      <c r="I415" s="18"/>
      <c r="J415" s="18"/>
      <c r="K415" s="18"/>
      <c r="L415" s="18"/>
      <c r="M415" s="18"/>
      <c r="N415" s="165"/>
      <c r="O415" s="165"/>
      <c r="P415" s="18"/>
      <c r="Q415" s="18"/>
      <c r="R415" s="18"/>
      <c r="S415" s="18"/>
      <c r="T415" s="18"/>
      <c r="U415" s="18"/>
      <c r="V415" s="18"/>
      <c r="W415" s="18"/>
      <c r="X415" s="165"/>
      <c r="Y415" s="165"/>
      <c r="Z415" s="18"/>
      <c r="AA415" s="18"/>
      <c r="AB415" s="18"/>
      <c r="AC415" s="18"/>
      <c r="AD415" s="18"/>
      <c r="AE415" s="18"/>
    </row>
    <row r="416" spans="1:31" s="11" customFormat="1" ht="15" customHeight="1" x14ac:dyDescent="0.3">
      <c r="A416" s="59"/>
      <c r="B416" s="80"/>
      <c r="C416" s="174"/>
      <c r="D416" s="174"/>
      <c r="E416" s="17"/>
      <c r="F416" s="18"/>
      <c r="G416" s="18"/>
      <c r="H416" s="18"/>
      <c r="I416" s="18"/>
      <c r="J416" s="18"/>
      <c r="K416" s="18"/>
      <c r="L416" s="18"/>
      <c r="M416" s="18"/>
      <c r="N416" s="165"/>
      <c r="O416" s="165"/>
      <c r="P416" s="18"/>
      <c r="Q416" s="18"/>
      <c r="R416" s="18"/>
      <c r="S416" s="18"/>
      <c r="T416" s="18"/>
      <c r="U416" s="18"/>
      <c r="V416" s="18"/>
      <c r="W416" s="18"/>
      <c r="X416" s="165"/>
      <c r="Y416" s="165"/>
      <c r="Z416" s="18"/>
      <c r="AA416" s="18"/>
      <c r="AB416" s="18"/>
      <c r="AC416" s="18"/>
      <c r="AD416" s="18"/>
      <c r="AE416" s="18"/>
    </row>
    <row r="417" spans="1:31" s="11" customFormat="1" ht="15" customHeight="1" x14ac:dyDescent="0.3">
      <c r="A417" s="59"/>
      <c r="B417" s="80"/>
      <c r="C417" s="174"/>
      <c r="D417" s="174"/>
      <c r="E417" s="17"/>
      <c r="F417" s="18"/>
      <c r="G417" s="18"/>
      <c r="H417" s="18"/>
      <c r="I417" s="18"/>
      <c r="J417" s="18"/>
      <c r="K417" s="18"/>
      <c r="L417" s="18"/>
      <c r="M417" s="18"/>
      <c r="N417" s="165"/>
      <c r="O417" s="165"/>
      <c r="P417" s="18"/>
      <c r="Q417" s="18"/>
      <c r="R417" s="18"/>
      <c r="S417" s="18"/>
      <c r="T417" s="18"/>
      <c r="U417" s="18"/>
      <c r="V417" s="18"/>
      <c r="W417" s="18"/>
      <c r="X417" s="165"/>
      <c r="Y417" s="165"/>
      <c r="Z417" s="18"/>
      <c r="AA417" s="18"/>
      <c r="AB417" s="18"/>
      <c r="AC417" s="18"/>
      <c r="AD417" s="18"/>
      <c r="AE417" s="18"/>
    </row>
    <row r="418" spans="1:31" s="11" customFormat="1" ht="15" customHeight="1" x14ac:dyDescent="0.3">
      <c r="A418" s="59"/>
      <c r="B418" s="80"/>
      <c r="C418" s="174"/>
      <c r="D418" s="174"/>
      <c r="E418" s="17"/>
      <c r="F418" s="18"/>
      <c r="G418" s="18"/>
      <c r="H418" s="18"/>
      <c r="I418" s="18"/>
      <c r="J418" s="18"/>
      <c r="K418" s="18"/>
      <c r="L418" s="18"/>
      <c r="M418" s="18"/>
      <c r="N418" s="165"/>
      <c r="O418" s="165"/>
      <c r="P418" s="18"/>
      <c r="Q418" s="18"/>
      <c r="R418" s="18"/>
      <c r="S418" s="18"/>
      <c r="T418" s="18"/>
      <c r="U418" s="18"/>
      <c r="V418" s="18"/>
      <c r="W418" s="18"/>
      <c r="X418" s="165"/>
      <c r="Y418" s="165"/>
      <c r="Z418" s="18"/>
      <c r="AA418" s="18"/>
      <c r="AB418" s="18"/>
      <c r="AC418" s="18"/>
      <c r="AD418" s="18"/>
      <c r="AE418" s="18"/>
    </row>
    <row r="419" spans="1:31" s="11" customFormat="1" ht="15" customHeight="1" x14ac:dyDescent="0.3">
      <c r="A419" s="59"/>
      <c r="B419" s="80"/>
      <c r="C419" s="174"/>
      <c r="D419" s="174"/>
      <c r="E419" s="17"/>
      <c r="F419" s="18"/>
      <c r="G419" s="18"/>
      <c r="H419" s="18"/>
      <c r="I419" s="18"/>
      <c r="J419" s="18"/>
      <c r="K419" s="18"/>
      <c r="L419" s="18"/>
      <c r="M419" s="18"/>
      <c r="N419" s="165"/>
      <c r="O419" s="165"/>
      <c r="P419" s="18"/>
      <c r="Q419" s="18"/>
      <c r="R419" s="18"/>
      <c r="S419" s="18"/>
      <c r="T419" s="18"/>
      <c r="U419" s="18"/>
      <c r="V419" s="18"/>
      <c r="W419" s="18"/>
      <c r="X419" s="165"/>
      <c r="Y419" s="165"/>
      <c r="Z419" s="18"/>
      <c r="AA419" s="18"/>
      <c r="AB419" s="18"/>
      <c r="AC419" s="18"/>
      <c r="AD419" s="18"/>
      <c r="AE419" s="18"/>
    </row>
    <row r="420" spans="1:31" s="11" customFormat="1" ht="15" customHeight="1" x14ac:dyDescent="0.3">
      <c r="A420" s="59"/>
      <c r="B420" s="80"/>
      <c r="C420" s="174"/>
      <c r="D420" s="174"/>
      <c r="E420" s="17"/>
      <c r="F420" s="18"/>
      <c r="G420" s="18"/>
      <c r="H420" s="18"/>
      <c r="I420" s="18"/>
      <c r="J420" s="18"/>
      <c r="K420" s="18"/>
      <c r="L420" s="18"/>
      <c r="M420" s="18"/>
      <c r="N420" s="165"/>
      <c r="O420" s="165"/>
      <c r="P420" s="18"/>
      <c r="Q420" s="18"/>
      <c r="R420" s="18"/>
      <c r="S420" s="18"/>
      <c r="T420" s="18"/>
      <c r="U420" s="18"/>
      <c r="V420" s="18"/>
      <c r="W420" s="18"/>
      <c r="X420" s="165"/>
      <c r="Y420" s="165"/>
      <c r="Z420" s="18"/>
      <c r="AA420" s="18"/>
      <c r="AB420" s="18"/>
      <c r="AC420" s="18"/>
      <c r="AD420" s="18"/>
      <c r="AE420" s="18"/>
    </row>
    <row r="421" spans="1:31" s="11" customFormat="1" ht="15" customHeight="1" x14ac:dyDescent="0.3">
      <c r="A421" s="59"/>
      <c r="B421" s="80"/>
      <c r="C421" s="174"/>
      <c r="D421" s="174"/>
      <c r="E421" s="17"/>
      <c r="F421" s="18"/>
      <c r="G421" s="18"/>
      <c r="H421" s="18"/>
      <c r="I421" s="18"/>
      <c r="J421" s="18"/>
      <c r="K421" s="18"/>
      <c r="L421" s="18"/>
      <c r="M421" s="18"/>
      <c r="N421" s="165"/>
      <c r="O421" s="165"/>
      <c r="P421" s="18"/>
      <c r="Q421" s="18"/>
      <c r="R421" s="18"/>
      <c r="S421" s="18"/>
      <c r="T421" s="18"/>
      <c r="U421" s="18"/>
      <c r="V421" s="18"/>
      <c r="W421" s="18"/>
      <c r="X421" s="165"/>
      <c r="Y421" s="165"/>
      <c r="Z421" s="18"/>
      <c r="AA421" s="18"/>
      <c r="AB421" s="18"/>
      <c r="AC421" s="18"/>
      <c r="AD421" s="18"/>
      <c r="AE421" s="18"/>
    </row>
    <row r="422" spans="1:31" s="11" customFormat="1" ht="15" customHeight="1" x14ac:dyDescent="0.3">
      <c r="A422" s="59"/>
      <c r="B422" s="80"/>
      <c r="C422" s="174"/>
      <c r="D422" s="174"/>
      <c r="E422" s="17"/>
      <c r="F422" s="18"/>
      <c r="G422" s="18"/>
      <c r="H422" s="18"/>
      <c r="I422" s="18"/>
      <c r="J422" s="18"/>
      <c r="K422" s="18"/>
      <c r="L422" s="18"/>
      <c r="M422" s="18"/>
      <c r="N422" s="165"/>
      <c r="O422" s="165"/>
      <c r="P422" s="18"/>
      <c r="Q422" s="18"/>
      <c r="R422" s="18"/>
      <c r="S422" s="18"/>
      <c r="T422" s="18"/>
      <c r="U422" s="18"/>
      <c r="V422" s="18"/>
      <c r="W422" s="18"/>
      <c r="X422" s="165"/>
      <c r="Y422" s="165"/>
      <c r="Z422" s="18"/>
      <c r="AA422" s="18"/>
      <c r="AB422" s="18"/>
      <c r="AC422" s="18"/>
      <c r="AD422" s="18"/>
      <c r="AE422" s="18"/>
    </row>
    <row r="423" spans="1:31" s="11" customFormat="1" ht="15" customHeight="1" x14ac:dyDescent="0.3">
      <c r="A423" s="59"/>
      <c r="B423" s="80"/>
      <c r="C423" s="174"/>
      <c r="D423" s="174"/>
      <c r="E423" s="17"/>
      <c r="F423" s="18"/>
      <c r="G423" s="18"/>
      <c r="H423" s="18"/>
      <c r="I423" s="18"/>
      <c r="J423" s="18"/>
      <c r="K423" s="18"/>
      <c r="L423" s="18"/>
      <c r="M423" s="18"/>
      <c r="N423" s="165"/>
      <c r="O423" s="165"/>
      <c r="P423" s="18"/>
      <c r="Q423" s="18"/>
      <c r="R423" s="18"/>
      <c r="S423" s="18"/>
      <c r="T423" s="18"/>
      <c r="U423" s="18"/>
      <c r="V423" s="18"/>
      <c r="W423" s="18"/>
      <c r="X423" s="165"/>
      <c r="Y423" s="165"/>
      <c r="Z423" s="18"/>
      <c r="AA423" s="18"/>
      <c r="AB423" s="18"/>
      <c r="AC423" s="18"/>
      <c r="AD423" s="18"/>
      <c r="AE423" s="18"/>
    </row>
    <row r="424" spans="1:31" s="11" customFormat="1" ht="15" customHeight="1" x14ac:dyDescent="0.3">
      <c r="A424" s="59"/>
      <c r="B424" s="80"/>
      <c r="C424" s="174"/>
      <c r="D424" s="174"/>
      <c r="E424" s="17"/>
      <c r="F424" s="18"/>
      <c r="G424" s="18"/>
      <c r="H424" s="18"/>
      <c r="I424" s="18"/>
      <c r="J424" s="18"/>
      <c r="K424" s="18"/>
      <c r="L424" s="18"/>
      <c r="M424" s="18"/>
      <c r="N424" s="165"/>
      <c r="O424" s="165"/>
      <c r="P424" s="18"/>
      <c r="Q424" s="18"/>
      <c r="R424" s="18"/>
      <c r="S424" s="18"/>
      <c r="T424" s="18"/>
      <c r="U424" s="18"/>
      <c r="V424" s="18"/>
      <c r="W424" s="18"/>
      <c r="X424" s="165"/>
      <c r="Y424" s="165"/>
      <c r="Z424" s="18"/>
      <c r="AA424" s="18"/>
      <c r="AB424" s="18"/>
      <c r="AC424" s="18"/>
      <c r="AD424" s="18"/>
      <c r="AE424" s="18"/>
    </row>
    <row r="425" spans="1:31" s="11" customFormat="1" ht="15" customHeight="1" x14ac:dyDescent="0.3">
      <c r="A425" s="59"/>
      <c r="B425" s="80"/>
      <c r="C425" s="174"/>
      <c r="D425" s="174"/>
      <c r="E425" s="17"/>
      <c r="F425" s="18"/>
      <c r="G425" s="18"/>
      <c r="H425" s="18"/>
      <c r="I425" s="18"/>
      <c r="J425" s="18"/>
      <c r="K425" s="18"/>
      <c r="L425" s="18"/>
      <c r="M425" s="18"/>
      <c r="N425" s="165"/>
      <c r="O425" s="165"/>
      <c r="P425" s="18"/>
      <c r="Q425" s="18"/>
      <c r="R425" s="18"/>
      <c r="S425" s="18"/>
      <c r="T425" s="18"/>
      <c r="U425" s="18"/>
      <c r="V425" s="18"/>
      <c r="W425" s="18"/>
      <c r="X425" s="165"/>
      <c r="Y425" s="165"/>
      <c r="Z425" s="18"/>
      <c r="AA425" s="18"/>
      <c r="AB425" s="18"/>
      <c r="AC425" s="18"/>
      <c r="AD425" s="18"/>
      <c r="AE425" s="18"/>
    </row>
    <row r="426" spans="1:31" s="11" customFormat="1" ht="15" customHeight="1" x14ac:dyDescent="0.3">
      <c r="A426" s="59"/>
      <c r="B426" s="80"/>
      <c r="C426" s="174"/>
      <c r="D426" s="174"/>
      <c r="E426" s="17"/>
      <c r="F426" s="18"/>
      <c r="G426" s="18"/>
      <c r="H426" s="18"/>
      <c r="I426" s="18"/>
      <c r="J426" s="18"/>
      <c r="K426" s="18"/>
      <c r="L426" s="18"/>
      <c r="M426" s="18"/>
      <c r="N426" s="165"/>
      <c r="O426" s="165"/>
      <c r="P426" s="18"/>
      <c r="Q426" s="18"/>
      <c r="R426" s="18"/>
      <c r="S426" s="18"/>
      <c r="T426" s="18"/>
      <c r="U426" s="18"/>
      <c r="V426" s="18"/>
      <c r="W426" s="18"/>
      <c r="X426" s="165"/>
      <c r="Y426" s="165"/>
      <c r="Z426" s="18"/>
      <c r="AA426" s="18"/>
      <c r="AB426" s="18"/>
      <c r="AC426" s="18"/>
      <c r="AD426" s="18"/>
      <c r="AE426" s="18"/>
    </row>
    <row r="427" spans="1:31" s="11" customFormat="1" ht="15" customHeight="1" x14ac:dyDescent="0.3">
      <c r="A427" s="59"/>
      <c r="B427" s="80"/>
      <c r="C427" s="174"/>
      <c r="D427" s="174"/>
      <c r="E427" s="17"/>
      <c r="F427" s="18"/>
      <c r="G427" s="18"/>
      <c r="H427" s="18"/>
      <c r="I427" s="18"/>
      <c r="J427" s="18"/>
      <c r="K427" s="18"/>
      <c r="L427" s="18"/>
      <c r="M427" s="18"/>
      <c r="N427" s="165"/>
      <c r="O427" s="165"/>
      <c r="P427" s="18"/>
      <c r="Q427" s="18"/>
      <c r="R427" s="18"/>
      <c r="S427" s="18"/>
      <c r="T427" s="18"/>
      <c r="U427" s="18"/>
      <c r="V427" s="18"/>
      <c r="W427" s="18"/>
      <c r="X427" s="165"/>
      <c r="Y427" s="165"/>
      <c r="Z427" s="18"/>
      <c r="AA427" s="18"/>
      <c r="AB427" s="18"/>
      <c r="AC427" s="18"/>
      <c r="AD427" s="18"/>
      <c r="AE427" s="18"/>
    </row>
    <row r="428" spans="1:31" s="11" customFormat="1" ht="15" customHeight="1" x14ac:dyDescent="0.3">
      <c r="A428" s="59"/>
      <c r="B428" s="80"/>
      <c r="C428" s="174"/>
      <c r="D428" s="174"/>
      <c r="E428" s="17"/>
      <c r="F428" s="18"/>
      <c r="G428" s="18"/>
      <c r="H428" s="18"/>
      <c r="I428" s="18"/>
      <c r="J428" s="18"/>
      <c r="K428" s="18"/>
      <c r="L428" s="18"/>
      <c r="M428" s="18"/>
      <c r="N428" s="165"/>
      <c r="O428" s="165"/>
      <c r="P428" s="18"/>
      <c r="Q428" s="18"/>
      <c r="R428" s="18"/>
      <c r="S428" s="18"/>
      <c r="T428" s="18"/>
      <c r="U428" s="18"/>
      <c r="V428" s="18"/>
      <c r="W428" s="18"/>
      <c r="X428" s="165"/>
      <c r="Y428" s="165"/>
      <c r="Z428" s="18"/>
      <c r="AA428" s="18"/>
      <c r="AB428" s="18"/>
      <c r="AC428" s="18"/>
      <c r="AD428" s="18"/>
      <c r="AE428" s="18"/>
    </row>
    <row r="429" spans="1:31" s="11" customFormat="1" ht="15" customHeight="1" x14ac:dyDescent="0.3">
      <c r="A429" s="59"/>
      <c r="B429" s="80"/>
      <c r="C429" s="174"/>
      <c r="D429" s="174"/>
      <c r="E429" s="17"/>
      <c r="F429" s="18"/>
      <c r="G429" s="18"/>
      <c r="H429" s="18"/>
      <c r="I429" s="18"/>
      <c r="J429" s="18"/>
      <c r="K429" s="18"/>
      <c r="L429" s="18"/>
      <c r="M429" s="18"/>
      <c r="N429" s="165"/>
      <c r="O429" s="165"/>
      <c r="P429" s="18"/>
      <c r="Q429" s="18"/>
      <c r="R429" s="18"/>
      <c r="S429" s="18"/>
      <c r="T429" s="18"/>
      <c r="U429" s="18"/>
      <c r="V429" s="18"/>
      <c r="W429" s="18"/>
      <c r="X429" s="165"/>
      <c r="Y429" s="165"/>
      <c r="Z429" s="18"/>
      <c r="AA429" s="18"/>
      <c r="AB429" s="18"/>
      <c r="AC429" s="18"/>
      <c r="AD429" s="18"/>
      <c r="AE429" s="18"/>
    </row>
    <row r="430" spans="1:31" s="11" customFormat="1" ht="15" customHeight="1" x14ac:dyDescent="0.3">
      <c r="A430" s="59"/>
      <c r="B430" s="80"/>
      <c r="C430" s="174"/>
      <c r="D430" s="174"/>
      <c r="E430" s="17"/>
      <c r="F430" s="18"/>
      <c r="G430" s="18"/>
      <c r="H430" s="18"/>
      <c r="I430" s="18"/>
      <c r="J430" s="18"/>
      <c r="K430" s="18"/>
      <c r="L430" s="18"/>
      <c r="M430" s="18"/>
      <c r="N430" s="165"/>
      <c r="O430" s="165"/>
      <c r="P430" s="18"/>
      <c r="Q430" s="18"/>
      <c r="R430" s="18"/>
      <c r="S430" s="18"/>
      <c r="T430" s="18"/>
      <c r="U430" s="18"/>
      <c r="V430" s="18"/>
      <c r="W430" s="18"/>
      <c r="X430" s="165"/>
      <c r="Y430" s="165"/>
      <c r="Z430" s="18"/>
      <c r="AA430" s="18"/>
      <c r="AB430" s="18"/>
      <c r="AC430" s="18"/>
      <c r="AD430" s="18"/>
      <c r="AE430" s="18"/>
    </row>
    <row r="431" spans="1:31" s="11" customFormat="1" ht="15" customHeight="1" x14ac:dyDescent="0.3">
      <c r="A431" s="59"/>
      <c r="B431" s="80"/>
      <c r="C431" s="174"/>
      <c r="D431" s="174"/>
      <c r="E431" s="17"/>
      <c r="F431" s="18"/>
      <c r="G431" s="18"/>
      <c r="H431" s="18"/>
      <c r="I431" s="18"/>
      <c r="J431" s="18"/>
      <c r="K431" s="18"/>
      <c r="L431" s="18"/>
      <c r="M431" s="18"/>
      <c r="N431" s="165"/>
      <c r="O431" s="165"/>
      <c r="P431" s="18"/>
      <c r="Q431" s="18"/>
      <c r="R431" s="18"/>
      <c r="S431" s="18"/>
      <c r="T431" s="18"/>
      <c r="U431" s="18"/>
      <c r="V431" s="18"/>
      <c r="W431" s="18"/>
      <c r="X431" s="165"/>
      <c r="Y431" s="165"/>
      <c r="Z431" s="18"/>
      <c r="AA431" s="18"/>
      <c r="AB431" s="18"/>
      <c r="AC431" s="18"/>
      <c r="AD431" s="18"/>
      <c r="AE431" s="18"/>
    </row>
    <row r="432" spans="1:31" s="11" customFormat="1" ht="15" customHeight="1" x14ac:dyDescent="0.3">
      <c r="A432" s="59"/>
      <c r="B432" s="80"/>
      <c r="C432" s="174"/>
      <c r="D432" s="174"/>
      <c r="E432" s="17"/>
      <c r="F432" s="18"/>
      <c r="G432" s="18"/>
      <c r="H432" s="18"/>
      <c r="I432" s="18"/>
      <c r="J432" s="18"/>
      <c r="K432" s="18"/>
      <c r="L432" s="18"/>
      <c r="M432" s="18"/>
      <c r="N432" s="165"/>
      <c r="O432" s="165"/>
      <c r="P432" s="18"/>
      <c r="Q432" s="18"/>
      <c r="R432" s="18"/>
      <c r="S432" s="18"/>
      <c r="T432" s="18"/>
      <c r="U432" s="18"/>
      <c r="V432" s="18"/>
      <c r="W432" s="18"/>
      <c r="X432" s="165"/>
      <c r="Y432" s="165"/>
      <c r="Z432" s="18"/>
      <c r="AA432" s="18"/>
      <c r="AB432" s="18"/>
      <c r="AC432" s="18"/>
      <c r="AD432" s="18"/>
      <c r="AE432" s="18"/>
    </row>
    <row r="433" spans="1:31" s="11" customFormat="1" ht="15" customHeight="1" x14ac:dyDescent="0.3">
      <c r="A433" s="59"/>
      <c r="B433" s="80"/>
      <c r="C433" s="174"/>
      <c r="D433" s="174"/>
      <c r="E433" s="17"/>
      <c r="F433" s="18"/>
      <c r="G433" s="18"/>
      <c r="H433" s="18"/>
      <c r="I433" s="18"/>
      <c r="J433" s="18"/>
      <c r="K433" s="18"/>
      <c r="L433" s="18"/>
      <c r="M433" s="18"/>
      <c r="N433" s="165"/>
      <c r="O433" s="165"/>
      <c r="P433" s="18"/>
      <c r="Q433" s="18"/>
      <c r="R433" s="18"/>
      <c r="S433" s="18"/>
      <c r="T433" s="18"/>
      <c r="U433" s="18"/>
      <c r="V433" s="18"/>
      <c r="W433" s="18"/>
      <c r="X433" s="165"/>
      <c r="Y433" s="165"/>
      <c r="Z433" s="18"/>
      <c r="AA433" s="18"/>
      <c r="AB433" s="18"/>
      <c r="AC433" s="18"/>
      <c r="AD433" s="18"/>
      <c r="AE433" s="18"/>
    </row>
    <row r="434" spans="1:31" s="11" customFormat="1" ht="15" customHeight="1" x14ac:dyDescent="0.3">
      <c r="A434" s="59"/>
      <c r="B434" s="80"/>
      <c r="C434" s="174"/>
      <c r="D434" s="174"/>
      <c r="E434" s="17"/>
      <c r="F434" s="18"/>
      <c r="G434" s="18"/>
      <c r="H434" s="18"/>
      <c r="I434" s="18"/>
      <c r="J434" s="18"/>
      <c r="K434" s="18"/>
      <c r="L434" s="18"/>
      <c r="M434" s="18"/>
      <c r="N434" s="165"/>
      <c r="O434" s="165"/>
      <c r="P434" s="18"/>
      <c r="Q434" s="18"/>
      <c r="R434" s="18"/>
      <c r="S434" s="18"/>
      <c r="T434" s="18"/>
      <c r="U434" s="18"/>
      <c r="V434" s="18"/>
      <c r="W434" s="18"/>
      <c r="X434" s="165"/>
      <c r="Y434" s="165"/>
      <c r="Z434" s="18"/>
      <c r="AA434" s="18"/>
      <c r="AB434" s="18"/>
      <c r="AC434" s="18"/>
      <c r="AD434" s="18"/>
      <c r="AE434" s="18"/>
    </row>
    <row r="435" spans="1:31" s="11" customFormat="1" ht="15" customHeight="1" x14ac:dyDescent="0.3">
      <c r="A435" s="59"/>
      <c r="B435" s="80"/>
      <c r="C435" s="174"/>
      <c r="D435" s="174"/>
      <c r="E435" s="17"/>
      <c r="F435" s="18"/>
      <c r="G435" s="18"/>
      <c r="H435" s="18"/>
      <c r="I435" s="18"/>
      <c r="J435" s="18"/>
      <c r="K435" s="18"/>
      <c r="L435" s="18"/>
      <c r="M435" s="18"/>
      <c r="N435" s="165"/>
      <c r="O435" s="165"/>
      <c r="P435" s="18"/>
      <c r="Q435" s="18"/>
      <c r="R435" s="18"/>
      <c r="S435" s="18"/>
      <c r="T435" s="18"/>
      <c r="U435" s="18"/>
      <c r="V435" s="18"/>
      <c r="W435" s="18"/>
      <c r="X435" s="165"/>
      <c r="Y435" s="165"/>
      <c r="Z435" s="18"/>
      <c r="AA435" s="18"/>
      <c r="AB435" s="18"/>
      <c r="AC435" s="18"/>
      <c r="AD435" s="18"/>
      <c r="AE435" s="18"/>
    </row>
    <row r="436" spans="1:31" s="11" customFormat="1" ht="15" customHeight="1" x14ac:dyDescent="0.3">
      <c r="A436" s="59"/>
      <c r="B436" s="80"/>
      <c r="C436" s="174"/>
      <c r="D436" s="174"/>
      <c r="E436" s="17"/>
      <c r="F436" s="18"/>
      <c r="G436" s="18"/>
      <c r="H436" s="18"/>
      <c r="I436" s="18"/>
      <c r="J436" s="18"/>
      <c r="K436" s="18"/>
      <c r="L436" s="18"/>
      <c r="M436" s="18"/>
      <c r="N436" s="165"/>
      <c r="O436" s="165"/>
      <c r="P436" s="18"/>
      <c r="Q436" s="18"/>
      <c r="R436" s="18"/>
      <c r="S436" s="18"/>
      <c r="T436" s="18"/>
      <c r="U436" s="18"/>
      <c r="V436" s="18"/>
      <c r="W436" s="18"/>
      <c r="X436" s="165"/>
      <c r="Y436" s="165"/>
      <c r="Z436" s="18"/>
      <c r="AA436" s="18"/>
      <c r="AB436" s="18"/>
      <c r="AC436" s="18"/>
      <c r="AD436" s="18"/>
      <c r="AE436" s="18"/>
    </row>
    <row r="437" spans="1:31" s="11" customFormat="1" ht="15" customHeight="1" x14ac:dyDescent="0.3">
      <c r="A437" s="59"/>
      <c r="B437" s="80"/>
      <c r="C437" s="174"/>
      <c r="D437" s="174"/>
      <c r="E437" s="17"/>
      <c r="F437" s="18"/>
      <c r="G437" s="18"/>
      <c r="H437" s="18"/>
      <c r="I437" s="18"/>
      <c r="J437" s="18"/>
      <c r="K437" s="18"/>
      <c r="L437" s="18"/>
      <c r="M437" s="18"/>
      <c r="N437" s="165"/>
      <c r="O437" s="165"/>
      <c r="P437" s="18"/>
      <c r="Q437" s="18"/>
      <c r="R437" s="18"/>
      <c r="S437" s="18"/>
      <c r="T437" s="18"/>
      <c r="U437" s="18"/>
      <c r="V437" s="18"/>
      <c r="W437" s="18"/>
      <c r="X437" s="165"/>
      <c r="Y437" s="165"/>
      <c r="Z437" s="18"/>
      <c r="AA437" s="18"/>
      <c r="AB437" s="18"/>
      <c r="AC437" s="18"/>
      <c r="AD437" s="18"/>
      <c r="AE437" s="18"/>
    </row>
    <row r="438" spans="1:31" s="11" customFormat="1" ht="15" customHeight="1" x14ac:dyDescent="0.3">
      <c r="A438" s="59"/>
      <c r="B438" s="80"/>
      <c r="C438" s="174"/>
      <c r="D438" s="174"/>
      <c r="E438" s="17"/>
      <c r="F438" s="18"/>
      <c r="G438" s="18"/>
      <c r="H438" s="18"/>
      <c r="I438" s="18"/>
      <c r="J438" s="18"/>
      <c r="K438" s="18"/>
      <c r="L438" s="18"/>
      <c r="M438" s="18"/>
      <c r="N438" s="165"/>
      <c r="O438" s="165"/>
      <c r="P438" s="18"/>
      <c r="Q438" s="18"/>
      <c r="R438" s="18"/>
      <c r="S438" s="18"/>
      <c r="T438" s="18"/>
      <c r="U438" s="18"/>
      <c r="V438" s="18"/>
      <c r="W438" s="18"/>
      <c r="X438" s="165"/>
      <c r="Y438" s="165"/>
      <c r="Z438" s="18"/>
      <c r="AA438" s="18"/>
      <c r="AB438" s="18"/>
      <c r="AC438" s="18"/>
      <c r="AD438" s="18"/>
      <c r="AE438" s="18"/>
    </row>
    <row r="439" spans="1:31" s="11" customFormat="1" ht="15" customHeight="1" x14ac:dyDescent="0.3">
      <c r="A439" s="59"/>
      <c r="B439" s="80"/>
      <c r="C439" s="174"/>
      <c r="D439" s="174"/>
      <c r="E439" s="17"/>
      <c r="F439" s="18"/>
      <c r="G439" s="18"/>
      <c r="H439" s="18"/>
      <c r="I439" s="18"/>
      <c r="J439" s="18"/>
      <c r="K439" s="18"/>
      <c r="L439" s="18"/>
      <c r="M439" s="18"/>
      <c r="N439" s="165"/>
      <c r="O439" s="165"/>
      <c r="P439" s="18"/>
      <c r="Q439" s="18"/>
      <c r="R439" s="18"/>
      <c r="S439" s="18"/>
      <c r="T439" s="18"/>
      <c r="U439" s="18"/>
      <c r="V439" s="18"/>
      <c r="W439" s="18"/>
      <c r="X439" s="165"/>
      <c r="Y439" s="165"/>
      <c r="Z439" s="18"/>
      <c r="AA439" s="18"/>
      <c r="AB439" s="18"/>
      <c r="AC439" s="18"/>
      <c r="AD439" s="18"/>
      <c r="AE439" s="18"/>
    </row>
    <row r="440" spans="1:31" s="11" customFormat="1" ht="15" customHeight="1" x14ac:dyDescent="0.3">
      <c r="A440" s="59"/>
      <c r="B440" s="80"/>
      <c r="C440" s="174"/>
      <c r="D440" s="174"/>
      <c r="E440" s="17"/>
      <c r="F440" s="18"/>
      <c r="G440" s="18"/>
      <c r="H440" s="18"/>
      <c r="I440" s="18"/>
      <c r="J440" s="18"/>
      <c r="K440" s="18"/>
      <c r="L440" s="18"/>
      <c r="M440" s="18"/>
      <c r="N440" s="165"/>
      <c r="O440" s="165"/>
      <c r="P440" s="18"/>
      <c r="Q440" s="18"/>
      <c r="R440" s="18"/>
      <c r="S440" s="18"/>
      <c r="T440" s="18"/>
      <c r="U440" s="18"/>
      <c r="V440" s="18"/>
      <c r="W440" s="18"/>
      <c r="X440" s="165"/>
      <c r="Y440" s="165"/>
      <c r="Z440" s="18"/>
      <c r="AA440" s="18"/>
      <c r="AB440" s="18"/>
      <c r="AC440" s="18"/>
      <c r="AD440" s="18"/>
      <c r="AE440" s="18"/>
    </row>
    <row r="441" spans="1:31" s="11" customFormat="1" ht="15" customHeight="1" x14ac:dyDescent="0.3">
      <c r="A441" s="59"/>
      <c r="B441" s="80"/>
      <c r="C441" s="174"/>
      <c r="D441" s="174"/>
      <c r="E441" s="17"/>
      <c r="F441" s="18"/>
      <c r="G441" s="18"/>
      <c r="H441" s="18"/>
      <c r="I441" s="18"/>
      <c r="J441" s="18"/>
      <c r="K441" s="18"/>
      <c r="L441" s="18"/>
      <c r="M441" s="18"/>
      <c r="N441" s="165"/>
      <c r="O441" s="165"/>
      <c r="P441" s="18"/>
      <c r="Q441" s="18"/>
      <c r="R441" s="18"/>
      <c r="S441" s="18"/>
      <c r="T441" s="18"/>
      <c r="U441" s="18"/>
      <c r="V441" s="18"/>
      <c r="W441" s="18"/>
      <c r="X441" s="165"/>
      <c r="Y441" s="165"/>
      <c r="Z441" s="18"/>
      <c r="AA441" s="18"/>
      <c r="AB441" s="18"/>
      <c r="AC441" s="18"/>
      <c r="AD441" s="18"/>
      <c r="AE441" s="18"/>
    </row>
    <row r="442" spans="1:31" s="11" customFormat="1" ht="15" customHeight="1" x14ac:dyDescent="0.3">
      <c r="A442" s="59"/>
      <c r="B442" s="80"/>
      <c r="C442" s="174"/>
      <c r="D442" s="174"/>
      <c r="E442" s="17"/>
      <c r="F442" s="18"/>
      <c r="G442" s="18"/>
      <c r="H442" s="18"/>
      <c r="I442" s="18"/>
      <c r="J442" s="18"/>
      <c r="K442" s="18"/>
      <c r="L442" s="18"/>
      <c r="M442" s="18"/>
      <c r="N442" s="165"/>
      <c r="O442" s="165"/>
      <c r="P442" s="18"/>
      <c r="Q442" s="18"/>
      <c r="R442" s="18"/>
      <c r="S442" s="18"/>
      <c r="T442" s="18"/>
      <c r="U442" s="18"/>
      <c r="V442" s="18"/>
      <c r="W442" s="18"/>
      <c r="X442" s="165"/>
      <c r="Y442" s="165"/>
      <c r="Z442" s="18"/>
      <c r="AA442" s="18"/>
      <c r="AB442" s="18"/>
      <c r="AC442" s="18"/>
      <c r="AD442" s="18"/>
      <c r="AE442" s="18"/>
    </row>
    <row r="443" spans="1:31" s="11" customFormat="1" ht="15" customHeight="1" x14ac:dyDescent="0.3">
      <c r="A443" s="59"/>
      <c r="B443" s="80"/>
      <c r="C443" s="174"/>
      <c r="D443" s="174"/>
      <c r="E443" s="17"/>
      <c r="F443" s="18"/>
      <c r="G443" s="18"/>
      <c r="H443" s="18"/>
      <c r="I443" s="18"/>
      <c r="J443" s="18"/>
      <c r="K443" s="18"/>
      <c r="L443" s="18"/>
      <c r="M443" s="18"/>
      <c r="N443" s="165"/>
      <c r="O443" s="165"/>
      <c r="P443" s="18"/>
      <c r="Q443" s="18"/>
      <c r="R443" s="18"/>
      <c r="S443" s="18"/>
      <c r="T443" s="18"/>
      <c r="U443" s="18"/>
      <c r="V443" s="18"/>
      <c r="W443" s="18"/>
      <c r="X443" s="165"/>
      <c r="Y443" s="165"/>
      <c r="Z443" s="18"/>
      <c r="AA443" s="18"/>
      <c r="AB443" s="18"/>
      <c r="AC443" s="18"/>
      <c r="AD443" s="18"/>
      <c r="AE443" s="18"/>
    </row>
    <row r="444" spans="1:31" s="11" customFormat="1" ht="15" customHeight="1" x14ac:dyDescent="0.3">
      <c r="A444" s="59"/>
      <c r="B444" s="80"/>
      <c r="C444" s="174"/>
      <c r="D444" s="174"/>
      <c r="E444" s="17"/>
      <c r="F444" s="18"/>
      <c r="G444" s="18"/>
      <c r="H444" s="18"/>
      <c r="I444" s="18"/>
      <c r="J444" s="18"/>
      <c r="K444" s="18"/>
      <c r="L444" s="18"/>
      <c r="M444" s="18"/>
      <c r="N444" s="165"/>
      <c r="O444" s="165"/>
      <c r="P444" s="18"/>
      <c r="Q444" s="18"/>
      <c r="R444" s="18"/>
      <c r="S444" s="18"/>
      <c r="T444" s="18"/>
      <c r="U444" s="18"/>
      <c r="V444" s="18"/>
      <c r="W444" s="18"/>
      <c r="X444" s="165"/>
      <c r="Y444" s="165"/>
      <c r="Z444" s="18"/>
      <c r="AA444" s="18"/>
      <c r="AB444" s="18"/>
      <c r="AC444" s="18"/>
      <c r="AD444" s="18"/>
      <c r="AE444" s="18"/>
    </row>
    <row r="445" spans="1:31" s="11" customFormat="1" ht="15" customHeight="1" x14ac:dyDescent="0.3">
      <c r="A445" s="59"/>
      <c r="B445" s="80"/>
      <c r="C445" s="174"/>
      <c r="D445" s="174"/>
      <c r="E445" s="17"/>
      <c r="F445" s="18"/>
      <c r="G445" s="18"/>
      <c r="H445" s="18"/>
      <c r="I445" s="18"/>
      <c r="J445" s="18"/>
      <c r="K445" s="18"/>
      <c r="L445" s="18"/>
      <c r="M445" s="18"/>
      <c r="N445" s="165"/>
      <c r="O445" s="165"/>
      <c r="P445" s="18"/>
      <c r="Q445" s="18"/>
      <c r="R445" s="18"/>
      <c r="S445" s="18"/>
      <c r="T445" s="18"/>
      <c r="U445" s="18"/>
      <c r="V445" s="18"/>
      <c r="W445" s="18"/>
      <c r="X445" s="165"/>
      <c r="Y445" s="165"/>
      <c r="Z445" s="18"/>
      <c r="AA445" s="18"/>
      <c r="AB445" s="18"/>
      <c r="AC445" s="18"/>
      <c r="AD445" s="18"/>
      <c r="AE445" s="18"/>
    </row>
    <row r="446" spans="1:31" s="11" customFormat="1" ht="15" customHeight="1" x14ac:dyDescent="0.3">
      <c r="A446" s="59"/>
      <c r="B446" s="80"/>
      <c r="C446" s="174"/>
      <c r="D446" s="174"/>
      <c r="E446" s="17"/>
      <c r="F446" s="18"/>
      <c r="G446" s="18"/>
      <c r="H446" s="18"/>
      <c r="I446" s="18"/>
      <c r="J446" s="18"/>
      <c r="K446" s="18"/>
      <c r="L446" s="18"/>
      <c r="M446" s="18"/>
      <c r="N446" s="165"/>
      <c r="O446" s="165"/>
      <c r="P446" s="18"/>
      <c r="Q446" s="18"/>
      <c r="R446" s="18"/>
      <c r="S446" s="18"/>
      <c r="T446" s="18"/>
      <c r="U446" s="18"/>
      <c r="V446" s="18"/>
      <c r="W446" s="18"/>
      <c r="X446" s="165"/>
      <c r="Y446" s="165"/>
      <c r="Z446" s="18"/>
      <c r="AA446" s="18"/>
      <c r="AB446" s="18"/>
      <c r="AC446" s="18"/>
      <c r="AD446" s="18"/>
      <c r="AE446" s="18"/>
    </row>
    <row r="447" spans="1:31" s="11" customFormat="1" ht="15" customHeight="1" x14ac:dyDescent="0.3">
      <c r="A447" s="59"/>
      <c r="B447" s="80"/>
      <c r="C447" s="174"/>
      <c r="D447" s="174"/>
      <c r="E447" s="17"/>
      <c r="F447" s="18"/>
      <c r="G447" s="18"/>
      <c r="H447" s="18"/>
      <c r="I447" s="18"/>
      <c r="J447" s="18"/>
      <c r="K447" s="18"/>
      <c r="L447" s="18"/>
      <c r="M447" s="18"/>
      <c r="N447" s="165"/>
      <c r="O447" s="165"/>
      <c r="P447" s="18"/>
      <c r="Q447" s="18"/>
      <c r="R447" s="18"/>
      <c r="S447" s="18"/>
      <c r="T447" s="18"/>
      <c r="U447" s="18"/>
      <c r="V447" s="18"/>
      <c r="W447" s="18"/>
      <c r="X447" s="165"/>
      <c r="Y447" s="165"/>
      <c r="Z447" s="18"/>
      <c r="AA447" s="18"/>
      <c r="AB447" s="18"/>
      <c r="AC447" s="18"/>
      <c r="AD447" s="18"/>
      <c r="AE447" s="18"/>
    </row>
    <row r="448" spans="1:31" s="11" customFormat="1" ht="15" customHeight="1" x14ac:dyDescent="0.3">
      <c r="A448" s="59"/>
      <c r="B448" s="80"/>
      <c r="C448" s="174"/>
      <c r="D448" s="174"/>
      <c r="E448" s="17"/>
      <c r="F448" s="18"/>
      <c r="G448" s="18"/>
      <c r="H448" s="18"/>
      <c r="I448" s="18"/>
      <c r="J448" s="18"/>
      <c r="K448" s="18"/>
      <c r="L448" s="18"/>
      <c r="M448" s="18"/>
      <c r="N448" s="165"/>
      <c r="O448" s="165"/>
      <c r="P448" s="18"/>
      <c r="Q448" s="18"/>
      <c r="R448" s="18"/>
      <c r="S448" s="18"/>
      <c r="T448" s="18"/>
      <c r="U448" s="18"/>
      <c r="V448" s="18"/>
      <c r="W448" s="18"/>
      <c r="X448" s="165"/>
      <c r="Y448" s="165"/>
      <c r="Z448" s="18"/>
      <c r="AA448" s="18"/>
      <c r="AB448" s="18"/>
      <c r="AC448" s="18"/>
      <c r="AD448" s="18"/>
      <c r="AE448" s="18"/>
    </row>
    <row r="449" spans="1:31" s="11" customFormat="1" ht="15" customHeight="1" x14ac:dyDescent="0.3">
      <c r="A449" s="59"/>
      <c r="B449" s="80"/>
      <c r="C449" s="174"/>
      <c r="D449" s="174"/>
      <c r="E449" s="17"/>
      <c r="F449" s="18"/>
      <c r="G449" s="18"/>
      <c r="H449" s="18"/>
      <c r="I449" s="18"/>
      <c r="J449" s="18"/>
      <c r="K449" s="18"/>
      <c r="L449" s="18"/>
      <c r="M449" s="18"/>
      <c r="N449" s="165"/>
      <c r="O449" s="165"/>
      <c r="P449" s="18"/>
      <c r="Q449" s="18"/>
      <c r="R449" s="18"/>
      <c r="S449" s="18"/>
      <c r="T449" s="18"/>
      <c r="U449" s="18"/>
      <c r="V449" s="18"/>
      <c r="W449" s="18"/>
      <c r="X449" s="165"/>
      <c r="Y449" s="165"/>
      <c r="Z449" s="18"/>
      <c r="AA449" s="18"/>
      <c r="AB449" s="18"/>
      <c r="AC449" s="18"/>
      <c r="AD449" s="18"/>
      <c r="AE449" s="18"/>
    </row>
    <row r="450" spans="1:31" s="11" customFormat="1" ht="15" customHeight="1" x14ac:dyDescent="0.3">
      <c r="A450" s="59"/>
      <c r="B450" s="80"/>
      <c r="C450" s="174"/>
      <c r="D450" s="174"/>
      <c r="E450" s="17"/>
      <c r="F450" s="18"/>
      <c r="G450" s="18"/>
      <c r="H450" s="18"/>
      <c r="I450" s="18"/>
      <c r="J450" s="18"/>
      <c r="K450" s="18"/>
      <c r="L450" s="18"/>
      <c r="M450" s="18"/>
      <c r="N450" s="165"/>
      <c r="O450" s="165"/>
      <c r="P450" s="18"/>
      <c r="Q450" s="18"/>
      <c r="R450" s="18"/>
      <c r="S450" s="18"/>
      <c r="T450" s="18"/>
      <c r="U450" s="18"/>
      <c r="V450" s="18"/>
      <c r="W450" s="18"/>
      <c r="X450" s="165"/>
      <c r="Y450" s="165"/>
      <c r="Z450" s="18"/>
      <c r="AA450" s="18"/>
      <c r="AB450" s="18"/>
      <c r="AC450" s="18"/>
      <c r="AD450" s="18"/>
      <c r="AE450" s="18"/>
    </row>
    <row r="451" spans="1:31" s="11" customFormat="1" ht="15" customHeight="1" x14ac:dyDescent="0.3">
      <c r="A451" s="59"/>
      <c r="B451" s="80"/>
      <c r="C451" s="174"/>
      <c r="D451" s="174"/>
      <c r="E451" s="17"/>
      <c r="F451" s="18"/>
      <c r="G451" s="18"/>
      <c r="H451" s="18"/>
      <c r="I451" s="18"/>
      <c r="J451" s="18"/>
      <c r="K451" s="18"/>
      <c r="L451" s="18"/>
      <c r="M451" s="18"/>
      <c r="N451" s="165"/>
      <c r="O451" s="165"/>
      <c r="P451" s="18"/>
      <c r="Q451" s="18"/>
      <c r="R451" s="18"/>
      <c r="S451" s="18"/>
      <c r="T451" s="18"/>
      <c r="U451" s="18"/>
      <c r="V451" s="18"/>
      <c r="W451" s="18"/>
      <c r="X451" s="165"/>
      <c r="Y451" s="165"/>
      <c r="Z451" s="18"/>
      <c r="AA451" s="18"/>
      <c r="AB451" s="18"/>
      <c r="AC451" s="18"/>
      <c r="AD451" s="18"/>
      <c r="AE451" s="18"/>
    </row>
    <row r="452" spans="1:31" s="11" customFormat="1" ht="15" customHeight="1" x14ac:dyDescent="0.3">
      <c r="A452" s="59"/>
      <c r="B452" s="80"/>
      <c r="C452" s="174"/>
      <c r="D452" s="174"/>
      <c r="E452" s="17"/>
      <c r="F452" s="18"/>
      <c r="G452" s="18"/>
      <c r="H452" s="18"/>
      <c r="I452" s="18"/>
      <c r="J452" s="18"/>
      <c r="K452" s="18"/>
      <c r="L452" s="18"/>
      <c r="M452" s="18"/>
      <c r="N452" s="165"/>
      <c r="O452" s="165"/>
      <c r="P452" s="18"/>
      <c r="Q452" s="18"/>
      <c r="R452" s="18"/>
      <c r="S452" s="18"/>
      <c r="T452" s="18"/>
      <c r="U452" s="18"/>
      <c r="V452" s="18"/>
      <c r="W452" s="18"/>
      <c r="X452" s="165"/>
      <c r="Y452" s="165"/>
      <c r="Z452" s="18"/>
      <c r="AA452" s="18"/>
      <c r="AB452" s="18"/>
      <c r="AC452" s="18"/>
      <c r="AD452" s="18"/>
      <c r="AE452" s="18"/>
    </row>
    <row r="453" spans="1:31" s="11" customFormat="1" ht="15" customHeight="1" x14ac:dyDescent="0.3">
      <c r="A453" s="59"/>
      <c r="B453" s="80"/>
      <c r="C453" s="174"/>
      <c r="D453" s="174"/>
      <c r="E453" s="17"/>
      <c r="F453" s="18"/>
      <c r="G453" s="18"/>
      <c r="H453" s="18"/>
      <c r="I453" s="18"/>
      <c r="J453" s="18"/>
      <c r="K453" s="18"/>
      <c r="L453" s="18"/>
      <c r="M453" s="18"/>
      <c r="N453" s="165"/>
      <c r="O453" s="165"/>
      <c r="P453" s="18"/>
      <c r="Q453" s="18"/>
      <c r="R453" s="18"/>
      <c r="S453" s="18"/>
      <c r="T453" s="18"/>
      <c r="U453" s="18"/>
      <c r="V453" s="18"/>
      <c r="W453" s="18"/>
      <c r="X453" s="165"/>
      <c r="Y453" s="165"/>
      <c r="Z453" s="18"/>
      <c r="AA453" s="18"/>
      <c r="AB453" s="18"/>
      <c r="AC453" s="18"/>
      <c r="AD453" s="18"/>
      <c r="AE453" s="18"/>
    </row>
    <row r="454" spans="1:31" s="11" customFormat="1" ht="15" customHeight="1" x14ac:dyDescent="0.3">
      <c r="A454" s="59"/>
      <c r="B454" s="80"/>
      <c r="C454" s="174"/>
      <c r="D454" s="174"/>
      <c r="E454" s="17"/>
      <c r="F454" s="18"/>
      <c r="G454" s="18"/>
      <c r="H454" s="18"/>
      <c r="I454" s="18"/>
      <c r="J454" s="18"/>
      <c r="K454" s="18"/>
      <c r="L454" s="18"/>
      <c r="M454" s="18"/>
      <c r="N454" s="165"/>
      <c r="O454" s="165"/>
      <c r="P454" s="18"/>
      <c r="Q454" s="18"/>
      <c r="R454" s="18"/>
      <c r="S454" s="18"/>
      <c r="T454" s="18"/>
      <c r="U454" s="18"/>
      <c r="V454" s="18"/>
      <c r="W454" s="18"/>
      <c r="X454" s="165"/>
      <c r="Y454" s="165"/>
      <c r="Z454" s="18"/>
      <c r="AA454" s="18"/>
      <c r="AB454" s="18"/>
      <c r="AC454" s="18"/>
      <c r="AD454" s="18"/>
      <c r="AE454" s="18"/>
    </row>
    <row r="455" spans="1:31" s="11" customFormat="1" ht="15" customHeight="1" x14ac:dyDescent="0.3">
      <c r="A455" s="59"/>
      <c r="B455" s="80"/>
      <c r="C455" s="174"/>
      <c r="D455" s="174"/>
      <c r="E455" s="17"/>
      <c r="F455" s="18"/>
      <c r="G455" s="18"/>
      <c r="H455" s="18"/>
      <c r="I455" s="18"/>
      <c r="J455" s="18"/>
      <c r="K455" s="18"/>
      <c r="L455" s="18"/>
      <c r="M455" s="18"/>
      <c r="N455" s="165"/>
      <c r="O455" s="165"/>
      <c r="P455" s="18"/>
      <c r="Q455" s="18"/>
      <c r="R455" s="18"/>
      <c r="S455" s="18"/>
      <c r="T455" s="18"/>
      <c r="U455" s="18"/>
      <c r="V455" s="18"/>
      <c r="W455" s="18"/>
      <c r="X455" s="165"/>
      <c r="Y455" s="165"/>
      <c r="Z455" s="18"/>
      <c r="AA455" s="18"/>
      <c r="AB455" s="18"/>
      <c r="AC455" s="18"/>
      <c r="AD455" s="18"/>
      <c r="AE455" s="18"/>
    </row>
    <row r="456" spans="1:31" s="11" customFormat="1" ht="15" customHeight="1" x14ac:dyDescent="0.3">
      <c r="A456" s="59"/>
      <c r="B456" s="80"/>
      <c r="C456" s="174"/>
      <c r="D456" s="174"/>
      <c r="E456" s="17"/>
      <c r="F456" s="18"/>
      <c r="G456" s="18"/>
      <c r="H456" s="18"/>
      <c r="I456" s="18"/>
      <c r="J456" s="18"/>
      <c r="K456" s="18"/>
      <c r="L456" s="18"/>
      <c r="M456" s="18"/>
      <c r="N456" s="165"/>
      <c r="O456" s="165"/>
      <c r="P456" s="18"/>
      <c r="Q456" s="18"/>
      <c r="R456" s="18"/>
      <c r="S456" s="18"/>
      <c r="T456" s="18"/>
      <c r="U456" s="18"/>
      <c r="V456" s="18"/>
      <c r="W456" s="18"/>
      <c r="X456" s="165"/>
      <c r="Y456" s="165"/>
      <c r="Z456" s="18"/>
      <c r="AA456" s="18"/>
      <c r="AB456" s="18"/>
      <c r="AC456" s="18"/>
      <c r="AD456" s="18"/>
      <c r="AE456" s="18"/>
    </row>
    <row r="457" spans="1:31" s="11" customFormat="1" ht="15" customHeight="1" x14ac:dyDescent="0.3">
      <c r="A457" s="59"/>
      <c r="B457" s="80"/>
      <c r="C457" s="174"/>
      <c r="D457" s="174"/>
      <c r="E457" s="17"/>
      <c r="F457" s="18"/>
      <c r="G457" s="18"/>
      <c r="H457" s="18"/>
      <c r="I457" s="18"/>
      <c r="J457" s="18"/>
      <c r="K457" s="18"/>
      <c r="L457" s="18"/>
      <c r="M457" s="18"/>
      <c r="N457" s="165"/>
      <c r="O457" s="165"/>
      <c r="P457" s="18"/>
      <c r="Q457" s="18"/>
      <c r="R457" s="18"/>
      <c r="S457" s="18"/>
      <c r="T457" s="18"/>
      <c r="U457" s="18"/>
      <c r="V457" s="18"/>
      <c r="W457" s="18"/>
      <c r="X457" s="165"/>
      <c r="Y457" s="165"/>
      <c r="Z457" s="18"/>
      <c r="AA457" s="18"/>
      <c r="AB457" s="18"/>
      <c r="AC457" s="18"/>
      <c r="AD457" s="18"/>
      <c r="AE457" s="18"/>
    </row>
    <row r="458" spans="1:31" s="11" customFormat="1" ht="15" customHeight="1" x14ac:dyDescent="0.3">
      <c r="A458" s="59"/>
      <c r="B458" s="80"/>
      <c r="C458" s="174"/>
      <c r="D458" s="174"/>
      <c r="E458" s="17"/>
      <c r="F458" s="18"/>
      <c r="G458" s="18"/>
      <c r="H458" s="18"/>
      <c r="I458" s="18"/>
      <c r="J458" s="18"/>
      <c r="K458" s="18"/>
      <c r="L458" s="18"/>
      <c r="M458" s="18"/>
      <c r="N458" s="165"/>
      <c r="O458" s="165"/>
      <c r="P458" s="18"/>
      <c r="Q458" s="18"/>
      <c r="R458" s="18"/>
      <c r="S458" s="18"/>
      <c r="T458" s="18"/>
      <c r="U458" s="18"/>
      <c r="V458" s="18"/>
      <c r="W458" s="18"/>
      <c r="X458" s="165"/>
      <c r="Y458" s="165"/>
      <c r="Z458" s="18"/>
      <c r="AA458" s="18"/>
      <c r="AB458" s="18"/>
      <c r="AC458" s="18"/>
      <c r="AD458" s="18"/>
      <c r="AE458" s="18"/>
    </row>
    <row r="459" spans="1:31" s="11" customFormat="1" ht="15" customHeight="1" x14ac:dyDescent="0.3">
      <c r="A459" s="59"/>
      <c r="B459" s="80"/>
      <c r="C459" s="174"/>
      <c r="D459" s="174"/>
      <c r="E459" s="17"/>
      <c r="F459" s="18"/>
      <c r="G459" s="18"/>
      <c r="H459" s="18"/>
      <c r="I459" s="18"/>
      <c r="J459" s="18"/>
      <c r="K459" s="18"/>
      <c r="L459" s="18"/>
      <c r="M459" s="18"/>
      <c r="N459" s="165"/>
      <c r="O459" s="165"/>
      <c r="P459" s="18"/>
      <c r="Q459" s="18"/>
      <c r="R459" s="18"/>
      <c r="S459" s="18"/>
      <c r="T459" s="18"/>
      <c r="U459" s="18"/>
      <c r="V459" s="18"/>
      <c r="W459" s="18"/>
      <c r="X459" s="165"/>
      <c r="Y459" s="165"/>
      <c r="Z459" s="18"/>
      <c r="AA459" s="18"/>
      <c r="AB459" s="18"/>
      <c r="AC459" s="18"/>
      <c r="AD459" s="18"/>
      <c r="AE459" s="18"/>
    </row>
    <row r="460" spans="1:31" s="11" customFormat="1" ht="15" customHeight="1" x14ac:dyDescent="0.3">
      <c r="A460" s="59"/>
      <c r="B460" s="80"/>
      <c r="C460" s="174"/>
      <c r="D460" s="174"/>
      <c r="E460" s="17"/>
      <c r="F460" s="18"/>
      <c r="G460" s="18"/>
      <c r="H460" s="18"/>
      <c r="I460" s="18"/>
      <c r="J460" s="18"/>
      <c r="K460" s="18"/>
      <c r="L460" s="18"/>
      <c r="M460" s="18"/>
      <c r="N460" s="165"/>
      <c r="O460" s="165"/>
      <c r="P460" s="18"/>
      <c r="Q460" s="18"/>
      <c r="R460" s="18"/>
      <c r="S460" s="18"/>
      <c r="T460" s="18"/>
      <c r="U460" s="18"/>
      <c r="V460" s="18"/>
      <c r="W460" s="18"/>
      <c r="X460" s="165"/>
      <c r="Y460" s="165"/>
      <c r="Z460" s="18"/>
      <c r="AA460" s="18"/>
      <c r="AB460" s="18"/>
      <c r="AC460" s="18"/>
      <c r="AD460" s="18"/>
      <c r="AE460" s="18"/>
    </row>
    <row r="461" spans="1:31" s="11" customFormat="1" ht="15" customHeight="1" x14ac:dyDescent="0.3">
      <c r="A461" s="59"/>
      <c r="B461" s="80"/>
      <c r="C461" s="174"/>
      <c r="D461" s="174"/>
      <c r="E461" s="17"/>
      <c r="F461" s="18"/>
      <c r="G461" s="18"/>
      <c r="H461" s="18"/>
      <c r="I461" s="18"/>
      <c r="J461" s="18"/>
      <c r="K461" s="18"/>
      <c r="L461" s="18"/>
      <c r="M461" s="18"/>
      <c r="N461" s="165"/>
      <c r="O461" s="165"/>
      <c r="P461" s="18"/>
      <c r="Q461" s="18"/>
      <c r="R461" s="18"/>
      <c r="S461" s="18"/>
      <c r="T461" s="18"/>
      <c r="U461" s="18"/>
      <c r="V461" s="18"/>
      <c r="W461" s="18"/>
      <c r="X461" s="165"/>
      <c r="Y461" s="165"/>
      <c r="Z461" s="18"/>
      <c r="AA461" s="18"/>
      <c r="AB461" s="18"/>
      <c r="AC461" s="18"/>
      <c r="AD461" s="18"/>
      <c r="AE461" s="18"/>
    </row>
    <row r="462" spans="1:31" s="11" customFormat="1" ht="15" customHeight="1" x14ac:dyDescent="0.3">
      <c r="A462" s="59"/>
      <c r="B462" s="80"/>
      <c r="C462" s="174"/>
      <c r="D462" s="174"/>
      <c r="E462" s="17"/>
      <c r="F462" s="18"/>
      <c r="G462" s="18"/>
      <c r="H462" s="18"/>
      <c r="I462" s="18"/>
      <c r="J462" s="18"/>
      <c r="K462" s="18"/>
      <c r="L462" s="18"/>
      <c r="M462" s="18"/>
      <c r="N462" s="165"/>
      <c r="O462" s="165"/>
      <c r="P462" s="18"/>
      <c r="Q462" s="18"/>
      <c r="R462" s="18"/>
      <c r="S462" s="18"/>
      <c r="T462" s="18"/>
      <c r="U462" s="18"/>
      <c r="V462" s="18"/>
      <c r="W462" s="18"/>
      <c r="X462" s="165"/>
      <c r="Y462" s="165"/>
      <c r="Z462" s="18"/>
      <c r="AA462" s="18"/>
      <c r="AB462" s="18"/>
      <c r="AC462" s="18"/>
      <c r="AD462" s="18"/>
      <c r="AE462" s="18"/>
    </row>
    <row r="463" spans="1:31" s="11" customFormat="1" ht="15" customHeight="1" x14ac:dyDescent="0.3">
      <c r="A463" s="59"/>
      <c r="B463" s="80"/>
      <c r="C463" s="174"/>
      <c r="D463" s="174"/>
      <c r="E463" s="17"/>
      <c r="F463" s="18"/>
      <c r="G463" s="18"/>
      <c r="H463" s="18"/>
      <c r="I463" s="18"/>
      <c r="J463" s="18"/>
      <c r="K463" s="18"/>
      <c r="L463" s="18"/>
      <c r="M463" s="18"/>
      <c r="N463" s="165"/>
      <c r="O463" s="165"/>
      <c r="P463" s="18"/>
      <c r="Q463" s="18"/>
      <c r="R463" s="18"/>
      <c r="S463" s="18"/>
      <c r="T463" s="18"/>
      <c r="U463" s="18"/>
      <c r="V463" s="18"/>
      <c r="W463" s="18"/>
      <c r="X463" s="165"/>
      <c r="Y463" s="165"/>
      <c r="Z463" s="18"/>
      <c r="AA463" s="18"/>
      <c r="AB463" s="18"/>
      <c r="AC463" s="18"/>
      <c r="AD463" s="18"/>
      <c r="AE463" s="18"/>
    </row>
    <row r="464" spans="1:31" s="11" customFormat="1" ht="15" customHeight="1" x14ac:dyDescent="0.3">
      <c r="A464" s="59"/>
      <c r="B464" s="80"/>
      <c r="C464" s="174"/>
      <c r="D464" s="174"/>
      <c r="E464" s="17"/>
      <c r="F464" s="18"/>
      <c r="G464" s="18"/>
      <c r="H464" s="18"/>
      <c r="I464" s="18"/>
      <c r="J464" s="18"/>
      <c r="K464" s="18"/>
      <c r="L464" s="18"/>
      <c r="M464" s="18"/>
      <c r="N464" s="165"/>
      <c r="O464" s="165"/>
      <c r="P464" s="18"/>
      <c r="Q464" s="18"/>
      <c r="R464" s="18"/>
      <c r="S464" s="18"/>
      <c r="T464" s="18"/>
      <c r="U464" s="18"/>
      <c r="V464" s="18"/>
      <c r="W464" s="18"/>
      <c r="X464" s="165"/>
      <c r="Y464" s="165"/>
      <c r="Z464" s="18"/>
      <c r="AA464" s="18"/>
      <c r="AB464" s="18"/>
      <c r="AC464" s="18"/>
      <c r="AD464" s="18"/>
      <c r="AE464" s="18"/>
    </row>
    <row r="465" spans="1:31" s="11" customFormat="1" ht="15" customHeight="1" x14ac:dyDescent="0.3">
      <c r="A465" s="59"/>
      <c r="B465" s="80"/>
      <c r="C465" s="174"/>
      <c r="D465" s="174"/>
      <c r="E465" s="17"/>
      <c r="F465" s="18"/>
      <c r="G465" s="18"/>
      <c r="H465" s="18"/>
      <c r="I465" s="18"/>
      <c r="J465" s="18"/>
      <c r="K465" s="18"/>
      <c r="L465" s="18"/>
      <c r="M465" s="18"/>
      <c r="N465" s="165"/>
      <c r="O465" s="165"/>
      <c r="P465" s="18"/>
      <c r="Q465" s="18"/>
      <c r="R465" s="18"/>
      <c r="S465" s="18"/>
      <c r="T465" s="18"/>
      <c r="U465" s="18"/>
      <c r="V465" s="18"/>
      <c r="W465" s="18"/>
      <c r="X465" s="165"/>
      <c r="Y465" s="165"/>
      <c r="Z465" s="18"/>
      <c r="AA465" s="18"/>
      <c r="AB465" s="18"/>
      <c r="AC465" s="18"/>
      <c r="AD465" s="18"/>
      <c r="AE465" s="18"/>
    </row>
    <row r="466" spans="1:31" s="11" customFormat="1" ht="15" customHeight="1" x14ac:dyDescent="0.3">
      <c r="A466" s="59"/>
      <c r="B466" s="80"/>
      <c r="C466" s="174"/>
      <c r="D466" s="174"/>
      <c r="E466" s="17"/>
      <c r="F466" s="18"/>
      <c r="G466" s="18"/>
      <c r="H466" s="18"/>
      <c r="I466" s="18"/>
      <c r="J466" s="18"/>
      <c r="K466" s="18"/>
      <c r="L466" s="18"/>
      <c r="M466" s="18"/>
      <c r="N466" s="165"/>
      <c r="O466" s="165"/>
      <c r="P466" s="18"/>
      <c r="Q466" s="18"/>
      <c r="R466" s="18"/>
      <c r="S466" s="18"/>
      <c r="T466" s="18"/>
      <c r="U466" s="18"/>
      <c r="V466" s="18"/>
      <c r="W466" s="18"/>
      <c r="X466" s="165"/>
      <c r="Y466" s="165"/>
      <c r="Z466" s="18"/>
      <c r="AA466" s="18"/>
      <c r="AB466" s="18"/>
      <c r="AC466" s="18"/>
      <c r="AD466" s="18"/>
      <c r="AE466" s="18"/>
    </row>
    <row r="467" spans="1:31" s="11" customFormat="1" ht="15" customHeight="1" x14ac:dyDescent="0.3">
      <c r="A467" s="59"/>
      <c r="B467" s="80"/>
      <c r="C467" s="174"/>
      <c r="D467" s="174"/>
      <c r="E467" s="17"/>
      <c r="F467" s="18"/>
      <c r="G467" s="18"/>
      <c r="H467" s="18"/>
      <c r="I467" s="18"/>
      <c r="J467" s="18"/>
      <c r="K467" s="18"/>
      <c r="L467" s="18"/>
      <c r="M467" s="18"/>
      <c r="N467" s="165"/>
      <c r="O467" s="165"/>
      <c r="P467" s="18"/>
      <c r="Q467" s="18"/>
      <c r="R467" s="18"/>
      <c r="S467" s="18"/>
      <c r="T467" s="18"/>
      <c r="U467" s="18"/>
      <c r="V467" s="18"/>
      <c r="W467" s="18"/>
      <c r="X467" s="165"/>
      <c r="Y467" s="165"/>
      <c r="Z467" s="18"/>
      <c r="AA467" s="18"/>
      <c r="AB467" s="18"/>
      <c r="AC467" s="18"/>
      <c r="AD467" s="18"/>
      <c r="AE467" s="18"/>
    </row>
    <row r="468" spans="1:31" s="11" customFormat="1" ht="15" customHeight="1" x14ac:dyDescent="0.3">
      <c r="A468" s="59"/>
      <c r="B468" s="80"/>
      <c r="C468" s="174"/>
      <c r="D468" s="174"/>
      <c r="E468" s="17"/>
      <c r="F468" s="18"/>
      <c r="G468" s="18"/>
      <c r="H468" s="18"/>
      <c r="I468" s="18"/>
      <c r="J468" s="18"/>
      <c r="K468" s="18"/>
      <c r="L468" s="18"/>
      <c r="M468" s="18"/>
      <c r="N468" s="165"/>
      <c r="O468" s="165"/>
      <c r="P468" s="18"/>
      <c r="Q468" s="18"/>
      <c r="R468" s="18"/>
      <c r="S468" s="18"/>
      <c r="T468" s="18"/>
      <c r="U468" s="18"/>
      <c r="V468" s="18"/>
      <c r="W468" s="18"/>
      <c r="X468" s="165"/>
      <c r="Y468" s="165"/>
      <c r="Z468" s="18"/>
      <c r="AA468" s="18"/>
      <c r="AB468" s="18"/>
      <c r="AC468" s="18"/>
      <c r="AD468" s="18"/>
      <c r="AE468" s="18"/>
    </row>
    <row r="469" spans="1:31" s="11" customFormat="1" ht="15" customHeight="1" x14ac:dyDescent="0.3">
      <c r="A469" s="59"/>
      <c r="B469" s="80"/>
      <c r="C469" s="174"/>
      <c r="D469" s="174"/>
      <c r="E469" s="17"/>
      <c r="F469" s="18"/>
      <c r="G469" s="18"/>
      <c r="H469" s="18"/>
      <c r="I469" s="18"/>
      <c r="J469" s="18"/>
      <c r="K469" s="18"/>
      <c r="L469" s="18"/>
      <c r="M469" s="18"/>
      <c r="N469" s="165"/>
      <c r="O469" s="165"/>
      <c r="P469" s="18"/>
      <c r="Q469" s="18"/>
      <c r="R469" s="18"/>
      <c r="S469" s="18"/>
      <c r="T469" s="18"/>
      <c r="U469" s="18"/>
      <c r="V469" s="18"/>
      <c r="W469" s="18"/>
      <c r="X469" s="165"/>
      <c r="Y469" s="165"/>
      <c r="Z469" s="18"/>
      <c r="AA469" s="18"/>
      <c r="AB469" s="18"/>
      <c r="AC469" s="18"/>
      <c r="AD469" s="18"/>
      <c r="AE469" s="18"/>
    </row>
    <row r="470" spans="1:31" s="11" customFormat="1" ht="15" customHeight="1" x14ac:dyDescent="0.3">
      <c r="A470" s="59"/>
      <c r="B470" s="80"/>
      <c r="C470" s="174"/>
      <c r="D470" s="174"/>
      <c r="E470" s="17"/>
      <c r="F470" s="18"/>
      <c r="G470" s="18"/>
      <c r="H470" s="18"/>
      <c r="I470" s="18"/>
      <c r="J470" s="18"/>
      <c r="K470" s="18"/>
      <c r="L470" s="18"/>
      <c r="M470" s="18"/>
      <c r="N470" s="165"/>
      <c r="O470" s="165"/>
      <c r="P470" s="18"/>
      <c r="Q470" s="18"/>
      <c r="R470" s="18"/>
      <c r="S470" s="18"/>
      <c r="T470" s="18"/>
      <c r="U470" s="18"/>
      <c r="V470" s="18"/>
      <c r="W470" s="18"/>
      <c r="X470" s="165"/>
      <c r="Y470" s="165"/>
      <c r="Z470" s="18"/>
      <c r="AA470" s="18"/>
      <c r="AB470" s="18"/>
      <c r="AC470" s="18"/>
      <c r="AD470" s="18"/>
      <c r="AE470" s="18"/>
    </row>
    <row r="471" spans="1:31" s="11" customFormat="1" ht="15" customHeight="1" x14ac:dyDescent="0.3">
      <c r="A471" s="59"/>
      <c r="B471" s="80"/>
      <c r="C471" s="174"/>
      <c r="D471" s="174"/>
      <c r="E471" s="17"/>
      <c r="F471" s="18"/>
      <c r="G471" s="18"/>
      <c r="H471" s="18"/>
      <c r="I471" s="18"/>
      <c r="J471" s="18"/>
      <c r="K471" s="18"/>
      <c r="L471" s="18"/>
      <c r="M471" s="18"/>
      <c r="N471" s="165"/>
      <c r="O471" s="165"/>
      <c r="P471" s="18"/>
      <c r="Q471" s="18"/>
      <c r="R471" s="18"/>
      <c r="S471" s="18"/>
      <c r="T471" s="18"/>
      <c r="U471" s="18"/>
      <c r="V471" s="18"/>
      <c r="W471" s="18"/>
      <c r="X471" s="165"/>
      <c r="Y471" s="165"/>
      <c r="Z471" s="18"/>
      <c r="AA471" s="18"/>
      <c r="AB471" s="18"/>
      <c r="AC471" s="18"/>
      <c r="AD471" s="18"/>
      <c r="AE471" s="18"/>
    </row>
    <row r="472" spans="1:31" s="11" customFormat="1" ht="15" customHeight="1" x14ac:dyDescent="0.3">
      <c r="A472" s="59"/>
      <c r="B472" s="80"/>
      <c r="C472" s="174"/>
      <c r="D472" s="174"/>
      <c r="E472" s="17"/>
      <c r="F472" s="18"/>
      <c r="G472" s="18"/>
      <c r="H472" s="18"/>
      <c r="I472" s="18"/>
      <c r="J472" s="18"/>
      <c r="K472" s="18"/>
      <c r="L472" s="18"/>
      <c r="M472" s="18"/>
      <c r="N472" s="165"/>
      <c r="O472" s="165"/>
      <c r="P472" s="18"/>
      <c r="Q472" s="18"/>
      <c r="R472" s="18"/>
      <c r="S472" s="18"/>
      <c r="T472" s="18"/>
      <c r="U472" s="18"/>
      <c r="V472" s="18"/>
      <c r="W472" s="18"/>
      <c r="X472" s="165"/>
      <c r="Y472" s="165"/>
      <c r="Z472" s="18"/>
      <c r="AA472" s="18"/>
      <c r="AB472" s="18"/>
      <c r="AC472" s="18"/>
      <c r="AD472" s="18"/>
      <c r="AE472" s="18"/>
    </row>
    <row r="473" spans="1:31" s="11" customFormat="1" ht="15" customHeight="1" x14ac:dyDescent="0.3">
      <c r="A473" s="59"/>
      <c r="B473" s="80"/>
      <c r="C473" s="174"/>
      <c r="D473" s="174"/>
      <c r="E473" s="17"/>
      <c r="F473" s="18"/>
      <c r="G473" s="18"/>
      <c r="H473" s="18"/>
      <c r="I473" s="18"/>
      <c r="J473" s="18"/>
      <c r="K473" s="18"/>
      <c r="L473" s="18"/>
      <c r="M473" s="18"/>
      <c r="N473" s="165"/>
      <c r="O473" s="165"/>
      <c r="P473" s="18"/>
      <c r="Q473" s="18"/>
      <c r="R473" s="18"/>
      <c r="S473" s="18"/>
      <c r="T473" s="18"/>
      <c r="U473" s="18"/>
      <c r="V473" s="18"/>
      <c r="W473" s="18"/>
      <c r="X473" s="165"/>
      <c r="Y473" s="165"/>
      <c r="Z473" s="18"/>
      <c r="AA473" s="18"/>
      <c r="AB473" s="18"/>
      <c r="AC473" s="18"/>
      <c r="AD473" s="18"/>
      <c r="AE473" s="18"/>
    </row>
    <row r="474" spans="1:31" s="11" customFormat="1" ht="15" customHeight="1" x14ac:dyDescent="0.3">
      <c r="A474" s="59"/>
      <c r="B474" s="80"/>
      <c r="C474" s="174"/>
      <c r="D474" s="174"/>
      <c r="E474" s="17"/>
      <c r="F474" s="18"/>
      <c r="G474" s="18"/>
      <c r="H474" s="18"/>
      <c r="I474" s="18"/>
      <c r="J474" s="18"/>
      <c r="K474" s="18"/>
      <c r="L474" s="18"/>
      <c r="M474" s="18"/>
      <c r="N474" s="165"/>
      <c r="O474" s="165"/>
      <c r="P474" s="18"/>
      <c r="Q474" s="18"/>
      <c r="R474" s="18"/>
      <c r="S474" s="18"/>
      <c r="T474" s="18"/>
      <c r="U474" s="18"/>
      <c r="V474" s="18"/>
      <c r="W474" s="18"/>
      <c r="X474" s="165"/>
      <c r="Y474" s="165"/>
      <c r="Z474" s="18"/>
      <c r="AA474" s="18"/>
      <c r="AB474" s="18"/>
      <c r="AC474" s="18"/>
      <c r="AD474" s="18"/>
      <c r="AE474" s="18"/>
    </row>
    <row r="475" spans="1:31" s="11" customFormat="1" ht="15" customHeight="1" x14ac:dyDescent="0.3">
      <c r="A475" s="59"/>
      <c r="B475" s="80"/>
      <c r="C475" s="174"/>
      <c r="D475" s="174"/>
      <c r="E475" s="17"/>
      <c r="F475" s="18"/>
      <c r="G475" s="18"/>
      <c r="H475" s="18"/>
      <c r="I475" s="18"/>
      <c r="J475" s="18"/>
      <c r="K475" s="18"/>
      <c r="L475" s="18"/>
      <c r="M475" s="18"/>
      <c r="N475" s="165"/>
      <c r="O475" s="165"/>
      <c r="P475" s="18"/>
      <c r="Q475" s="18"/>
      <c r="R475" s="18"/>
      <c r="S475" s="18"/>
      <c r="T475" s="18"/>
      <c r="U475" s="18"/>
      <c r="V475" s="18"/>
      <c r="W475" s="18"/>
      <c r="X475" s="165"/>
      <c r="Y475" s="165"/>
      <c r="Z475" s="18"/>
      <c r="AA475" s="18"/>
      <c r="AB475" s="18"/>
      <c r="AC475" s="18"/>
      <c r="AD475" s="18"/>
      <c r="AE475" s="18"/>
    </row>
    <row r="476" spans="1:31" s="11" customFormat="1" ht="15" customHeight="1" x14ac:dyDescent="0.3">
      <c r="A476" s="59"/>
      <c r="B476" s="80"/>
      <c r="C476" s="174"/>
      <c r="D476" s="174"/>
      <c r="E476" s="17"/>
      <c r="F476" s="18"/>
      <c r="G476" s="18"/>
      <c r="H476" s="18"/>
      <c r="I476" s="18"/>
      <c r="J476" s="18"/>
      <c r="K476" s="18"/>
      <c r="L476" s="18"/>
      <c r="M476" s="18"/>
      <c r="N476" s="165"/>
      <c r="O476" s="165"/>
      <c r="P476" s="18"/>
      <c r="Q476" s="18"/>
      <c r="R476" s="18"/>
      <c r="S476" s="18"/>
      <c r="T476" s="18"/>
      <c r="U476" s="18"/>
      <c r="V476" s="18"/>
      <c r="W476" s="18"/>
      <c r="X476" s="165"/>
      <c r="Y476" s="165"/>
      <c r="Z476" s="18"/>
      <c r="AA476" s="18"/>
      <c r="AB476" s="18"/>
      <c r="AC476" s="18"/>
      <c r="AD476" s="18"/>
      <c r="AE476" s="18"/>
    </row>
    <row r="477" spans="1:31" s="11" customFormat="1" ht="15" customHeight="1" x14ac:dyDescent="0.3">
      <c r="A477" s="59"/>
      <c r="B477" s="80"/>
      <c r="C477" s="174"/>
      <c r="D477" s="174"/>
      <c r="E477" s="17"/>
      <c r="F477" s="18"/>
      <c r="G477" s="18"/>
      <c r="H477" s="18"/>
      <c r="I477" s="18"/>
      <c r="J477" s="18"/>
      <c r="K477" s="18"/>
      <c r="L477" s="18"/>
      <c r="M477" s="18"/>
      <c r="N477" s="165"/>
      <c r="O477" s="165"/>
      <c r="P477" s="18"/>
      <c r="Q477" s="18"/>
      <c r="R477" s="18"/>
      <c r="S477" s="18"/>
      <c r="T477" s="18"/>
      <c r="U477" s="18"/>
      <c r="V477" s="18"/>
      <c r="W477" s="18"/>
      <c r="X477" s="165"/>
      <c r="Y477" s="165"/>
      <c r="Z477" s="18"/>
      <c r="AA477" s="18"/>
      <c r="AB477" s="18"/>
      <c r="AC477" s="18"/>
      <c r="AD477" s="18"/>
      <c r="AE477" s="18"/>
    </row>
    <row r="478" spans="1:31" s="11" customFormat="1" ht="15" customHeight="1" x14ac:dyDescent="0.3">
      <c r="A478" s="59"/>
      <c r="B478" s="80"/>
      <c r="C478" s="174"/>
      <c r="D478" s="174"/>
      <c r="E478" s="17"/>
      <c r="F478" s="18"/>
      <c r="G478" s="18"/>
      <c r="H478" s="18"/>
      <c r="I478" s="18"/>
      <c r="J478" s="18"/>
      <c r="K478" s="18"/>
      <c r="L478" s="18"/>
      <c r="M478" s="18"/>
      <c r="N478" s="165"/>
      <c r="O478" s="165"/>
      <c r="P478" s="18"/>
      <c r="Q478" s="18"/>
      <c r="R478" s="18"/>
      <c r="S478" s="18"/>
      <c r="T478" s="18"/>
      <c r="U478" s="18"/>
      <c r="V478" s="18"/>
      <c r="W478" s="18"/>
      <c r="X478" s="165"/>
      <c r="Y478" s="165"/>
      <c r="Z478" s="18"/>
      <c r="AA478" s="18"/>
      <c r="AB478" s="18"/>
      <c r="AC478" s="18"/>
      <c r="AD478" s="18"/>
      <c r="AE478" s="18"/>
    </row>
    <row r="479" spans="1:31" s="11" customFormat="1" ht="15" customHeight="1" x14ac:dyDescent="0.3">
      <c r="A479" s="59"/>
      <c r="B479" s="80"/>
      <c r="C479" s="174"/>
      <c r="D479" s="174"/>
      <c r="E479" s="17"/>
      <c r="F479" s="18"/>
      <c r="G479" s="18"/>
      <c r="H479" s="18"/>
      <c r="I479" s="18"/>
      <c r="J479" s="18"/>
      <c r="K479" s="18"/>
      <c r="L479" s="18"/>
      <c r="M479" s="18"/>
      <c r="N479" s="165"/>
      <c r="O479" s="165"/>
      <c r="P479" s="18"/>
      <c r="Q479" s="18"/>
      <c r="R479" s="18"/>
      <c r="S479" s="18"/>
      <c r="T479" s="18"/>
      <c r="U479" s="18"/>
      <c r="V479" s="18"/>
      <c r="W479" s="18"/>
      <c r="X479" s="165"/>
      <c r="Y479" s="165"/>
      <c r="Z479" s="18"/>
      <c r="AA479" s="18"/>
      <c r="AB479" s="18"/>
      <c r="AC479" s="18"/>
      <c r="AD479" s="18"/>
      <c r="AE479" s="18"/>
    </row>
    <row r="480" spans="1:31" s="11" customFormat="1" ht="15" customHeight="1" x14ac:dyDescent="0.3">
      <c r="A480" s="59"/>
      <c r="B480" s="80"/>
      <c r="C480" s="174"/>
      <c r="D480" s="174"/>
      <c r="E480" s="17"/>
      <c r="F480" s="18"/>
      <c r="G480" s="18"/>
      <c r="H480" s="18"/>
      <c r="I480" s="18"/>
      <c r="J480" s="18"/>
      <c r="K480" s="18"/>
      <c r="L480" s="18"/>
      <c r="M480" s="18"/>
      <c r="N480" s="165"/>
      <c r="O480" s="165"/>
      <c r="P480" s="18"/>
      <c r="Q480" s="18"/>
      <c r="R480" s="18"/>
      <c r="S480" s="18"/>
      <c r="T480" s="18"/>
      <c r="U480" s="18"/>
      <c r="V480" s="18"/>
      <c r="W480" s="18"/>
      <c r="X480" s="165"/>
      <c r="Y480" s="165"/>
      <c r="Z480" s="18"/>
      <c r="AA480" s="18"/>
      <c r="AB480" s="18"/>
      <c r="AC480" s="18"/>
      <c r="AD480" s="18"/>
      <c r="AE480" s="18"/>
    </row>
    <row r="481" spans="1:31" s="11" customFormat="1" ht="15" customHeight="1" x14ac:dyDescent="0.3">
      <c r="A481" s="59"/>
      <c r="B481" s="80"/>
      <c r="C481" s="174"/>
      <c r="D481" s="174"/>
      <c r="E481" s="17"/>
      <c r="F481" s="18"/>
      <c r="G481" s="18"/>
      <c r="H481" s="18"/>
      <c r="I481" s="18"/>
      <c r="J481" s="18"/>
      <c r="K481" s="18"/>
      <c r="L481" s="18"/>
      <c r="M481" s="18"/>
      <c r="N481" s="165"/>
      <c r="O481" s="165"/>
      <c r="P481" s="18"/>
      <c r="Q481" s="18"/>
      <c r="R481" s="18"/>
      <c r="S481" s="18"/>
      <c r="T481" s="18"/>
      <c r="U481" s="18"/>
      <c r="V481" s="18"/>
      <c r="W481" s="18"/>
      <c r="X481" s="165"/>
      <c r="Y481" s="165"/>
      <c r="Z481" s="18"/>
      <c r="AA481" s="18"/>
      <c r="AB481" s="18"/>
      <c r="AC481" s="18"/>
      <c r="AD481" s="18"/>
      <c r="AE481" s="18"/>
    </row>
    <row r="482" spans="1:31" s="11" customFormat="1" ht="15" customHeight="1" x14ac:dyDescent="0.3">
      <c r="A482" s="59"/>
      <c r="B482" s="80"/>
      <c r="C482" s="174"/>
      <c r="D482" s="174"/>
      <c r="E482" s="17"/>
      <c r="F482" s="18"/>
      <c r="G482" s="18"/>
      <c r="H482" s="18"/>
      <c r="I482" s="18"/>
      <c r="J482" s="18"/>
      <c r="K482" s="18"/>
      <c r="L482" s="18"/>
      <c r="M482" s="18"/>
      <c r="N482" s="165"/>
      <c r="O482" s="165"/>
      <c r="P482" s="18"/>
      <c r="Q482" s="18"/>
      <c r="R482" s="18"/>
      <c r="S482" s="18"/>
      <c r="T482" s="18"/>
      <c r="U482" s="18"/>
      <c r="V482" s="18"/>
      <c r="W482" s="18"/>
      <c r="X482" s="165"/>
      <c r="Y482" s="165"/>
      <c r="Z482" s="18"/>
      <c r="AA482" s="18"/>
      <c r="AB482" s="18"/>
      <c r="AC482" s="18"/>
      <c r="AD482" s="18"/>
      <c r="AE482" s="18"/>
    </row>
    <row r="483" spans="1:31" s="11" customFormat="1" ht="15" customHeight="1" x14ac:dyDescent="0.3">
      <c r="A483" s="59"/>
      <c r="B483" s="80"/>
      <c r="C483" s="174"/>
      <c r="D483" s="174"/>
      <c r="E483" s="17"/>
      <c r="F483" s="18"/>
      <c r="G483" s="18"/>
      <c r="H483" s="18"/>
      <c r="I483" s="18"/>
      <c r="J483" s="18"/>
      <c r="K483" s="18"/>
      <c r="L483" s="18"/>
      <c r="M483" s="18"/>
      <c r="N483" s="165"/>
      <c r="O483" s="165"/>
      <c r="P483" s="18"/>
      <c r="Q483" s="18"/>
      <c r="R483" s="18"/>
      <c r="S483" s="18"/>
      <c r="T483" s="18"/>
      <c r="U483" s="18"/>
      <c r="V483" s="18"/>
      <c r="W483" s="18"/>
      <c r="X483" s="165"/>
      <c r="Y483" s="165"/>
      <c r="Z483" s="18"/>
      <c r="AA483" s="18"/>
      <c r="AB483" s="18"/>
      <c r="AC483" s="18"/>
      <c r="AD483" s="18"/>
      <c r="AE483" s="18"/>
    </row>
    <row r="484" spans="1:31" s="11" customFormat="1" ht="15" customHeight="1" x14ac:dyDescent="0.3">
      <c r="A484" s="59"/>
      <c r="B484" s="80"/>
      <c r="C484" s="174"/>
      <c r="D484" s="174"/>
      <c r="E484" s="17"/>
      <c r="F484" s="18"/>
      <c r="G484" s="18"/>
      <c r="H484" s="18"/>
      <c r="I484" s="18"/>
      <c r="J484" s="18"/>
      <c r="K484" s="18"/>
      <c r="L484" s="18"/>
      <c r="M484" s="18"/>
      <c r="N484" s="165"/>
      <c r="O484" s="165"/>
      <c r="P484" s="18"/>
      <c r="Q484" s="18"/>
      <c r="R484" s="18"/>
      <c r="S484" s="18"/>
      <c r="T484" s="18"/>
      <c r="U484" s="18"/>
      <c r="V484" s="18"/>
      <c r="W484" s="18"/>
      <c r="X484" s="165"/>
      <c r="Y484" s="165"/>
      <c r="Z484" s="18"/>
      <c r="AA484" s="18"/>
      <c r="AB484" s="18"/>
      <c r="AC484" s="18"/>
      <c r="AD484" s="18"/>
      <c r="AE484" s="18"/>
    </row>
    <row r="485" spans="1:31" s="11" customFormat="1" ht="15" customHeight="1" x14ac:dyDescent="0.3">
      <c r="A485" s="59"/>
      <c r="B485" s="80"/>
      <c r="C485" s="174"/>
      <c r="D485" s="174"/>
      <c r="E485" s="17"/>
      <c r="F485" s="18"/>
      <c r="G485" s="18"/>
      <c r="H485" s="18"/>
      <c r="I485" s="18"/>
      <c r="J485" s="18"/>
      <c r="K485" s="18"/>
      <c r="L485" s="18"/>
      <c r="M485" s="18"/>
      <c r="N485" s="165"/>
      <c r="O485" s="165"/>
      <c r="P485" s="18"/>
      <c r="Q485" s="18"/>
      <c r="R485" s="18"/>
      <c r="S485" s="18"/>
      <c r="T485" s="18"/>
      <c r="U485" s="18"/>
      <c r="V485" s="18"/>
      <c r="W485" s="18"/>
      <c r="X485" s="165"/>
      <c r="Y485" s="165"/>
      <c r="Z485" s="18"/>
      <c r="AA485" s="18"/>
      <c r="AB485" s="18"/>
      <c r="AC485" s="18"/>
      <c r="AD485" s="18"/>
      <c r="AE485" s="18"/>
    </row>
    <row r="486" spans="1:31" s="11" customFormat="1" ht="15" customHeight="1" x14ac:dyDescent="0.3">
      <c r="A486" s="59"/>
      <c r="B486" s="80"/>
      <c r="C486" s="174"/>
      <c r="D486" s="174"/>
      <c r="E486" s="17"/>
      <c r="F486" s="18"/>
      <c r="G486" s="18"/>
      <c r="H486" s="18"/>
      <c r="I486" s="18"/>
      <c r="J486" s="18"/>
      <c r="K486" s="18"/>
      <c r="L486" s="18"/>
      <c r="M486" s="18"/>
      <c r="N486" s="165"/>
      <c r="O486" s="165"/>
      <c r="P486" s="18"/>
      <c r="Q486" s="18"/>
      <c r="R486" s="18"/>
      <c r="S486" s="18"/>
      <c r="T486" s="18"/>
      <c r="U486" s="18"/>
      <c r="V486" s="18"/>
      <c r="W486" s="18"/>
      <c r="X486" s="165"/>
      <c r="Y486" s="165"/>
      <c r="Z486" s="18"/>
      <c r="AA486" s="18"/>
      <c r="AB486" s="18"/>
      <c r="AC486" s="18"/>
      <c r="AD486" s="18"/>
      <c r="AE486" s="18"/>
    </row>
    <row r="487" spans="1:31" s="11" customFormat="1" ht="15" customHeight="1" x14ac:dyDescent="0.3">
      <c r="A487" s="59"/>
      <c r="B487" s="80"/>
      <c r="C487" s="174"/>
      <c r="D487" s="174"/>
      <c r="E487" s="17"/>
      <c r="F487" s="18"/>
      <c r="G487" s="18"/>
      <c r="H487" s="18"/>
      <c r="I487" s="18"/>
      <c r="J487" s="18"/>
      <c r="K487" s="18"/>
      <c r="L487" s="18"/>
      <c r="M487" s="18"/>
      <c r="N487" s="165"/>
      <c r="O487" s="165"/>
      <c r="P487" s="18"/>
      <c r="Q487" s="18"/>
      <c r="R487" s="18"/>
      <c r="S487" s="18"/>
      <c r="T487" s="18"/>
      <c r="U487" s="18"/>
      <c r="V487" s="18"/>
      <c r="W487" s="18"/>
      <c r="X487" s="165"/>
      <c r="Y487" s="165"/>
      <c r="Z487" s="18"/>
      <c r="AA487" s="18"/>
      <c r="AB487" s="18"/>
      <c r="AC487" s="18"/>
      <c r="AD487" s="18"/>
      <c r="AE487" s="18"/>
    </row>
    <row r="488" spans="1:31" s="11" customFormat="1" ht="15" customHeight="1" x14ac:dyDescent="0.3">
      <c r="A488" s="59"/>
      <c r="B488" s="80"/>
      <c r="C488" s="174"/>
      <c r="D488" s="174"/>
      <c r="E488" s="17"/>
      <c r="F488" s="18"/>
      <c r="G488" s="18"/>
      <c r="H488" s="18"/>
      <c r="I488" s="18"/>
      <c r="J488" s="18"/>
      <c r="K488" s="18"/>
      <c r="L488" s="18"/>
      <c r="M488" s="18"/>
      <c r="N488" s="165"/>
      <c r="O488" s="165"/>
      <c r="P488" s="18"/>
      <c r="Q488" s="18"/>
      <c r="R488" s="18"/>
      <c r="S488" s="18"/>
      <c r="T488" s="18"/>
      <c r="U488" s="18"/>
      <c r="V488" s="18"/>
      <c r="W488" s="18"/>
      <c r="X488" s="165"/>
      <c r="Y488" s="165"/>
      <c r="Z488" s="18"/>
      <c r="AA488" s="18"/>
      <c r="AB488" s="18"/>
      <c r="AC488" s="18"/>
      <c r="AD488" s="18"/>
      <c r="AE488" s="18"/>
    </row>
    <row r="489" spans="1:31" s="11" customFormat="1" ht="15" customHeight="1" x14ac:dyDescent="0.3">
      <c r="A489" s="59"/>
      <c r="B489" s="80"/>
      <c r="C489" s="174"/>
      <c r="D489" s="174"/>
      <c r="E489" s="17"/>
      <c r="F489" s="18"/>
      <c r="G489" s="18"/>
      <c r="H489" s="18"/>
      <c r="I489" s="18"/>
      <c r="J489" s="18"/>
      <c r="K489" s="18"/>
      <c r="L489" s="18"/>
      <c r="M489" s="18"/>
      <c r="N489" s="165"/>
      <c r="O489" s="165"/>
      <c r="P489" s="18"/>
      <c r="Q489" s="18"/>
      <c r="R489" s="18"/>
      <c r="S489" s="18"/>
      <c r="T489" s="18"/>
      <c r="U489" s="18"/>
      <c r="V489" s="18"/>
      <c r="W489" s="18"/>
      <c r="X489" s="165"/>
      <c r="Y489" s="165"/>
      <c r="Z489" s="18"/>
      <c r="AA489" s="18"/>
      <c r="AB489" s="18"/>
      <c r="AC489" s="18"/>
      <c r="AD489" s="18"/>
      <c r="AE489" s="18"/>
    </row>
    <row r="490" spans="1:31" s="11" customFormat="1" ht="15" customHeight="1" x14ac:dyDescent="0.3">
      <c r="A490" s="59"/>
      <c r="B490" s="80"/>
      <c r="C490" s="174"/>
      <c r="D490" s="174"/>
      <c r="E490" s="17"/>
      <c r="F490" s="18"/>
      <c r="G490" s="18"/>
      <c r="H490" s="18"/>
      <c r="I490" s="18"/>
      <c r="J490" s="18"/>
      <c r="K490" s="18"/>
      <c r="L490" s="18"/>
      <c r="M490" s="18"/>
      <c r="N490" s="165"/>
      <c r="O490" s="165"/>
      <c r="P490" s="18"/>
      <c r="Q490" s="18"/>
      <c r="R490" s="18"/>
      <c r="S490" s="18"/>
      <c r="T490" s="18"/>
      <c r="U490" s="18"/>
      <c r="V490" s="18"/>
      <c r="W490" s="18"/>
      <c r="X490" s="165"/>
      <c r="Y490" s="165"/>
      <c r="Z490" s="18"/>
      <c r="AA490" s="18"/>
      <c r="AB490" s="18"/>
      <c r="AC490" s="18"/>
      <c r="AD490" s="18"/>
      <c r="AE490" s="18"/>
    </row>
    <row r="491" spans="1:31" s="11" customFormat="1" ht="15" customHeight="1" x14ac:dyDescent="0.3">
      <c r="A491" s="59"/>
      <c r="B491" s="80"/>
      <c r="C491" s="174"/>
      <c r="D491" s="174"/>
      <c r="E491" s="17"/>
      <c r="F491" s="18"/>
      <c r="G491" s="18"/>
      <c r="H491" s="18"/>
      <c r="I491" s="18"/>
      <c r="J491" s="18"/>
      <c r="K491" s="18"/>
      <c r="L491" s="18"/>
      <c r="M491" s="18"/>
      <c r="N491" s="165"/>
      <c r="O491" s="165"/>
      <c r="P491" s="18"/>
      <c r="Q491" s="18"/>
      <c r="R491" s="18"/>
      <c r="S491" s="18"/>
      <c r="T491" s="18"/>
      <c r="U491" s="18"/>
      <c r="V491" s="18"/>
      <c r="W491" s="18"/>
      <c r="X491" s="165"/>
      <c r="Y491" s="165"/>
      <c r="Z491" s="18"/>
      <c r="AA491" s="18"/>
      <c r="AB491" s="18"/>
      <c r="AC491" s="18"/>
      <c r="AD491" s="18"/>
      <c r="AE491" s="18"/>
    </row>
    <row r="492" spans="1:31" s="11" customFormat="1" ht="15" customHeight="1" x14ac:dyDescent="0.3">
      <c r="A492" s="59"/>
      <c r="B492" s="80"/>
      <c r="C492" s="174"/>
      <c r="D492" s="174"/>
      <c r="E492" s="17"/>
      <c r="F492" s="18"/>
      <c r="G492" s="18"/>
      <c r="H492" s="18"/>
      <c r="I492" s="18"/>
      <c r="J492" s="18"/>
      <c r="K492" s="18"/>
      <c r="L492" s="18"/>
      <c r="M492" s="18"/>
      <c r="N492" s="165"/>
      <c r="O492" s="165"/>
      <c r="P492" s="18"/>
      <c r="Q492" s="18"/>
      <c r="R492" s="18"/>
      <c r="S492" s="18"/>
      <c r="T492" s="18"/>
      <c r="U492" s="18"/>
      <c r="V492" s="18"/>
      <c r="W492" s="18"/>
      <c r="X492" s="165"/>
      <c r="Y492" s="165"/>
      <c r="Z492" s="18"/>
      <c r="AA492" s="18"/>
      <c r="AB492" s="18"/>
      <c r="AC492" s="18"/>
      <c r="AD492" s="18"/>
      <c r="AE492" s="18"/>
    </row>
    <row r="493" spans="1:31" s="11" customFormat="1" ht="15" customHeight="1" x14ac:dyDescent="0.3">
      <c r="A493" s="59"/>
      <c r="B493" s="80"/>
      <c r="C493" s="174"/>
      <c r="D493" s="174"/>
      <c r="E493" s="17"/>
      <c r="F493" s="18"/>
      <c r="G493" s="18"/>
      <c r="H493" s="18"/>
      <c r="I493" s="18"/>
      <c r="J493" s="18"/>
      <c r="K493" s="18"/>
      <c r="L493" s="18"/>
      <c r="M493" s="18"/>
      <c r="N493" s="165"/>
      <c r="O493" s="165"/>
      <c r="P493" s="18"/>
      <c r="Q493" s="18"/>
      <c r="R493" s="18"/>
      <c r="S493" s="18"/>
      <c r="T493" s="18"/>
      <c r="U493" s="18"/>
      <c r="V493" s="18"/>
      <c r="W493" s="18"/>
      <c r="X493" s="165"/>
      <c r="Y493" s="165"/>
      <c r="Z493" s="18"/>
      <c r="AA493" s="18"/>
      <c r="AB493" s="18"/>
      <c r="AC493" s="18"/>
      <c r="AD493" s="18"/>
      <c r="AE493" s="18"/>
    </row>
    <row r="494" spans="1:31" s="11" customFormat="1" ht="15" customHeight="1" x14ac:dyDescent="0.3">
      <c r="A494" s="59"/>
      <c r="B494" s="80"/>
      <c r="C494" s="174"/>
      <c r="D494" s="174"/>
      <c r="E494" s="17"/>
      <c r="F494" s="18"/>
      <c r="G494" s="18"/>
      <c r="H494" s="18"/>
      <c r="I494" s="18"/>
      <c r="J494" s="18"/>
      <c r="K494" s="18"/>
      <c r="L494" s="18"/>
      <c r="M494" s="18"/>
      <c r="N494" s="165"/>
      <c r="O494" s="165"/>
      <c r="P494" s="18"/>
      <c r="Q494" s="18"/>
      <c r="R494" s="18"/>
      <c r="S494" s="18"/>
      <c r="T494" s="18"/>
      <c r="U494" s="18"/>
      <c r="V494" s="18"/>
      <c r="W494" s="18"/>
      <c r="X494" s="165"/>
      <c r="Y494" s="165"/>
      <c r="Z494" s="18"/>
      <c r="AA494" s="18"/>
      <c r="AB494" s="18"/>
      <c r="AC494" s="18"/>
      <c r="AD494" s="18"/>
      <c r="AE494" s="18"/>
    </row>
    <row r="495" spans="1:31" s="11" customFormat="1" ht="15" customHeight="1" x14ac:dyDescent="0.3">
      <c r="A495" s="59"/>
      <c r="B495" s="80"/>
      <c r="C495" s="174"/>
      <c r="D495" s="174"/>
      <c r="E495" s="17"/>
      <c r="F495" s="18"/>
      <c r="G495" s="18"/>
      <c r="H495" s="18"/>
      <c r="I495" s="18"/>
      <c r="J495" s="18"/>
      <c r="K495" s="18"/>
      <c r="L495" s="18"/>
      <c r="M495" s="18"/>
      <c r="N495" s="165"/>
      <c r="O495" s="165"/>
      <c r="P495" s="18"/>
      <c r="Q495" s="18"/>
      <c r="R495" s="18"/>
      <c r="S495" s="18"/>
      <c r="T495" s="18"/>
      <c r="U495" s="18"/>
      <c r="V495" s="18"/>
      <c r="W495" s="18"/>
      <c r="X495" s="165"/>
      <c r="Y495" s="165"/>
      <c r="Z495" s="18"/>
      <c r="AA495" s="18"/>
      <c r="AB495" s="18"/>
      <c r="AC495" s="18"/>
      <c r="AD495" s="18"/>
      <c r="AE495" s="18"/>
    </row>
    <row r="496" spans="1:31" s="11" customFormat="1" ht="15" customHeight="1" x14ac:dyDescent="0.3">
      <c r="A496" s="59"/>
      <c r="B496" s="80"/>
      <c r="C496" s="174"/>
      <c r="D496" s="174"/>
      <c r="E496" s="17"/>
      <c r="F496" s="18"/>
      <c r="G496" s="18"/>
      <c r="H496" s="18"/>
      <c r="I496" s="18"/>
      <c r="J496" s="18"/>
      <c r="K496" s="18"/>
      <c r="L496" s="18"/>
      <c r="M496" s="18"/>
      <c r="N496" s="165"/>
      <c r="O496" s="165"/>
      <c r="P496" s="18"/>
      <c r="Q496" s="18"/>
      <c r="R496" s="18"/>
      <c r="S496" s="18"/>
      <c r="T496" s="18"/>
      <c r="U496" s="18"/>
      <c r="V496" s="18"/>
      <c r="W496" s="18"/>
      <c r="X496" s="165"/>
      <c r="Y496" s="165"/>
      <c r="Z496" s="18"/>
      <c r="AA496" s="18"/>
      <c r="AB496" s="18"/>
      <c r="AC496" s="18"/>
      <c r="AD496" s="18"/>
      <c r="AE496" s="18"/>
    </row>
    <row r="497" spans="1:31" s="11" customFormat="1" ht="15" customHeight="1" x14ac:dyDescent="0.3">
      <c r="A497" s="59"/>
      <c r="B497" s="80"/>
      <c r="C497" s="174"/>
      <c r="D497" s="174"/>
      <c r="E497" s="17"/>
      <c r="F497" s="18"/>
      <c r="G497" s="18"/>
      <c r="H497" s="18"/>
      <c r="I497" s="18"/>
      <c r="J497" s="18"/>
      <c r="K497" s="18"/>
      <c r="L497" s="18"/>
      <c r="M497" s="18"/>
      <c r="N497" s="165"/>
      <c r="O497" s="165"/>
      <c r="P497" s="18"/>
      <c r="Q497" s="18"/>
      <c r="R497" s="18"/>
      <c r="S497" s="18"/>
      <c r="T497" s="18"/>
      <c r="U497" s="18"/>
      <c r="V497" s="18"/>
      <c r="W497" s="18"/>
      <c r="X497" s="165"/>
      <c r="Y497" s="165"/>
      <c r="Z497" s="18"/>
      <c r="AA497" s="18"/>
      <c r="AB497" s="18"/>
      <c r="AC497" s="18"/>
      <c r="AD497" s="18"/>
      <c r="AE497" s="18"/>
    </row>
    <row r="498" spans="1:31" s="11" customFormat="1" ht="15" customHeight="1" x14ac:dyDescent="0.3">
      <c r="A498" s="59"/>
      <c r="B498" s="80"/>
      <c r="C498" s="174"/>
      <c r="D498" s="174"/>
      <c r="E498" s="17"/>
      <c r="F498" s="18"/>
      <c r="G498" s="18"/>
      <c r="H498" s="18"/>
      <c r="I498" s="18"/>
      <c r="J498" s="18"/>
      <c r="K498" s="18"/>
      <c r="L498" s="18"/>
      <c r="M498" s="18"/>
      <c r="N498" s="165"/>
      <c r="O498" s="165"/>
      <c r="P498" s="18"/>
      <c r="Q498" s="18"/>
      <c r="R498" s="18"/>
      <c r="S498" s="18"/>
      <c r="T498" s="18"/>
      <c r="U498" s="18"/>
      <c r="V498" s="18"/>
      <c r="W498" s="18"/>
      <c r="X498" s="165"/>
      <c r="Y498" s="165"/>
      <c r="Z498" s="18"/>
      <c r="AA498" s="18"/>
      <c r="AB498" s="18"/>
      <c r="AC498" s="18"/>
      <c r="AD498" s="18"/>
      <c r="AE498" s="18"/>
    </row>
    <row r="499" spans="1:31" s="11" customFormat="1" ht="15" customHeight="1" x14ac:dyDescent="0.3">
      <c r="A499" s="59"/>
      <c r="B499" s="80"/>
      <c r="C499" s="174"/>
      <c r="D499" s="174"/>
      <c r="E499" s="17"/>
      <c r="F499" s="18"/>
      <c r="G499" s="18"/>
      <c r="H499" s="18"/>
      <c r="I499" s="18"/>
      <c r="J499" s="18"/>
      <c r="K499" s="18"/>
      <c r="L499" s="18"/>
      <c r="M499" s="18"/>
      <c r="N499" s="165"/>
      <c r="O499" s="165"/>
      <c r="P499" s="18"/>
      <c r="Q499" s="18"/>
      <c r="R499" s="18"/>
      <c r="S499" s="18"/>
      <c r="T499" s="18"/>
      <c r="U499" s="18"/>
      <c r="V499" s="18"/>
      <c r="W499" s="18"/>
      <c r="X499" s="165"/>
      <c r="Y499" s="165"/>
      <c r="Z499" s="18"/>
      <c r="AA499" s="18"/>
      <c r="AB499" s="18"/>
      <c r="AC499" s="18"/>
      <c r="AD499" s="18"/>
      <c r="AE499" s="18"/>
    </row>
    <row r="500" spans="1:31" s="11" customFormat="1" ht="15" customHeight="1" x14ac:dyDescent="0.3">
      <c r="A500" s="59"/>
      <c r="B500" s="80"/>
      <c r="C500" s="174"/>
      <c r="D500" s="174"/>
      <c r="E500" s="17"/>
      <c r="F500" s="18"/>
      <c r="G500" s="18"/>
      <c r="H500" s="18"/>
      <c r="I500" s="18"/>
      <c r="J500" s="18"/>
      <c r="K500" s="18"/>
      <c r="L500" s="18"/>
      <c r="M500" s="18"/>
      <c r="N500" s="165"/>
      <c r="O500" s="165"/>
      <c r="P500" s="18"/>
      <c r="Q500" s="18"/>
      <c r="R500" s="18"/>
      <c r="S500" s="18"/>
      <c r="T500" s="18"/>
      <c r="U500" s="18"/>
      <c r="V500" s="18"/>
      <c r="W500" s="18"/>
      <c r="X500" s="165"/>
      <c r="Y500" s="165"/>
      <c r="Z500" s="18"/>
      <c r="AA500" s="18"/>
      <c r="AB500" s="18"/>
      <c r="AC500" s="18"/>
      <c r="AD500" s="18"/>
      <c r="AE500" s="18"/>
    </row>
    <row r="501" spans="1:31" s="11" customFormat="1" ht="15" customHeight="1" x14ac:dyDescent="0.3">
      <c r="A501" s="59"/>
      <c r="B501" s="80"/>
      <c r="C501" s="174"/>
      <c r="D501" s="174"/>
      <c r="E501" s="17"/>
      <c r="F501" s="18"/>
      <c r="G501" s="18"/>
      <c r="H501" s="18"/>
      <c r="I501" s="18"/>
      <c r="J501" s="18"/>
      <c r="K501" s="18"/>
      <c r="L501" s="18"/>
      <c r="M501" s="18"/>
      <c r="N501" s="165"/>
      <c r="O501" s="165"/>
      <c r="P501" s="18"/>
      <c r="Q501" s="18"/>
      <c r="R501" s="18"/>
      <c r="S501" s="18"/>
      <c r="T501" s="18"/>
      <c r="U501" s="18"/>
      <c r="V501" s="18"/>
      <c r="W501" s="18"/>
      <c r="X501" s="165"/>
      <c r="Y501" s="165"/>
      <c r="Z501" s="18"/>
      <c r="AA501" s="18"/>
      <c r="AB501" s="18"/>
      <c r="AC501" s="18"/>
      <c r="AD501" s="18"/>
      <c r="AE501" s="18"/>
    </row>
    <row r="502" spans="1:31" s="11" customFormat="1" ht="15" customHeight="1" x14ac:dyDescent="0.3">
      <c r="A502" s="59"/>
      <c r="B502" s="80"/>
      <c r="C502" s="174"/>
      <c r="D502" s="174"/>
      <c r="E502" s="17"/>
      <c r="F502" s="18"/>
      <c r="G502" s="18"/>
      <c r="H502" s="18"/>
      <c r="I502" s="18"/>
      <c r="J502" s="18"/>
      <c r="K502" s="18"/>
      <c r="L502" s="18"/>
      <c r="M502" s="18"/>
      <c r="N502" s="165"/>
      <c r="O502" s="165"/>
      <c r="P502" s="18"/>
      <c r="Q502" s="18"/>
      <c r="R502" s="18"/>
      <c r="S502" s="18"/>
      <c r="T502" s="18"/>
      <c r="U502" s="18"/>
      <c r="V502" s="18"/>
      <c r="W502" s="18"/>
      <c r="X502" s="165"/>
      <c r="Y502" s="165"/>
      <c r="Z502" s="18"/>
      <c r="AA502" s="18"/>
      <c r="AB502" s="18"/>
      <c r="AC502" s="18"/>
      <c r="AD502" s="18"/>
      <c r="AE502" s="18"/>
    </row>
    <row r="503" spans="1:31" s="11" customFormat="1" ht="15" customHeight="1" x14ac:dyDescent="0.3">
      <c r="A503" s="59"/>
      <c r="B503" s="80"/>
      <c r="C503" s="174"/>
      <c r="D503" s="174"/>
      <c r="E503" s="17"/>
      <c r="F503" s="18"/>
      <c r="G503" s="18"/>
      <c r="H503" s="18"/>
      <c r="I503" s="18"/>
      <c r="J503" s="18"/>
      <c r="K503" s="18"/>
      <c r="L503" s="18"/>
      <c r="M503" s="18"/>
      <c r="N503" s="165"/>
      <c r="O503" s="165"/>
      <c r="P503" s="18"/>
      <c r="Q503" s="18"/>
      <c r="R503" s="18"/>
      <c r="S503" s="18"/>
      <c r="T503" s="18"/>
      <c r="U503" s="18"/>
      <c r="V503" s="18"/>
      <c r="W503" s="18"/>
      <c r="X503" s="165"/>
      <c r="Y503" s="165"/>
      <c r="Z503" s="18"/>
      <c r="AA503" s="18"/>
      <c r="AB503" s="18"/>
      <c r="AC503" s="18"/>
      <c r="AD503" s="18"/>
      <c r="AE503" s="18"/>
    </row>
    <row r="504" spans="1:31" s="11" customFormat="1" ht="15" customHeight="1" x14ac:dyDescent="0.3">
      <c r="A504" s="59"/>
      <c r="B504" s="80"/>
      <c r="C504" s="174"/>
      <c r="D504" s="174"/>
      <c r="E504" s="17"/>
      <c r="F504" s="18"/>
      <c r="G504" s="18"/>
      <c r="H504" s="18"/>
      <c r="I504" s="18"/>
      <c r="J504" s="18"/>
      <c r="K504" s="18"/>
      <c r="L504" s="18"/>
      <c r="M504" s="18"/>
      <c r="N504" s="165"/>
      <c r="O504" s="165"/>
      <c r="P504" s="18"/>
      <c r="Q504" s="18"/>
      <c r="R504" s="18"/>
      <c r="S504" s="18"/>
      <c r="T504" s="18"/>
      <c r="U504" s="18"/>
      <c r="V504" s="18"/>
      <c r="W504" s="18"/>
      <c r="X504" s="165"/>
      <c r="Y504" s="165"/>
      <c r="Z504" s="18"/>
      <c r="AA504" s="18"/>
      <c r="AB504" s="18"/>
      <c r="AC504" s="18"/>
      <c r="AD504" s="18"/>
      <c r="AE504" s="18"/>
    </row>
    <row r="505" spans="1:31" s="11" customFormat="1" ht="15" customHeight="1" x14ac:dyDescent="0.3">
      <c r="A505" s="59"/>
      <c r="B505" s="80"/>
      <c r="C505" s="174"/>
      <c r="D505" s="174"/>
      <c r="E505" s="17"/>
      <c r="F505" s="18"/>
      <c r="G505" s="18"/>
      <c r="H505" s="18"/>
      <c r="I505" s="18"/>
      <c r="J505" s="18"/>
      <c r="K505" s="18"/>
      <c r="L505" s="18"/>
      <c r="M505" s="18"/>
      <c r="N505" s="165"/>
      <c r="O505" s="165"/>
      <c r="P505" s="18"/>
      <c r="Q505" s="18"/>
      <c r="R505" s="18"/>
      <c r="S505" s="18"/>
      <c r="T505" s="18"/>
      <c r="U505" s="18"/>
      <c r="V505" s="18"/>
      <c r="W505" s="18"/>
      <c r="X505" s="165"/>
      <c r="Y505" s="165"/>
      <c r="Z505" s="18"/>
      <c r="AA505" s="18"/>
      <c r="AB505" s="18"/>
      <c r="AC505" s="18"/>
      <c r="AD505" s="18"/>
      <c r="AE505" s="18"/>
    </row>
    <row r="506" spans="1:31" s="11" customFormat="1" ht="15" customHeight="1" x14ac:dyDescent="0.3">
      <c r="A506" s="59"/>
      <c r="B506" s="80"/>
      <c r="C506" s="174"/>
      <c r="D506" s="174"/>
      <c r="E506" s="17"/>
      <c r="F506" s="18"/>
      <c r="G506" s="18"/>
      <c r="H506" s="18"/>
      <c r="I506" s="18"/>
      <c r="J506" s="18"/>
      <c r="K506" s="18"/>
      <c r="L506" s="18"/>
      <c r="M506" s="18"/>
      <c r="N506" s="165"/>
      <c r="O506" s="165"/>
      <c r="P506" s="18"/>
      <c r="Q506" s="18"/>
      <c r="R506" s="18"/>
      <c r="S506" s="18"/>
      <c r="T506" s="18"/>
      <c r="U506" s="18"/>
      <c r="V506" s="18"/>
      <c r="W506" s="18"/>
      <c r="X506" s="165"/>
      <c r="Y506" s="165"/>
      <c r="Z506" s="18"/>
      <c r="AA506" s="18"/>
      <c r="AB506" s="18"/>
      <c r="AC506" s="18"/>
      <c r="AD506" s="18"/>
      <c r="AE506" s="18"/>
    </row>
    <row r="507" spans="1:31" s="11" customFormat="1" ht="15" customHeight="1" x14ac:dyDescent="0.3">
      <c r="A507" s="59"/>
      <c r="B507" s="80"/>
      <c r="C507" s="174"/>
      <c r="D507" s="174"/>
      <c r="E507" s="17"/>
      <c r="F507" s="18"/>
      <c r="G507" s="18"/>
      <c r="H507" s="18"/>
      <c r="I507" s="18"/>
      <c r="J507" s="18"/>
      <c r="K507" s="18"/>
      <c r="L507" s="18"/>
      <c r="M507" s="18"/>
      <c r="N507" s="165"/>
      <c r="O507" s="165"/>
      <c r="P507" s="18"/>
      <c r="Q507" s="18"/>
      <c r="R507" s="18"/>
      <c r="S507" s="18"/>
      <c r="T507" s="18"/>
      <c r="U507" s="18"/>
      <c r="V507" s="18"/>
      <c r="W507" s="18"/>
      <c r="X507" s="165"/>
      <c r="Y507" s="165"/>
      <c r="Z507" s="18"/>
      <c r="AA507" s="18"/>
      <c r="AB507" s="18"/>
      <c r="AC507" s="18"/>
      <c r="AD507" s="18"/>
      <c r="AE507" s="18"/>
    </row>
    <row r="508" spans="1:31" s="11" customFormat="1" ht="15" customHeight="1" x14ac:dyDescent="0.3">
      <c r="A508" s="59"/>
      <c r="B508" s="80"/>
      <c r="C508" s="174"/>
      <c r="D508" s="174"/>
      <c r="E508" s="17"/>
      <c r="F508" s="18"/>
      <c r="G508" s="18"/>
      <c r="H508" s="18"/>
      <c r="I508" s="18"/>
      <c r="J508" s="18"/>
      <c r="K508" s="18"/>
      <c r="L508" s="18"/>
      <c r="M508" s="18"/>
      <c r="N508" s="165"/>
      <c r="O508" s="165"/>
      <c r="P508" s="18"/>
      <c r="Q508" s="18"/>
      <c r="R508" s="18"/>
      <c r="S508" s="18"/>
      <c r="T508" s="18"/>
      <c r="U508" s="18"/>
      <c r="V508" s="18"/>
      <c r="W508" s="18"/>
      <c r="X508" s="165"/>
      <c r="Y508" s="165"/>
      <c r="Z508" s="18"/>
      <c r="AA508" s="18"/>
      <c r="AB508" s="18"/>
      <c r="AC508" s="18"/>
      <c r="AD508" s="18"/>
      <c r="AE508" s="18"/>
    </row>
    <row r="509" spans="1:31" s="11" customFormat="1" ht="15" customHeight="1" x14ac:dyDescent="0.3">
      <c r="A509" s="59"/>
      <c r="B509" s="80"/>
      <c r="C509" s="174"/>
      <c r="D509" s="174"/>
      <c r="E509" s="17"/>
      <c r="F509" s="18"/>
      <c r="G509" s="18"/>
      <c r="H509" s="18"/>
      <c r="I509" s="18"/>
      <c r="J509" s="18"/>
      <c r="K509" s="18"/>
      <c r="L509" s="18"/>
      <c r="M509" s="18"/>
      <c r="N509" s="165"/>
      <c r="O509" s="165"/>
      <c r="P509" s="18"/>
      <c r="Q509" s="18"/>
      <c r="R509" s="18"/>
      <c r="S509" s="18"/>
      <c r="T509" s="18"/>
      <c r="U509" s="18"/>
      <c r="V509" s="18"/>
      <c r="W509" s="18"/>
      <c r="X509" s="165"/>
      <c r="Y509" s="165"/>
      <c r="Z509" s="18"/>
      <c r="AA509" s="18"/>
      <c r="AB509" s="18"/>
      <c r="AC509" s="18"/>
      <c r="AD509" s="18"/>
      <c r="AE509" s="18"/>
    </row>
    <row r="510" spans="1:31" s="11" customFormat="1" ht="15" customHeight="1" x14ac:dyDescent="0.3">
      <c r="A510" s="59"/>
      <c r="B510" s="80"/>
      <c r="C510" s="174"/>
      <c r="D510" s="174"/>
      <c r="E510" s="17"/>
      <c r="F510" s="18"/>
      <c r="G510" s="18"/>
      <c r="H510" s="18"/>
      <c r="I510" s="18"/>
      <c r="J510" s="18"/>
      <c r="K510" s="18"/>
      <c r="L510" s="18"/>
      <c r="M510" s="18"/>
      <c r="N510" s="165"/>
      <c r="O510" s="165"/>
      <c r="P510" s="18"/>
      <c r="Q510" s="18"/>
      <c r="R510" s="18"/>
      <c r="S510" s="18"/>
      <c r="T510" s="18"/>
      <c r="U510" s="18"/>
      <c r="V510" s="18"/>
      <c r="W510" s="18"/>
      <c r="X510" s="165"/>
      <c r="Y510" s="165"/>
      <c r="Z510" s="18"/>
      <c r="AA510" s="18"/>
      <c r="AB510" s="18"/>
      <c r="AC510" s="18"/>
      <c r="AD510" s="18"/>
      <c r="AE510" s="18"/>
    </row>
    <row r="511" spans="1:31" s="11" customFormat="1" ht="15" customHeight="1" x14ac:dyDescent="0.3">
      <c r="A511" s="59"/>
      <c r="B511" s="80"/>
      <c r="C511" s="174"/>
      <c r="D511" s="174"/>
      <c r="E511" s="17"/>
      <c r="F511" s="18"/>
      <c r="G511" s="18"/>
      <c r="H511" s="18"/>
      <c r="I511" s="18"/>
      <c r="J511" s="18"/>
      <c r="K511" s="18"/>
      <c r="L511" s="18"/>
      <c r="M511" s="18"/>
      <c r="N511" s="165"/>
      <c r="O511" s="165"/>
      <c r="P511" s="18"/>
      <c r="Q511" s="18"/>
      <c r="R511" s="18"/>
      <c r="S511" s="18"/>
      <c r="T511" s="18"/>
      <c r="U511" s="18"/>
      <c r="V511" s="18"/>
      <c r="W511" s="18"/>
      <c r="X511" s="165"/>
      <c r="Y511" s="165"/>
      <c r="Z511" s="18"/>
      <c r="AA511" s="18"/>
      <c r="AB511" s="18"/>
      <c r="AC511" s="18"/>
      <c r="AD511" s="18"/>
      <c r="AE511" s="18"/>
    </row>
    <row r="512" spans="1:31" s="11" customFormat="1" ht="15" customHeight="1" x14ac:dyDescent="0.3">
      <c r="A512" s="59"/>
      <c r="B512" s="80"/>
      <c r="C512" s="174"/>
      <c r="D512" s="174"/>
      <c r="E512" s="17"/>
      <c r="F512" s="18"/>
      <c r="G512" s="18"/>
      <c r="H512" s="18"/>
      <c r="I512" s="18"/>
      <c r="J512" s="18"/>
      <c r="K512" s="18"/>
      <c r="L512" s="18"/>
      <c r="M512" s="18"/>
      <c r="N512" s="165"/>
      <c r="O512" s="165"/>
      <c r="P512" s="18"/>
      <c r="Q512" s="18"/>
      <c r="R512" s="18"/>
      <c r="S512" s="18"/>
      <c r="T512" s="18"/>
      <c r="U512" s="18"/>
      <c r="V512" s="18"/>
      <c r="W512" s="18"/>
      <c r="X512" s="165"/>
      <c r="Y512" s="165"/>
      <c r="Z512" s="18"/>
      <c r="AA512" s="18"/>
      <c r="AB512" s="18"/>
      <c r="AC512" s="18"/>
      <c r="AD512" s="18"/>
      <c r="AE512" s="18"/>
    </row>
    <row r="513" spans="1:31" s="11" customFormat="1" ht="15" customHeight="1" x14ac:dyDescent="0.3">
      <c r="A513" s="59"/>
      <c r="B513" s="80"/>
      <c r="C513" s="174"/>
      <c r="D513" s="174"/>
      <c r="E513" s="17"/>
      <c r="F513" s="18"/>
      <c r="G513" s="18"/>
      <c r="H513" s="18"/>
      <c r="I513" s="18"/>
      <c r="J513" s="18"/>
      <c r="K513" s="18"/>
      <c r="L513" s="18"/>
      <c r="M513" s="18"/>
      <c r="N513" s="165"/>
      <c r="O513" s="165"/>
      <c r="P513" s="18"/>
      <c r="Q513" s="18"/>
      <c r="R513" s="18"/>
      <c r="S513" s="18"/>
      <c r="T513" s="18"/>
      <c r="U513" s="18"/>
      <c r="V513" s="18"/>
      <c r="W513" s="18"/>
      <c r="X513" s="165"/>
      <c r="Y513" s="165"/>
      <c r="Z513" s="18"/>
      <c r="AA513" s="18"/>
      <c r="AB513" s="18"/>
      <c r="AC513" s="18"/>
      <c r="AD513" s="18"/>
      <c r="AE513" s="18"/>
    </row>
    <row r="514" spans="1:31" s="11" customFormat="1" ht="15" customHeight="1" x14ac:dyDescent="0.3">
      <c r="A514" s="59"/>
      <c r="B514" s="80"/>
      <c r="C514" s="174"/>
      <c r="D514" s="174"/>
      <c r="E514" s="17"/>
      <c r="F514" s="18"/>
      <c r="G514" s="18"/>
      <c r="H514" s="18"/>
      <c r="I514" s="18"/>
      <c r="J514" s="18"/>
      <c r="K514" s="18"/>
      <c r="L514" s="18"/>
      <c r="M514" s="18"/>
      <c r="N514" s="165"/>
      <c r="O514" s="165"/>
      <c r="P514" s="18"/>
      <c r="Q514" s="18"/>
      <c r="R514" s="18"/>
      <c r="S514" s="18"/>
      <c r="T514" s="18"/>
      <c r="U514" s="18"/>
      <c r="V514" s="18"/>
      <c r="W514" s="18"/>
      <c r="X514" s="165"/>
      <c r="Y514" s="165"/>
      <c r="Z514" s="18"/>
      <c r="AA514" s="18"/>
      <c r="AB514" s="18"/>
      <c r="AC514" s="18"/>
      <c r="AD514" s="18"/>
      <c r="AE514" s="18"/>
    </row>
    <row r="515" spans="1:31" s="11" customFormat="1" ht="15" customHeight="1" x14ac:dyDescent="0.3">
      <c r="A515" s="59"/>
      <c r="B515" s="80"/>
      <c r="C515" s="174"/>
      <c r="D515" s="174"/>
      <c r="E515" s="17"/>
      <c r="F515" s="18"/>
      <c r="G515" s="18"/>
      <c r="H515" s="18"/>
      <c r="I515" s="18"/>
      <c r="J515" s="18"/>
      <c r="K515" s="18"/>
      <c r="L515" s="18"/>
      <c r="M515" s="18"/>
      <c r="N515" s="165"/>
      <c r="O515" s="165"/>
      <c r="P515" s="18"/>
      <c r="Q515" s="18"/>
      <c r="R515" s="18"/>
      <c r="S515" s="18"/>
      <c r="T515" s="18"/>
      <c r="U515" s="18"/>
      <c r="V515" s="18"/>
      <c r="W515" s="18"/>
      <c r="X515" s="165"/>
      <c r="Y515" s="165"/>
      <c r="Z515" s="18"/>
      <c r="AA515" s="18"/>
      <c r="AB515" s="18"/>
      <c r="AC515" s="18"/>
      <c r="AD515" s="18"/>
      <c r="AE515" s="18"/>
    </row>
    <row r="516" spans="1:31" s="11" customFormat="1" ht="15" customHeight="1" x14ac:dyDescent="0.3">
      <c r="A516" s="59"/>
      <c r="B516" s="80"/>
      <c r="C516" s="174"/>
      <c r="D516" s="174"/>
      <c r="E516" s="17"/>
      <c r="F516" s="18"/>
      <c r="G516" s="18"/>
      <c r="H516" s="18"/>
      <c r="I516" s="18"/>
      <c r="J516" s="18"/>
      <c r="K516" s="18"/>
      <c r="L516" s="18"/>
      <c r="M516" s="18"/>
      <c r="N516" s="165"/>
      <c r="O516" s="165"/>
      <c r="P516" s="18"/>
      <c r="Q516" s="18"/>
      <c r="R516" s="18"/>
      <c r="S516" s="18"/>
      <c r="T516" s="18"/>
      <c r="U516" s="18"/>
      <c r="V516" s="18"/>
      <c r="W516" s="18"/>
      <c r="X516" s="165"/>
      <c r="Y516" s="165"/>
      <c r="Z516" s="18"/>
      <c r="AA516" s="18"/>
      <c r="AB516" s="18"/>
      <c r="AC516" s="18"/>
      <c r="AD516" s="18"/>
      <c r="AE516" s="18"/>
    </row>
    <row r="517" spans="1:31" s="11" customFormat="1" ht="15" customHeight="1" x14ac:dyDescent="0.3">
      <c r="A517" s="59"/>
      <c r="B517" s="80"/>
      <c r="C517" s="174"/>
      <c r="D517" s="174"/>
      <c r="E517" s="17"/>
      <c r="F517" s="18"/>
      <c r="G517" s="18"/>
      <c r="H517" s="18"/>
      <c r="I517" s="18"/>
      <c r="J517" s="18"/>
      <c r="K517" s="18"/>
      <c r="L517" s="18"/>
      <c r="M517" s="18"/>
      <c r="N517" s="165"/>
      <c r="O517" s="165"/>
      <c r="P517" s="18"/>
      <c r="Q517" s="18"/>
      <c r="R517" s="18"/>
      <c r="S517" s="18"/>
      <c r="T517" s="18"/>
      <c r="U517" s="18"/>
      <c r="V517" s="18"/>
      <c r="W517" s="18"/>
      <c r="X517" s="165"/>
      <c r="Y517" s="165"/>
      <c r="Z517" s="18"/>
      <c r="AA517" s="18"/>
      <c r="AB517" s="18"/>
      <c r="AC517" s="18"/>
      <c r="AD517" s="18"/>
      <c r="AE517" s="18"/>
    </row>
    <row r="518" spans="1:31" s="11" customFormat="1" ht="15" customHeight="1" x14ac:dyDescent="0.3">
      <c r="A518" s="59"/>
      <c r="B518" s="80"/>
      <c r="C518" s="174"/>
      <c r="D518" s="174"/>
      <c r="E518" s="17"/>
      <c r="F518" s="18"/>
      <c r="G518" s="18"/>
      <c r="H518" s="18"/>
      <c r="I518" s="18"/>
      <c r="J518" s="18"/>
      <c r="K518" s="18"/>
      <c r="L518" s="18"/>
      <c r="M518" s="18"/>
      <c r="N518" s="165"/>
      <c r="O518" s="165"/>
      <c r="P518" s="18"/>
      <c r="Q518" s="18"/>
      <c r="R518" s="18"/>
      <c r="S518" s="18"/>
      <c r="T518" s="18"/>
      <c r="U518" s="18"/>
      <c r="V518" s="18"/>
      <c r="W518" s="18"/>
      <c r="X518" s="165"/>
      <c r="Y518" s="165"/>
      <c r="Z518" s="18"/>
      <c r="AA518" s="18"/>
      <c r="AB518" s="18"/>
      <c r="AC518" s="18"/>
      <c r="AD518" s="18"/>
      <c r="AE518" s="18"/>
    </row>
    <row r="519" spans="1:31" s="11" customFormat="1" ht="15" customHeight="1" x14ac:dyDescent="0.3">
      <c r="A519" s="59"/>
      <c r="B519" s="80"/>
      <c r="C519" s="174"/>
      <c r="D519" s="174"/>
      <c r="E519" s="17"/>
      <c r="F519" s="18"/>
      <c r="G519" s="18"/>
      <c r="H519" s="18"/>
      <c r="I519" s="18"/>
      <c r="J519" s="18"/>
      <c r="K519" s="18"/>
      <c r="L519" s="18"/>
      <c r="M519" s="18"/>
      <c r="N519" s="165"/>
      <c r="O519" s="165"/>
      <c r="P519" s="18"/>
      <c r="Q519" s="18"/>
      <c r="R519" s="18"/>
      <c r="S519" s="18"/>
      <c r="T519" s="18"/>
      <c r="U519" s="18"/>
      <c r="V519" s="18"/>
      <c r="W519" s="18"/>
      <c r="X519" s="165"/>
      <c r="Y519" s="165"/>
      <c r="Z519" s="18"/>
      <c r="AA519" s="18"/>
      <c r="AB519" s="18"/>
      <c r="AC519" s="18"/>
      <c r="AD519" s="18"/>
      <c r="AE519" s="18"/>
    </row>
    <row r="520" spans="1:31" s="11" customFormat="1" ht="15" customHeight="1" x14ac:dyDescent="0.3">
      <c r="A520" s="59"/>
      <c r="B520" s="80"/>
      <c r="C520" s="174"/>
      <c r="D520" s="174"/>
      <c r="E520" s="17"/>
      <c r="F520" s="18"/>
      <c r="G520" s="18"/>
      <c r="H520" s="18"/>
      <c r="I520" s="18"/>
      <c r="J520" s="18"/>
      <c r="K520" s="18"/>
      <c r="L520" s="18"/>
      <c r="M520" s="18"/>
      <c r="N520" s="165"/>
      <c r="O520" s="165"/>
      <c r="P520" s="18"/>
      <c r="Q520" s="18"/>
      <c r="R520" s="18"/>
      <c r="S520" s="18"/>
      <c r="T520" s="18"/>
      <c r="U520" s="18"/>
      <c r="V520" s="18"/>
      <c r="W520" s="18"/>
      <c r="X520" s="165"/>
      <c r="Y520" s="165"/>
      <c r="Z520" s="18"/>
      <c r="AA520" s="18"/>
      <c r="AB520" s="18"/>
      <c r="AC520" s="18"/>
      <c r="AD520" s="18"/>
      <c r="AE520" s="18"/>
    </row>
    <row r="521" spans="1:31" s="11" customFormat="1" ht="15" customHeight="1" x14ac:dyDescent="0.3">
      <c r="A521" s="59"/>
      <c r="B521" s="80"/>
      <c r="C521" s="174"/>
      <c r="D521" s="174"/>
      <c r="E521" s="17"/>
      <c r="F521" s="18"/>
      <c r="G521" s="18"/>
      <c r="H521" s="18"/>
      <c r="I521" s="18"/>
      <c r="J521" s="18"/>
      <c r="K521" s="18"/>
      <c r="L521" s="18"/>
      <c r="M521" s="18"/>
      <c r="N521" s="165"/>
      <c r="O521" s="165"/>
      <c r="P521" s="18"/>
      <c r="Q521" s="18"/>
      <c r="R521" s="18"/>
      <c r="S521" s="18"/>
      <c r="T521" s="18"/>
      <c r="U521" s="18"/>
      <c r="V521" s="18"/>
      <c r="W521" s="18"/>
      <c r="X521" s="165"/>
      <c r="Y521" s="165"/>
      <c r="Z521" s="18"/>
      <c r="AA521" s="18"/>
      <c r="AB521" s="18"/>
      <c r="AC521" s="18"/>
      <c r="AD521" s="18"/>
      <c r="AE521" s="18"/>
    </row>
    <row r="522" spans="1:31" s="11" customFormat="1" ht="15" customHeight="1" x14ac:dyDescent="0.3">
      <c r="A522" s="59"/>
      <c r="B522" s="80"/>
      <c r="C522" s="174"/>
      <c r="D522" s="174"/>
      <c r="E522" s="17"/>
      <c r="F522" s="18"/>
      <c r="G522" s="18"/>
      <c r="H522" s="18"/>
      <c r="I522" s="18"/>
      <c r="J522" s="18"/>
      <c r="K522" s="18"/>
      <c r="L522" s="18"/>
      <c r="M522" s="18"/>
      <c r="N522" s="165"/>
      <c r="O522" s="165"/>
      <c r="P522" s="18"/>
      <c r="Q522" s="18"/>
      <c r="R522" s="18"/>
      <c r="S522" s="18"/>
      <c r="T522" s="18"/>
      <c r="U522" s="18"/>
      <c r="V522" s="18"/>
      <c r="W522" s="18"/>
      <c r="X522" s="165"/>
      <c r="Y522" s="165"/>
      <c r="Z522" s="18"/>
      <c r="AA522" s="18"/>
      <c r="AB522" s="18"/>
      <c r="AC522" s="18"/>
      <c r="AD522" s="18"/>
      <c r="AE522" s="18"/>
    </row>
    <row r="523" spans="1:31" s="11" customFormat="1" ht="15" customHeight="1" x14ac:dyDescent="0.3">
      <c r="A523" s="59"/>
      <c r="B523" s="80"/>
      <c r="C523" s="174"/>
      <c r="D523" s="174"/>
      <c r="E523" s="17"/>
      <c r="F523" s="18"/>
      <c r="G523" s="18"/>
      <c r="H523" s="18"/>
      <c r="I523" s="18"/>
      <c r="J523" s="18"/>
      <c r="K523" s="18"/>
      <c r="L523" s="18"/>
      <c r="M523" s="18"/>
      <c r="N523" s="165"/>
      <c r="O523" s="165"/>
      <c r="P523" s="18"/>
      <c r="Q523" s="18"/>
      <c r="R523" s="18"/>
      <c r="S523" s="18"/>
      <c r="T523" s="18"/>
      <c r="U523" s="18"/>
      <c r="V523" s="18"/>
      <c r="W523" s="18"/>
      <c r="X523" s="165"/>
      <c r="Y523" s="165"/>
      <c r="Z523" s="18"/>
      <c r="AA523" s="18"/>
      <c r="AB523" s="18"/>
      <c r="AC523" s="18"/>
      <c r="AD523" s="18"/>
      <c r="AE523" s="18"/>
    </row>
    <row r="524" spans="1:31" s="11" customFormat="1" ht="15" customHeight="1" x14ac:dyDescent="0.3">
      <c r="A524" s="59"/>
      <c r="B524" s="80"/>
      <c r="C524" s="174"/>
      <c r="D524" s="174"/>
      <c r="E524" s="17"/>
      <c r="F524" s="18"/>
      <c r="G524" s="18"/>
      <c r="H524" s="18"/>
      <c r="I524" s="18"/>
      <c r="J524" s="18"/>
      <c r="K524" s="18"/>
      <c r="L524" s="18"/>
      <c r="M524" s="18"/>
      <c r="N524" s="165"/>
      <c r="O524" s="165"/>
      <c r="P524" s="18"/>
      <c r="Q524" s="18"/>
      <c r="R524" s="18"/>
      <c r="S524" s="18"/>
      <c r="T524" s="18"/>
      <c r="U524" s="18"/>
      <c r="V524" s="18"/>
      <c r="W524" s="18"/>
      <c r="X524" s="165"/>
      <c r="Y524" s="165"/>
      <c r="Z524" s="18"/>
      <c r="AA524" s="18"/>
      <c r="AB524" s="18"/>
      <c r="AC524" s="18"/>
      <c r="AD524" s="18"/>
      <c r="AE524" s="18"/>
    </row>
    <row r="525" spans="1:31" s="11" customFormat="1" ht="15" customHeight="1" x14ac:dyDescent="0.3">
      <c r="A525" s="59"/>
      <c r="B525" s="80"/>
      <c r="C525" s="174"/>
      <c r="D525" s="174"/>
      <c r="E525" s="17"/>
      <c r="F525" s="18"/>
      <c r="G525" s="18"/>
      <c r="H525" s="18"/>
      <c r="I525" s="18"/>
      <c r="J525" s="18"/>
      <c r="K525" s="18"/>
      <c r="L525" s="18"/>
      <c r="M525" s="18"/>
      <c r="N525" s="165"/>
      <c r="O525" s="165"/>
      <c r="P525" s="18"/>
      <c r="Q525" s="18"/>
      <c r="R525" s="18"/>
      <c r="S525" s="18"/>
      <c r="T525" s="18"/>
      <c r="U525" s="18"/>
      <c r="V525" s="18"/>
      <c r="W525" s="18"/>
      <c r="X525" s="165"/>
      <c r="Y525" s="165"/>
      <c r="Z525" s="18"/>
      <c r="AA525" s="18"/>
      <c r="AB525" s="18"/>
      <c r="AC525" s="18"/>
      <c r="AD525" s="18"/>
      <c r="AE525" s="18"/>
    </row>
    <row r="526" spans="1:31" s="11" customFormat="1" ht="15" customHeight="1" x14ac:dyDescent="0.3">
      <c r="A526" s="59"/>
      <c r="B526" s="80"/>
      <c r="C526" s="174"/>
      <c r="D526" s="174"/>
      <c r="E526" s="17"/>
      <c r="F526" s="18"/>
      <c r="G526" s="18"/>
      <c r="H526" s="18"/>
      <c r="I526" s="18"/>
      <c r="J526" s="18"/>
      <c r="K526" s="18"/>
      <c r="L526" s="18"/>
      <c r="M526" s="18"/>
      <c r="N526" s="165"/>
      <c r="O526" s="165"/>
      <c r="P526" s="18"/>
      <c r="Q526" s="18"/>
      <c r="R526" s="18"/>
      <c r="S526" s="18"/>
      <c r="T526" s="18"/>
      <c r="U526" s="18"/>
      <c r="V526" s="18"/>
      <c r="W526" s="18"/>
      <c r="X526" s="165"/>
      <c r="Y526" s="165"/>
      <c r="Z526" s="18"/>
      <c r="AA526" s="18"/>
      <c r="AB526" s="18"/>
      <c r="AC526" s="18"/>
      <c r="AD526" s="18"/>
      <c r="AE526" s="18"/>
    </row>
    <row r="527" spans="1:31" s="11" customFormat="1" ht="15" customHeight="1" x14ac:dyDescent="0.3">
      <c r="A527" s="59"/>
      <c r="B527" s="80"/>
      <c r="C527" s="174"/>
      <c r="D527" s="174"/>
      <c r="E527" s="17"/>
      <c r="F527" s="18"/>
      <c r="G527" s="18"/>
      <c r="H527" s="18"/>
      <c r="I527" s="18"/>
      <c r="J527" s="18"/>
      <c r="K527" s="18"/>
      <c r="L527" s="18"/>
      <c r="M527" s="18"/>
      <c r="N527" s="165"/>
      <c r="O527" s="165"/>
      <c r="P527" s="18"/>
      <c r="Q527" s="18"/>
      <c r="R527" s="18"/>
      <c r="S527" s="18"/>
      <c r="T527" s="18"/>
      <c r="U527" s="18"/>
      <c r="V527" s="18"/>
      <c r="W527" s="18"/>
      <c r="X527" s="165"/>
      <c r="Y527" s="165"/>
      <c r="Z527" s="18"/>
      <c r="AA527" s="18"/>
      <c r="AB527" s="18"/>
      <c r="AC527" s="18"/>
      <c r="AD527" s="18"/>
      <c r="AE527" s="18"/>
    </row>
    <row r="528" spans="1:31" s="11" customFormat="1" ht="15" customHeight="1" x14ac:dyDescent="0.3">
      <c r="A528" s="59"/>
      <c r="B528" s="80"/>
      <c r="C528" s="174"/>
      <c r="D528" s="174"/>
      <c r="E528" s="17"/>
      <c r="F528" s="18"/>
      <c r="G528" s="18"/>
      <c r="H528" s="18"/>
      <c r="I528" s="18"/>
      <c r="J528" s="18"/>
      <c r="K528" s="18"/>
      <c r="L528" s="18"/>
      <c r="M528" s="18"/>
      <c r="N528" s="165"/>
      <c r="O528" s="165"/>
      <c r="P528" s="18"/>
      <c r="Q528" s="18"/>
      <c r="R528" s="18"/>
      <c r="S528" s="18"/>
      <c r="T528" s="18"/>
      <c r="U528" s="18"/>
      <c r="V528" s="18"/>
      <c r="W528" s="18"/>
      <c r="X528" s="165"/>
      <c r="Y528" s="165"/>
      <c r="Z528" s="18"/>
      <c r="AA528" s="18"/>
      <c r="AB528" s="18"/>
      <c r="AC528" s="18"/>
      <c r="AD528" s="18"/>
      <c r="AE528" s="18"/>
    </row>
    <row r="529" spans="1:31" s="11" customFormat="1" ht="15" customHeight="1" x14ac:dyDescent="0.3">
      <c r="A529" s="59"/>
      <c r="B529" s="80"/>
      <c r="C529" s="174"/>
      <c r="D529" s="174"/>
      <c r="E529" s="17"/>
      <c r="F529" s="18"/>
      <c r="G529" s="18"/>
      <c r="H529" s="18"/>
      <c r="I529" s="18"/>
      <c r="J529" s="18"/>
      <c r="K529" s="18"/>
      <c r="L529" s="18"/>
      <c r="M529" s="18"/>
      <c r="N529" s="165"/>
      <c r="O529" s="165"/>
      <c r="P529" s="18"/>
      <c r="Q529" s="18"/>
      <c r="R529" s="18"/>
      <c r="S529" s="18"/>
      <c r="T529" s="18"/>
      <c r="U529" s="18"/>
      <c r="V529" s="18"/>
      <c r="W529" s="18"/>
      <c r="X529" s="165"/>
      <c r="Y529" s="165"/>
      <c r="Z529" s="18"/>
      <c r="AA529" s="18"/>
      <c r="AB529" s="18"/>
      <c r="AC529" s="18"/>
      <c r="AD529" s="18"/>
      <c r="AE529" s="18"/>
    </row>
    <row r="530" spans="1:31" s="11" customFormat="1" ht="15" customHeight="1" x14ac:dyDescent="0.3">
      <c r="A530" s="59"/>
      <c r="B530" s="80"/>
      <c r="C530" s="174"/>
      <c r="D530" s="174"/>
      <c r="E530" s="17"/>
      <c r="F530" s="18"/>
      <c r="G530" s="18"/>
      <c r="H530" s="18"/>
      <c r="I530" s="18"/>
      <c r="J530" s="18"/>
      <c r="K530" s="18"/>
      <c r="L530" s="18"/>
      <c r="M530" s="18"/>
      <c r="N530" s="165"/>
      <c r="O530" s="165"/>
      <c r="P530" s="18"/>
      <c r="Q530" s="18"/>
      <c r="R530" s="18"/>
      <c r="S530" s="18"/>
      <c r="T530" s="18"/>
      <c r="U530" s="18"/>
      <c r="V530" s="18"/>
      <c r="W530" s="18"/>
      <c r="X530" s="165"/>
      <c r="Y530" s="165"/>
      <c r="Z530" s="18"/>
      <c r="AA530" s="18"/>
      <c r="AB530" s="18"/>
      <c r="AC530" s="18"/>
      <c r="AD530" s="18"/>
      <c r="AE530" s="18"/>
    </row>
    <row r="531" spans="1:31" s="11" customFormat="1" ht="15" customHeight="1" x14ac:dyDescent="0.3">
      <c r="A531" s="59"/>
      <c r="B531" s="80"/>
      <c r="C531" s="174"/>
      <c r="D531" s="174"/>
      <c r="E531" s="17"/>
      <c r="F531" s="18"/>
      <c r="G531" s="18"/>
      <c r="H531" s="18"/>
      <c r="I531" s="18"/>
      <c r="J531" s="18"/>
      <c r="K531" s="18"/>
      <c r="L531" s="18"/>
      <c r="M531" s="18"/>
      <c r="N531" s="165"/>
      <c r="O531" s="165"/>
      <c r="P531" s="18"/>
      <c r="Q531" s="18"/>
      <c r="R531" s="18"/>
      <c r="S531" s="18"/>
      <c r="T531" s="18"/>
      <c r="U531" s="18"/>
      <c r="V531" s="18"/>
      <c r="W531" s="18"/>
      <c r="X531" s="165"/>
      <c r="Y531" s="165"/>
      <c r="Z531" s="18"/>
      <c r="AA531" s="18"/>
      <c r="AB531" s="18"/>
      <c r="AC531" s="18"/>
      <c r="AD531" s="18"/>
      <c r="AE531" s="18"/>
    </row>
    <row r="532" spans="1:31" s="11" customFormat="1" ht="15" customHeight="1" x14ac:dyDescent="0.3">
      <c r="A532" s="59"/>
      <c r="B532" s="80"/>
      <c r="C532" s="174"/>
      <c r="D532" s="174"/>
      <c r="E532" s="17"/>
      <c r="F532" s="18"/>
      <c r="G532" s="18"/>
      <c r="H532" s="18"/>
      <c r="I532" s="18"/>
      <c r="J532" s="18"/>
      <c r="K532" s="18"/>
      <c r="L532" s="18"/>
      <c r="M532" s="18"/>
      <c r="N532" s="165"/>
      <c r="O532" s="165"/>
      <c r="P532" s="18"/>
      <c r="Q532" s="18"/>
      <c r="R532" s="18"/>
      <c r="S532" s="18"/>
      <c r="T532" s="18"/>
      <c r="U532" s="18"/>
      <c r="V532" s="18"/>
      <c r="W532" s="18"/>
      <c r="X532" s="165"/>
      <c r="Y532" s="165"/>
      <c r="Z532" s="18"/>
      <c r="AA532" s="18"/>
      <c r="AB532" s="18"/>
      <c r="AC532" s="18"/>
      <c r="AD532" s="18"/>
      <c r="AE532" s="18"/>
    </row>
    <row r="533" spans="1:31" s="11" customFormat="1" ht="15" customHeight="1" x14ac:dyDescent="0.3">
      <c r="A533" s="59"/>
      <c r="B533" s="80"/>
      <c r="C533" s="174"/>
      <c r="D533" s="174"/>
      <c r="E533" s="17"/>
      <c r="F533" s="18"/>
      <c r="G533" s="18"/>
      <c r="H533" s="18"/>
      <c r="I533" s="18"/>
      <c r="J533" s="18"/>
      <c r="K533" s="18"/>
      <c r="L533" s="18"/>
      <c r="M533" s="18"/>
      <c r="N533" s="165"/>
      <c r="O533" s="165"/>
      <c r="P533" s="18"/>
      <c r="Q533" s="18"/>
      <c r="R533" s="18"/>
      <c r="S533" s="18"/>
      <c r="T533" s="18"/>
      <c r="U533" s="18"/>
      <c r="V533" s="18"/>
      <c r="W533" s="18"/>
      <c r="X533" s="165"/>
      <c r="Y533" s="165"/>
      <c r="Z533" s="18"/>
      <c r="AA533" s="18"/>
      <c r="AB533" s="18"/>
      <c r="AC533" s="18"/>
      <c r="AD533" s="18"/>
      <c r="AE533" s="18"/>
    </row>
    <row r="534" spans="1:31" s="11" customFormat="1" ht="15" customHeight="1" x14ac:dyDescent="0.3">
      <c r="A534" s="59"/>
      <c r="B534" s="80"/>
      <c r="C534" s="174"/>
      <c r="D534" s="174"/>
      <c r="E534" s="17"/>
      <c r="F534" s="18"/>
      <c r="G534" s="18"/>
      <c r="H534" s="18"/>
      <c r="I534" s="18"/>
      <c r="J534" s="18"/>
      <c r="K534" s="18"/>
      <c r="L534" s="18"/>
      <c r="M534" s="18"/>
      <c r="N534" s="165"/>
      <c r="O534" s="165"/>
      <c r="P534" s="18"/>
      <c r="Q534" s="18"/>
      <c r="R534" s="18"/>
      <c r="S534" s="18"/>
      <c r="T534" s="18"/>
      <c r="U534" s="18"/>
      <c r="V534" s="18"/>
      <c r="W534" s="18"/>
      <c r="X534" s="165"/>
      <c r="Y534" s="165"/>
      <c r="Z534" s="18"/>
      <c r="AA534" s="18"/>
      <c r="AB534" s="18"/>
      <c r="AC534" s="18"/>
      <c r="AD534" s="18"/>
      <c r="AE534" s="18"/>
    </row>
    <row r="535" spans="1:31" s="11" customFormat="1" ht="15" customHeight="1" x14ac:dyDescent="0.3">
      <c r="A535" s="59"/>
      <c r="B535" s="80"/>
      <c r="C535" s="174"/>
      <c r="D535" s="174"/>
      <c r="E535" s="17"/>
      <c r="F535" s="18"/>
      <c r="G535" s="18"/>
      <c r="H535" s="18"/>
      <c r="I535" s="18"/>
      <c r="J535" s="18"/>
      <c r="K535" s="18"/>
      <c r="L535" s="18"/>
      <c r="M535" s="18"/>
      <c r="N535" s="165"/>
      <c r="O535" s="165"/>
      <c r="P535" s="18"/>
      <c r="Q535" s="18"/>
      <c r="R535" s="18"/>
      <c r="S535" s="18"/>
      <c r="T535" s="18"/>
      <c r="U535" s="18"/>
      <c r="V535" s="18"/>
      <c r="W535" s="18"/>
      <c r="X535" s="165"/>
      <c r="Y535" s="165"/>
      <c r="Z535" s="18"/>
      <c r="AA535" s="18"/>
      <c r="AB535" s="18"/>
      <c r="AC535" s="18"/>
      <c r="AD535" s="18"/>
      <c r="AE535" s="18"/>
    </row>
    <row r="536" spans="1:31" s="11" customFormat="1" ht="15" customHeight="1" x14ac:dyDescent="0.3">
      <c r="A536" s="59"/>
      <c r="B536" s="80"/>
      <c r="C536" s="174"/>
      <c r="D536" s="174"/>
      <c r="E536" s="17"/>
      <c r="F536" s="18"/>
      <c r="G536" s="18"/>
      <c r="H536" s="18"/>
      <c r="I536" s="18"/>
      <c r="J536" s="18"/>
      <c r="K536" s="18"/>
      <c r="L536" s="18"/>
      <c r="M536" s="18"/>
      <c r="N536" s="165"/>
      <c r="O536" s="165"/>
      <c r="P536" s="18"/>
      <c r="Q536" s="18"/>
      <c r="R536" s="18"/>
      <c r="S536" s="18"/>
      <c r="T536" s="18"/>
      <c r="U536" s="18"/>
      <c r="V536" s="18"/>
      <c r="W536" s="18"/>
      <c r="X536" s="165"/>
      <c r="Y536" s="165"/>
      <c r="Z536" s="18"/>
      <c r="AA536" s="18"/>
      <c r="AB536" s="18"/>
      <c r="AC536" s="18"/>
      <c r="AD536" s="18"/>
      <c r="AE536" s="18"/>
    </row>
    <row r="537" spans="1:31" s="11" customFormat="1" ht="15" customHeight="1" x14ac:dyDescent="0.3">
      <c r="A537" s="59"/>
      <c r="B537" s="80"/>
      <c r="C537" s="174"/>
      <c r="D537" s="174"/>
      <c r="E537" s="17"/>
      <c r="F537" s="18"/>
      <c r="G537" s="18"/>
      <c r="H537" s="18"/>
      <c r="I537" s="18"/>
      <c r="J537" s="18"/>
      <c r="K537" s="18"/>
      <c r="L537" s="18"/>
      <c r="M537" s="18"/>
      <c r="N537" s="165"/>
      <c r="O537" s="165"/>
      <c r="P537" s="18"/>
      <c r="Q537" s="18"/>
      <c r="R537" s="18"/>
      <c r="S537" s="18"/>
      <c r="T537" s="18"/>
      <c r="U537" s="18"/>
      <c r="V537" s="18"/>
      <c r="W537" s="18"/>
      <c r="X537" s="165"/>
      <c r="Y537" s="165"/>
      <c r="Z537" s="18"/>
      <c r="AA537" s="18"/>
      <c r="AB537" s="18"/>
      <c r="AC537" s="18"/>
      <c r="AD537" s="18"/>
      <c r="AE537" s="18"/>
    </row>
    <row r="538" spans="1:31" s="11" customFormat="1" ht="15" customHeight="1" x14ac:dyDescent="0.3">
      <c r="A538" s="59"/>
      <c r="B538" s="80"/>
      <c r="C538" s="174"/>
      <c r="D538" s="174"/>
      <c r="E538" s="17"/>
      <c r="F538" s="18"/>
      <c r="G538" s="18"/>
      <c r="H538" s="18"/>
      <c r="I538" s="18"/>
      <c r="J538" s="18"/>
      <c r="K538" s="18"/>
      <c r="L538" s="18"/>
      <c r="M538" s="18"/>
      <c r="N538" s="165"/>
      <c r="O538" s="165"/>
      <c r="P538" s="18"/>
      <c r="Q538" s="18"/>
      <c r="R538" s="18"/>
      <c r="S538" s="18"/>
      <c r="T538" s="18"/>
      <c r="U538" s="18"/>
      <c r="V538" s="18"/>
      <c r="W538" s="18"/>
      <c r="X538" s="165"/>
      <c r="Y538" s="165"/>
      <c r="Z538" s="18"/>
      <c r="AA538" s="18"/>
      <c r="AB538" s="18"/>
      <c r="AC538" s="18"/>
      <c r="AD538" s="18"/>
      <c r="AE538" s="18"/>
    </row>
    <row r="539" spans="1:31" s="11" customFormat="1" ht="15" customHeight="1" x14ac:dyDescent="0.3">
      <c r="A539" s="59"/>
      <c r="B539" s="80"/>
      <c r="C539" s="174"/>
      <c r="D539" s="174"/>
      <c r="E539" s="17"/>
      <c r="F539" s="18"/>
      <c r="G539" s="18"/>
      <c r="H539" s="18"/>
      <c r="I539" s="18"/>
      <c r="J539" s="18"/>
      <c r="K539" s="18"/>
      <c r="L539" s="18"/>
      <c r="M539" s="18"/>
      <c r="N539" s="165"/>
      <c r="O539" s="165"/>
      <c r="P539" s="18"/>
      <c r="Q539" s="18"/>
      <c r="R539" s="18"/>
      <c r="S539" s="18"/>
      <c r="T539" s="18"/>
      <c r="U539" s="18"/>
      <c r="V539" s="18"/>
      <c r="W539" s="18"/>
      <c r="X539" s="165"/>
      <c r="Y539" s="165"/>
      <c r="Z539" s="18"/>
      <c r="AA539" s="18"/>
      <c r="AB539" s="18"/>
      <c r="AC539" s="18"/>
      <c r="AD539" s="18"/>
      <c r="AE539" s="18"/>
    </row>
    <row r="540" spans="1:31" s="11" customFormat="1" ht="15" customHeight="1" x14ac:dyDescent="0.3">
      <c r="A540" s="59"/>
      <c r="B540" s="80"/>
      <c r="C540" s="174"/>
      <c r="D540" s="174"/>
      <c r="E540" s="17"/>
      <c r="F540" s="18"/>
      <c r="G540" s="18"/>
      <c r="H540" s="18"/>
      <c r="I540" s="18"/>
      <c r="J540" s="18"/>
      <c r="K540" s="18"/>
      <c r="L540" s="18"/>
      <c r="M540" s="18"/>
      <c r="N540" s="165"/>
      <c r="O540" s="165"/>
      <c r="P540" s="18"/>
      <c r="Q540" s="18"/>
      <c r="R540" s="18"/>
      <c r="S540" s="18"/>
      <c r="T540" s="18"/>
      <c r="U540" s="18"/>
      <c r="V540" s="18"/>
      <c r="W540" s="18"/>
      <c r="X540" s="165"/>
      <c r="Y540" s="165"/>
      <c r="Z540" s="18"/>
      <c r="AA540" s="18"/>
      <c r="AB540" s="18"/>
      <c r="AC540" s="18"/>
      <c r="AD540" s="18"/>
      <c r="AE540" s="18"/>
    </row>
    <row r="541" spans="1:31" s="11" customFormat="1" ht="15" customHeight="1" x14ac:dyDescent="0.3">
      <c r="A541" s="59"/>
      <c r="B541" s="80"/>
      <c r="C541" s="174"/>
      <c r="D541" s="174"/>
      <c r="E541" s="17"/>
      <c r="F541" s="18"/>
      <c r="G541" s="18"/>
      <c r="H541" s="18"/>
      <c r="I541" s="18"/>
      <c r="J541" s="18"/>
      <c r="K541" s="18"/>
      <c r="L541" s="18"/>
      <c r="M541" s="18"/>
      <c r="N541" s="165"/>
      <c r="O541" s="165"/>
      <c r="P541" s="18"/>
      <c r="Q541" s="18"/>
      <c r="R541" s="18"/>
      <c r="S541" s="18"/>
      <c r="T541" s="18"/>
      <c r="U541" s="18"/>
      <c r="V541" s="18"/>
      <c r="W541" s="18"/>
      <c r="X541" s="165"/>
      <c r="Y541" s="165"/>
      <c r="Z541" s="18"/>
      <c r="AA541" s="18"/>
      <c r="AB541" s="18"/>
      <c r="AC541" s="18"/>
      <c r="AD541" s="18"/>
      <c r="AE541" s="18"/>
    </row>
    <row r="542" spans="1:31" s="11" customFormat="1" ht="15" customHeight="1" x14ac:dyDescent="0.3">
      <c r="A542" s="59"/>
      <c r="B542" s="80"/>
      <c r="C542" s="174"/>
      <c r="D542" s="174"/>
      <c r="E542" s="17"/>
      <c r="F542" s="18"/>
      <c r="G542" s="18"/>
      <c r="H542" s="18"/>
      <c r="I542" s="18"/>
      <c r="J542" s="18"/>
      <c r="K542" s="18"/>
      <c r="L542" s="18"/>
      <c r="M542" s="18"/>
      <c r="N542" s="165"/>
      <c r="O542" s="165"/>
      <c r="P542" s="18"/>
      <c r="Q542" s="18"/>
      <c r="R542" s="18"/>
      <c r="S542" s="18"/>
      <c r="T542" s="18"/>
      <c r="U542" s="18"/>
      <c r="V542" s="18"/>
      <c r="W542" s="18"/>
      <c r="X542" s="165"/>
      <c r="Y542" s="165"/>
      <c r="Z542" s="18"/>
      <c r="AA542" s="18"/>
      <c r="AB542" s="18"/>
      <c r="AC542" s="18"/>
      <c r="AD542" s="18"/>
      <c r="AE542" s="18"/>
    </row>
    <row r="543" spans="1:31" s="11" customFormat="1" ht="15" customHeight="1" x14ac:dyDescent="0.3">
      <c r="A543" s="59"/>
      <c r="B543" s="80"/>
      <c r="C543" s="174"/>
      <c r="D543" s="174"/>
      <c r="E543" s="17"/>
      <c r="F543" s="18"/>
      <c r="G543" s="18"/>
      <c r="H543" s="18"/>
      <c r="I543" s="18"/>
      <c r="J543" s="18"/>
      <c r="K543" s="18"/>
      <c r="L543" s="18"/>
      <c r="M543" s="18"/>
      <c r="N543" s="165"/>
      <c r="O543" s="165"/>
      <c r="P543" s="18"/>
      <c r="Q543" s="18"/>
      <c r="R543" s="18"/>
      <c r="S543" s="18"/>
      <c r="T543" s="18"/>
      <c r="U543" s="18"/>
      <c r="V543" s="18"/>
      <c r="W543" s="18"/>
      <c r="X543" s="165"/>
      <c r="Y543" s="165"/>
      <c r="Z543" s="18"/>
      <c r="AA543" s="18"/>
      <c r="AB543" s="18"/>
      <c r="AC543" s="18"/>
      <c r="AD543" s="18"/>
      <c r="AE543" s="18"/>
    </row>
    <row r="544" spans="1:31" s="11" customFormat="1" ht="15" customHeight="1" x14ac:dyDescent="0.3">
      <c r="A544" s="59"/>
      <c r="B544" s="80"/>
      <c r="C544" s="174"/>
      <c r="D544" s="174"/>
      <c r="E544" s="17"/>
      <c r="F544" s="18"/>
      <c r="G544" s="18"/>
      <c r="H544" s="18"/>
      <c r="I544" s="18"/>
      <c r="J544" s="18"/>
      <c r="K544" s="18"/>
      <c r="L544" s="18"/>
      <c r="M544" s="18"/>
      <c r="N544" s="165"/>
      <c r="O544" s="165"/>
      <c r="P544" s="18"/>
      <c r="Q544" s="18"/>
      <c r="R544" s="18"/>
      <c r="S544" s="18"/>
      <c r="T544" s="18"/>
      <c r="U544" s="18"/>
      <c r="V544" s="18"/>
      <c r="W544" s="18"/>
      <c r="X544" s="165"/>
      <c r="Y544" s="165"/>
      <c r="Z544" s="18"/>
      <c r="AA544" s="18"/>
      <c r="AB544" s="18"/>
      <c r="AC544" s="18"/>
      <c r="AD544" s="18"/>
      <c r="AE544" s="18"/>
    </row>
    <row r="545" spans="1:31" s="11" customFormat="1" ht="15" customHeight="1" x14ac:dyDescent="0.3">
      <c r="A545" s="59"/>
      <c r="B545" s="80"/>
      <c r="C545" s="174"/>
      <c r="D545" s="174"/>
      <c r="E545" s="17"/>
      <c r="F545" s="18"/>
      <c r="G545" s="18"/>
      <c r="H545" s="18"/>
      <c r="I545" s="18"/>
      <c r="J545" s="18"/>
      <c r="K545" s="18"/>
      <c r="L545" s="18"/>
      <c r="M545" s="18"/>
      <c r="N545" s="165"/>
      <c r="O545" s="165"/>
      <c r="P545" s="18"/>
      <c r="Q545" s="18"/>
      <c r="R545" s="18"/>
      <c r="S545" s="18"/>
      <c r="T545" s="18"/>
      <c r="U545" s="18"/>
      <c r="V545" s="18"/>
      <c r="W545" s="18"/>
      <c r="X545" s="165"/>
      <c r="Y545" s="165"/>
      <c r="Z545" s="18"/>
      <c r="AA545" s="18"/>
      <c r="AB545" s="18"/>
      <c r="AC545" s="18"/>
      <c r="AD545" s="18"/>
      <c r="AE545" s="18"/>
    </row>
    <row r="546" spans="1:31" s="11" customFormat="1" ht="15" customHeight="1" x14ac:dyDescent="0.3">
      <c r="A546" s="59"/>
      <c r="B546" s="80"/>
      <c r="C546" s="174"/>
      <c r="D546" s="174"/>
      <c r="E546" s="17"/>
      <c r="F546" s="18"/>
      <c r="G546" s="18"/>
      <c r="H546" s="18"/>
      <c r="I546" s="18"/>
      <c r="J546" s="18"/>
      <c r="K546" s="18"/>
      <c r="L546" s="18"/>
      <c r="M546" s="18"/>
      <c r="N546" s="165"/>
      <c r="O546" s="165"/>
      <c r="P546" s="18"/>
      <c r="Q546" s="18"/>
      <c r="R546" s="18"/>
      <c r="S546" s="18"/>
      <c r="T546" s="18"/>
      <c r="U546" s="18"/>
      <c r="V546" s="18"/>
      <c r="W546" s="18"/>
      <c r="X546" s="165"/>
      <c r="Y546" s="165"/>
      <c r="Z546" s="18"/>
      <c r="AA546" s="18"/>
      <c r="AB546" s="18"/>
      <c r="AC546" s="18"/>
      <c r="AD546" s="18"/>
      <c r="AE546" s="18"/>
    </row>
    <row r="547" spans="1:31" s="11" customFormat="1" ht="15" customHeight="1" x14ac:dyDescent="0.3">
      <c r="A547" s="59"/>
      <c r="B547" s="80"/>
      <c r="C547" s="174"/>
      <c r="D547" s="174"/>
      <c r="E547" s="17"/>
      <c r="F547" s="18"/>
      <c r="G547" s="18"/>
      <c r="H547" s="18"/>
      <c r="I547" s="18"/>
      <c r="J547" s="18"/>
      <c r="K547" s="18"/>
      <c r="L547" s="18"/>
      <c r="M547" s="18"/>
      <c r="N547" s="165"/>
      <c r="O547" s="165"/>
      <c r="P547" s="18"/>
      <c r="Q547" s="18"/>
      <c r="R547" s="18"/>
      <c r="S547" s="18"/>
      <c r="T547" s="18"/>
      <c r="U547" s="18"/>
      <c r="V547" s="18"/>
      <c r="W547" s="18"/>
      <c r="X547" s="165"/>
      <c r="Y547" s="165"/>
      <c r="Z547" s="18"/>
      <c r="AA547" s="18"/>
      <c r="AB547" s="18"/>
      <c r="AC547" s="18"/>
      <c r="AD547" s="18"/>
      <c r="AE547" s="18"/>
    </row>
    <row r="548" spans="1:31" s="11" customFormat="1" ht="15" customHeight="1" x14ac:dyDescent="0.3">
      <c r="A548" s="59"/>
      <c r="B548" s="80"/>
      <c r="C548" s="174"/>
      <c r="D548" s="174"/>
      <c r="E548" s="17"/>
      <c r="F548" s="18"/>
      <c r="G548" s="18"/>
      <c r="H548" s="18"/>
      <c r="I548" s="18"/>
      <c r="J548" s="18"/>
      <c r="K548" s="18"/>
      <c r="L548" s="18"/>
      <c r="M548" s="18"/>
      <c r="N548" s="165"/>
      <c r="O548" s="165"/>
      <c r="P548" s="18"/>
      <c r="Q548" s="18"/>
      <c r="R548" s="18"/>
      <c r="S548" s="18"/>
      <c r="T548" s="18"/>
      <c r="U548" s="18"/>
      <c r="V548" s="18"/>
      <c r="W548" s="18"/>
      <c r="X548" s="165"/>
      <c r="Y548" s="165"/>
      <c r="Z548" s="18"/>
      <c r="AA548" s="18"/>
      <c r="AB548" s="18"/>
      <c r="AC548" s="18"/>
      <c r="AD548" s="18"/>
      <c r="AE548" s="18"/>
    </row>
    <row r="549" spans="1:31" s="11" customFormat="1" ht="15" customHeight="1" x14ac:dyDescent="0.3">
      <c r="A549" s="59"/>
      <c r="B549" s="80"/>
      <c r="C549" s="174"/>
      <c r="D549" s="174"/>
      <c r="E549" s="17"/>
      <c r="F549" s="18"/>
      <c r="G549" s="18"/>
      <c r="H549" s="18"/>
      <c r="I549" s="18"/>
      <c r="J549" s="18"/>
      <c r="K549" s="18"/>
      <c r="L549" s="18"/>
      <c r="M549" s="18"/>
      <c r="N549" s="165"/>
      <c r="O549" s="165"/>
      <c r="P549" s="18"/>
      <c r="Q549" s="18"/>
      <c r="R549" s="18"/>
      <c r="S549" s="18"/>
      <c r="T549" s="18"/>
      <c r="U549" s="18"/>
      <c r="V549" s="18"/>
      <c r="W549" s="18"/>
      <c r="X549" s="165"/>
      <c r="Y549" s="165"/>
      <c r="Z549" s="18"/>
      <c r="AA549" s="18"/>
      <c r="AB549" s="18"/>
      <c r="AC549" s="18"/>
      <c r="AD549" s="18"/>
      <c r="AE549" s="18"/>
    </row>
    <row r="550" spans="1:31" s="11" customFormat="1" ht="15" customHeight="1" x14ac:dyDescent="0.3">
      <c r="A550" s="59"/>
      <c r="B550" s="80"/>
      <c r="C550" s="174"/>
      <c r="D550" s="174"/>
      <c r="E550" s="17"/>
      <c r="F550" s="18"/>
      <c r="G550" s="18"/>
      <c r="H550" s="18"/>
      <c r="I550" s="18"/>
      <c r="J550" s="18"/>
      <c r="K550" s="18"/>
      <c r="L550" s="18"/>
      <c r="M550" s="18"/>
      <c r="N550" s="165"/>
      <c r="O550" s="165"/>
      <c r="P550" s="18"/>
      <c r="Q550" s="18"/>
      <c r="R550" s="18"/>
      <c r="S550" s="18"/>
      <c r="T550" s="18"/>
      <c r="U550" s="18"/>
      <c r="V550" s="18"/>
      <c r="W550" s="18"/>
      <c r="X550" s="165"/>
      <c r="Y550" s="165"/>
      <c r="Z550" s="18"/>
      <c r="AA550" s="18"/>
      <c r="AB550" s="18"/>
      <c r="AC550" s="18"/>
      <c r="AD550" s="18"/>
      <c r="AE550" s="18"/>
    </row>
    <row r="551" spans="1:31" s="11" customFormat="1" ht="15" customHeight="1" x14ac:dyDescent="0.3">
      <c r="A551" s="59"/>
      <c r="B551" s="80"/>
      <c r="C551" s="174"/>
      <c r="D551" s="174"/>
      <c r="E551" s="17"/>
      <c r="F551" s="18"/>
      <c r="G551" s="18"/>
      <c r="H551" s="18"/>
      <c r="I551" s="18"/>
      <c r="J551" s="18"/>
      <c r="K551" s="18"/>
      <c r="L551" s="18"/>
      <c r="M551" s="18"/>
      <c r="N551" s="165"/>
      <c r="O551" s="165"/>
      <c r="P551" s="18"/>
      <c r="Q551" s="18"/>
      <c r="R551" s="18"/>
      <c r="S551" s="18"/>
      <c r="T551" s="18"/>
      <c r="U551" s="18"/>
      <c r="V551" s="18"/>
      <c r="W551" s="18"/>
      <c r="X551" s="165"/>
      <c r="Y551" s="165"/>
      <c r="Z551" s="18"/>
      <c r="AA551" s="18"/>
      <c r="AB551" s="18"/>
      <c r="AC551" s="18"/>
      <c r="AD551" s="18"/>
      <c r="AE551" s="18"/>
    </row>
    <row r="552" spans="1:31" s="11" customFormat="1" ht="15" customHeight="1" x14ac:dyDescent="0.3">
      <c r="A552" s="59"/>
      <c r="B552" s="80"/>
      <c r="C552" s="174"/>
      <c r="D552" s="174"/>
      <c r="E552" s="17"/>
      <c r="F552" s="18"/>
      <c r="G552" s="18"/>
      <c r="H552" s="18"/>
      <c r="I552" s="18"/>
      <c r="J552" s="18"/>
      <c r="K552" s="18"/>
      <c r="L552" s="18"/>
      <c r="M552" s="18"/>
      <c r="N552" s="165"/>
      <c r="O552" s="165"/>
      <c r="P552" s="18"/>
      <c r="Q552" s="18"/>
      <c r="R552" s="18"/>
      <c r="S552" s="18"/>
      <c r="T552" s="18"/>
      <c r="U552" s="18"/>
      <c r="V552" s="18"/>
      <c r="W552" s="18"/>
      <c r="X552" s="165"/>
      <c r="Y552" s="165"/>
      <c r="Z552" s="18"/>
      <c r="AA552" s="18"/>
      <c r="AB552" s="18"/>
      <c r="AC552" s="18"/>
      <c r="AD552" s="18"/>
      <c r="AE552" s="18"/>
    </row>
    <row r="553" spans="1:31" s="11" customFormat="1" ht="15" customHeight="1" x14ac:dyDescent="0.3">
      <c r="A553" s="59"/>
      <c r="B553" s="80"/>
      <c r="C553" s="174"/>
      <c r="D553" s="174"/>
      <c r="E553" s="17"/>
      <c r="F553" s="18"/>
      <c r="G553" s="18"/>
      <c r="H553" s="18"/>
      <c r="I553" s="18"/>
      <c r="J553" s="18"/>
      <c r="K553" s="18"/>
      <c r="L553" s="18"/>
      <c r="M553" s="18"/>
      <c r="N553" s="165"/>
      <c r="O553" s="165"/>
      <c r="P553" s="18"/>
      <c r="Q553" s="18"/>
      <c r="R553" s="18"/>
      <c r="S553" s="18"/>
      <c r="T553" s="18"/>
      <c r="U553" s="18"/>
      <c r="V553" s="18"/>
      <c r="W553" s="18"/>
      <c r="X553" s="165"/>
      <c r="Y553" s="165"/>
      <c r="Z553" s="18"/>
      <c r="AA553" s="18"/>
      <c r="AB553" s="18"/>
      <c r="AC553" s="18"/>
      <c r="AD553" s="18"/>
      <c r="AE553" s="18"/>
    </row>
    <row r="554" spans="1:31" s="11" customFormat="1" ht="15" customHeight="1" x14ac:dyDescent="0.3">
      <c r="A554" s="59"/>
      <c r="B554" s="80"/>
      <c r="C554" s="174"/>
      <c r="D554" s="174"/>
      <c r="E554" s="17"/>
      <c r="F554" s="18"/>
      <c r="G554" s="18"/>
      <c r="H554" s="18"/>
      <c r="I554" s="18"/>
      <c r="J554" s="18"/>
      <c r="K554" s="18"/>
      <c r="L554" s="18"/>
      <c r="M554" s="18"/>
      <c r="N554" s="165"/>
      <c r="O554" s="165"/>
      <c r="P554" s="18"/>
      <c r="Q554" s="18"/>
      <c r="R554" s="18"/>
      <c r="S554" s="18"/>
      <c r="T554" s="18"/>
      <c r="U554" s="18"/>
      <c r="V554" s="18"/>
      <c r="W554" s="18"/>
      <c r="X554" s="165"/>
      <c r="Y554" s="165"/>
      <c r="Z554" s="18"/>
      <c r="AA554" s="18"/>
      <c r="AB554" s="18"/>
      <c r="AC554" s="18"/>
      <c r="AD554" s="18"/>
      <c r="AE554" s="18"/>
    </row>
    <row r="555" spans="1:31" s="11" customFormat="1" ht="15" customHeight="1" x14ac:dyDescent="0.3">
      <c r="A555" s="59"/>
      <c r="B555" s="80"/>
      <c r="C555" s="174"/>
      <c r="D555" s="174"/>
      <c r="E555" s="17"/>
      <c r="F555" s="18"/>
      <c r="G555" s="18"/>
      <c r="H555" s="18"/>
      <c r="I555" s="18"/>
      <c r="J555" s="18"/>
      <c r="K555" s="18"/>
      <c r="L555" s="18"/>
      <c r="M555" s="18"/>
      <c r="N555" s="165"/>
      <c r="O555" s="165"/>
      <c r="P555" s="18"/>
      <c r="Q555" s="18"/>
      <c r="R555" s="18"/>
      <c r="S555" s="18"/>
      <c r="T555" s="18"/>
      <c r="U555" s="18"/>
      <c r="V555" s="18"/>
      <c r="W555" s="18"/>
      <c r="X555" s="165"/>
      <c r="Y555" s="165"/>
      <c r="Z555" s="18"/>
      <c r="AA555" s="18"/>
      <c r="AB555" s="18"/>
      <c r="AC555" s="18"/>
      <c r="AD555" s="18"/>
      <c r="AE555" s="18"/>
    </row>
    <row r="556" spans="1:31" s="11" customFormat="1" ht="15" customHeight="1" x14ac:dyDescent="0.3">
      <c r="A556" s="59"/>
      <c r="B556" s="80"/>
      <c r="C556" s="174"/>
      <c r="D556" s="174"/>
      <c r="E556" s="17"/>
      <c r="F556" s="18"/>
      <c r="G556" s="18"/>
      <c r="H556" s="18"/>
      <c r="I556" s="18"/>
      <c r="J556" s="18"/>
      <c r="K556" s="18"/>
      <c r="L556" s="18"/>
      <c r="M556" s="18"/>
      <c r="N556" s="165"/>
      <c r="O556" s="165"/>
      <c r="P556" s="18"/>
      <c r="Q556" s="18"/>
      <c r="R556" s="18"/>
      <c r="S556" s="18"/>
      <c r="T556" s="18"/>
      <c r="U556" s="18"/>
      <c r="V556" s="18"/>
      <c r="W556" s="18"/>
      <c r="X556" s="165"/>
      <c r="Y556" s="165"/>
      <c r="Z556" s="18"/>
      <c r="AA556" s="18"/>
      <c r="AB556" s="18"/>
      <c r="AC556" s="18"/>
      <c r="AD556" s="18"/>
      <c r="AE556" s="18"/>
    </row>
    <row r="557" spans="1:31" s="11" customFormat="1" ht="15" customHeight="1" x14ac:dyDescent="0.3">
      <c r="A557" s="59"/>
      <c r="B557" s="80"/>
      <c r="C557" s="174"/>
      <c r="D557" s="174"/>
      <c r="E557" s="17"/>
      <c r="F557" s="18"/>
      <c r="G557" s="18"/>
      <c r="H557" s="18"/>
      <c r="I557" s="18"/>
      <c r="J557" s="18"/>
      <c r="K557" s="18"/>
      <c r="L557" s="18"/>
      <c r="M557" s="18"/>
      <c r="N557" s="165"/>
      <c r="O557" s="165"/>
      <c r="P557" s="18"/>
      <c r="Q557" s="18"/>
      <c r="R557" s="18"/>
      <c r="S557" s="18"/>
      <c r="T557" s="18"/>
      <c r="U557" s="18"/>
      <c r="V557" s="18"/>
      <c r="W557" s="18"/>
      <c r="X557" s="165"/>
      <c r="Y557" s="165"/>
      <c r="Z557" s="18"/>
      <c r="AA557" s="18"/>
      <c r="AB557" s="18"/>
      <c r="AC557" s="18"/>
      <c r="AD557" s="18"/>
      <c r="AE557" s="18"/>
    </row>
    <row r="558" spans="1:31" s="11" customFormat="1" ht="15" customHeight="1" x14ac:dyDescent="0.3">
      <c r="A558" s="59"/>
      <c r="B558" s="80"/>
      <c r="C558" s="174"/>
      <c r="D558" s="174"/>
      <c r="E558" s="17"/>
      <c r="F558" s="18"/>
      <c r="G558" s="18"/>
      <c r="H558" s="18"/>
      <c r="I558" s="18"/>
      <c r="J558" s="18"/>
      <c r="K558" s="18"/>
      <c r="L558" s="18"/>
      <c r="M558" s="18"/>
      <c r="N558" s="165"/>
      <c r="O558" s="165"/>
      <c r="P558" s="18"/>
      <c r="Q558" s="18"/>
      <c r="R558" s="18"/>
      <c r="S558" s="18"/>
      <c r="T558" s="18"/>
      <c r="U558" s="18"/>
      <c r="V558" s="18"/>
      <c r="W558" s="18"/>
      <c r="X558" s="165"/>
      <c r="Y558" s="165"/>
      <c r="Z558" s="18"/>
      <c r="AA558" s="18"/>
      <c r="AB558" s="18"/>
      <c r="AC558" s="18"/>
      <c r="AD558" s="18"/>
      <c r="AE558" s="18"/>
    </row>
    <row r="559" spans="1:31" s="11" customFormat="1" ht="15" customHeight="1" x14ac:dyDescent="0.3">
      <c r="A559" s="59"/>
      <c r="B559" s="80"/>
      <c r="C559" s="174"/>
      <c r="D559" s="174"/>
      <c r="E559" s="17"/>
      <c r="F559" s="18"/>
      <c r="G559" s="18"/>
      <c r="H559" s="18"/>
      <c r="I559" s="18"/>
      <c r="J559" s="18"/>
      <c r="K559" s="18"/>
      <c r="L559" s="18"/>
      <c r="M559" s="18"/>
      <c r="N559" s="165"/>
      <c r="O559" s="165"/>
      <c r="P559" s="18"/>
      <c r="Q559" s="18"/>
      <c r="R559" s="18"/>
      <c r="S559" s="18"/>
      <c r="T559" s="18"/>
      <c r="U559" s="18"/>
      <c r="V559" s="18"/>
      <c r="W559" s="18"/>
      <c r="X559" s="165"/>
      <c r="Y559" s="165"/>
      <c r="Z559" s="18"/>
      <c r="AA559" s="18"/>
      <c r="AB559" s="18"/>
      <c r="AC559" s="18"/>
      <c r="AD559" s="18"/>
      <c r="AE559" s="18"/>
    </row>
    <row r="560" spans="1:31" s="11" customFormat="1" ht="15" customHeight="1" x14ac:dyDescent="0.3">
      <c r="A560" s="59"/>
      <c r="B560" s="80"/>
      <c r="C560" s="174"/>
      <c r="D560" s="174"/>
      <c r="E560" s="17"/>
      <c r="F560" s="18"/>
      <c r="G560" s="18"/>
      <c r="H560" s="18"/>
      <c r="I560" s="18"/>
      <c r="J560" s="18"/>
      <c r="K560" s="18"/>
      <c r="L560" s="18"/>
      <c r="M560" s="18"/>
      <c r="N560" s="165"/>
      <c r="O560" s="165"/>
      <c r="P560" s="18"/>
      <c r="Q560" s="18"/>
      <c r="R560" s="18"/>
      <c r="S560" s="18"/>
      <c r="T560" s="18"/>
      <c r="U560" s="18"/>
      <c r="V560" s="18"/>
      <c r="W560" s="18"/>
      <c r="X560" s="165"/>
      <c r="Y560" s="165"/>
      <c r="Z560" s="18"/>
      <c r="AA560" s="18"/>
      <c r="AB560" s="18"/>
      <c r="AC560" s="18"/>
      <c r="AD560" s="18"/>
      <c r="AE560" s="18"/>
    </row>
    <row r="561" spans="1:31" s="11" customFormat="1" ht="15" customHeight="1" x14ac:dyDescent="0.3">
      <c r="A561" s="59"/>
      <c r="B561" s="80"/>
      <c r="C561" s="174"/>
      <c r="D561" s="174"/>
      <c r="E561" s="17"/>
      <c r="F561" s="18"/>
      <c r="G561" s="18"/>
      <c r="H561" s="18"/>
      <c r="I561" s="18"/>
      <c r="J561" s="18"/>
      <c r="K561" s="18"/>
      <c r="L561" s="18"/>
      <c r="M561" s="18"/>
      <c r="N561" s="165"/>
      <c r="O561" s="165"/>
      <c r="P561" s="18"/>
      <c r="Q561" s="18"/>
      <c r="R561" s="18"/>
      <c r="S561" s="18"/>
      <c r="T561" s="18"/>
      <c r="U561" s="18"/>
      <c r="V561" s="18"/>
      <c r="W561" s="18"/>
      <c r="X561" s="165"/>
      <c r="Y561" s="165"/>
      <c r="Z561" s="18"/>
      <c r="AA561" s="18"/>
      <c r="AB561" s="18"/>
      <c r="AC561" s="18"/>
      <c r="AD561" s="18"/>
      <c r="AE561" s="18"/>
    </row>
    <row r="562" spans="1:31" s="11" customFormat="1" ht="15" customHeight="1" x14ac:dyDescent="0.3">
      <c r="A562" s="59"/>
      <c r="B562" s="80"/>
      <c r="C562" s="174"/>
      <c r="D562" s="174"/>
      <c r="E562" s="17"/>
      <c r="F562" s="18"/>
      <c r="G562" s="18"/>
      <c r="H562" s="18"/>
      <c r="I562" s="18"/>
      <c r="J562" s="18"/>
      <c r="K562" s="18"/>
      <c r="L562" s="18"/>
      <c r="M562" s="18"/>
      <c r="N562" s="165"/>
      <c r="O562" s="165"/>
      <c r="P562" s="18"/>
      <c r="Q562" s="18"/>
      <c r="R562" s="18"/>
      <c r="S562" s="18"/>
      <c r="T562" s="18"/>
      <c r="U562" s="18"/>
      <c r="V562" s="18"/>
      <c r="W562" s="18"/>
      <c r="X562" s="165"/>
      <c r="Y562" s="165"/>
      <c r="Z562" s="18"/>
      <c r="AA562" s="18"/>
      <c r="AB562" s="18"/>
      <c r="AC562" s="18"/>
      <c r="AD562" s="18"/>
      <c r="AE562" s="18"/>
    </row>
    <row r="563" spans="1:31" s="11" customFormat="1" ht="15" customHeight="1" x14ac:dyDescent="0.3">
      <c r="A563" s="59"/>
      <c r="B563" s="80"/>
      <c r="C563" s="174"/>
      <c r="D563" s="174"/>
      <c r="E563" s="17"/>
      <c r="F563" s="18"/>
      <c r="G563" s="18"/>
      <c r="H563" s="18"/>
      <c r="I563" s="18"/>
      <c r="J563" s="18"/>
      <c r="K563" s="18"/>
      <c r="L563" s="18"/>
      <c r="M563" s="18"/>
      <c r="N563" s="165"/>
      <c r="O563" s="165"/>
      <c r="P563" s="18"/>
      <c r="Q563" s="18"/>
      <c r="R563" s="18"/>
      <c r="S563" s="18"/>
      <c r="T563" s="18"/>
      <c r="U563" s="18"/>
      <c r="V563" s="18"/>
      <c r="W563" s="18"/>
      <c r="X563" s="165"/>
      <c r="Y563" s="165"/>
      <c r="Z563" s="18"/>
      <c r="AA563" s="18"/>
      <c r="AB563" s="18"/>
      <c r="AC563" s="18"/>
      <c r="AD563" s="18"/>
      <c r="AE563" s="18"/>
    </row>
    <row r="564" spans="1:31" s="11" customFormat="1" ht="15" customHeight="1" x14ac:dyDescent="0.3">
      <c r="A564" s="59"/>
      <c r="B564" s="80"/>
      <c r="C564" s="174"/>
      <c r="D564" s="174"/>
      <c r="E564" s="17"/>
      <c r="F564" s="18"/>
      <c r="G564" s="18"/>
      <c r="H564" s="18"/>
      <c r="I564" s="18"/>
      <c r="J564" s="18"/>
      <c r="K564" s="18"/>
      <c r="L564" s="18"/>
      <c r="M564" s="18"/>
      <c r="N564" s="165"/>
      <c r="O564" s="165"/>
      <c r="P564" s="18"/>
      <c r="Q564" s="18"/>
      <c r="R564" s="18"/>
      <c r="S564" s="18"/>
      <c r="T564" s="18"/>
      <c r="U564" s="18"/>
      <c r="V564" s="18"/>
      <c r="W564" s="18"/>
      <c r="X564" s="165"/>
      <c r="Y564" s="165"/>
      <c r="Z564" s="18"/>
      <c r="AA564" s="18"/>
      <c r="AB564" s="18"/>
      <c r="AC564" s="18"/>
      <c r="AD564" s="18"/>
      <c r="AE564" s="18"/>
    </row>
    <row r="565" spans="1:31" s="11" customFormat="1" ht="15" customHeight="1" x14ac:dyDescent="0.3">
      <c r="A565" s="59"/>
      <c r="B565" s="80"/>
      <c r="C565" s="174"/>
      <c r="D565" s="174"/>
      <c r="E565" s="17"/>
      <c r="F565" s="18"/>
      <c r="G565" s="18"/>
      <c r="H565" s="18"/>
      <c r="I565" s="18"/>
      <c r="J565" s="18"/>
      <c r="K565" s="18"/>
      <c r="L565" s="18"/>
      <c r="M565" s="18"/>
      <c r="N565" s="165"/>
      <c r="O565" s="165"/>
      <c r="P565" s="18"/>
      <c r="Q565" s="18"/>
      <c r="R565" s="18"/>
      <c r="S565" s="18"/>
      <c r="T565" s="18"/>
      <c r="U565" s="18"/>
      <c r="V565" s="18"/>
      <c r="W565" s="18"/>
      <c r="X565" s="165"/>
      <c r="Y565" s="165"/>
      <c r="Z565" s="18"/>
      <c r="AA565" s="18"/>
      <c r="AB565" s="18"/>
      <c r="AC565" s="18"/>
      <c r="AD565" s="18"/>
      <c r="AE565" s="18"/>
    </row>
    <row r="566" spans="1:31" s="11" customFormat="1" ht="15" customHeight="1" x14ac:dyDescent="0.3">
      <c r="A566" s="59"/>
      <c r="B566" s="80"/>
      <c r="C566" s="174"/>
      <c r="D566" s="174"/>
      <c r="E566" s="17"/>
      <c r="F566" s="18"/>
      <c r="G566" s="18"/>
      <c r="H566" s="18"/>
      <c r="I566" s="18"/>
      <c r="J566" s="18"/>
      <c r="K566" s="18"/>
      <c r="L566" s="18"/>
      <c r="M566" s="18"/>
      <c r="N566" s="165"/>
      <c r="O566" s="165"/>
      <c r="P566" s="18"/>
      <c r="Q566" s="18"/>
      <c r="R566" s="18"/>
      <c r="S566" s="18"/>
      <c r="T566" s="18"/>
      <c r="U566" s="18"/>
      <c r="V566" s="18"/>
      <c r="W566" s="18"/>
      <c r="X566" s="165"/>
      <c r="Y566" s="165"/>
      <c r="Z566" s="18"/>
      <c r="AA566" s="18"/>
      <c r="AB566" s="18"/>
      <c r="AC566" s="18"/>
      <c r="AD566" s="18"/>
      <c r="AE566" s="18"/>
    </row>
    <row r="567" spans="1:31" s="11" customFormat="1" ht="15" customHeight="1" x14ac:dyDescent="0.3">
      <c r="A567" s="59"/>
      <c r="B567" s="80"/>
      <c r="C567" s="174"/>
      <c r="D567" s="174"/>
      <c r="E567" s="17"/>
      <c r="F567" s="18"/>
      <c r="G567" s="18"/>
      <c r="H567" s="18"/>
      <c r="I567" s="18"/>
      <c r="J567" s="18"/>
      <c r="K567" s="18"/>
      <c r="L567" s="18"/>
      <c r="M567" s="18"/>
      <c r="N567" s="165"/>
      <c r="O567" s="165"/>
      <c r="P567" s="18"/>
      <c r="Q567" s="18"/>
      <c r="R567" s="18"/>
      <c r="S567" s="18"/>
      <c r="T567" s="18"/>
      <c r="U567" s="18"/>
      <c r="V567" s="18"/>
      <c r="W567" s="18"/>
      <c r="X567" s="165"/>
      <c r="Y567" s="165"/>
      <c r="Z567" s="18"/>
      <c r="AA567" s="18"/>
      <c r="AB567" s="18"/>
      <c r="AC567" s="18"/>
      <c r="AD567" s="18"/>
      <c r="AE567" s="18"/>
    </row>
    <row r="568" spans="1:31" s="11" customFormat="1" ht="15" customHeight="1" x14ac:dyDescent="0.3">
      <c r="A568" s="59"/>
      <c r="B568" s="80"/>
      <c r="C568" s="174"/>
      <c r="D568" s="174"/>
      <c r="E568" s="17"/>
      <c r="F568" s="18"/>
      <c r="G568" s="18"/>
      <c r="H568" s="18"/>
      <c r="I568" s="18"/>
      <c r="J568" s="18"/>
      <c r="K568" s="18"/>
      <c r="L568" s="18"/>
      <c r="M568" s="18"/>
      <c r="N568" s="165"/>
      <c r="O568" s="165"/>
      <c r="P568" s="18"/>
      <c r="Q568" s="18"/>
      <c r="R568" s="18"/>
      <c r="S568" s="18"/>
      <c r="T568" s="18"/>
      <c r="U568" s="18"/>
      <c r="V568" s="18"/>
      <c r="W568" s="18"/>
      <c r="X568" s="165"/>
      <c r="Y568" s="165"/>
      <c r="Z568" s="18"/>
      <c r="AA568" s="18"/>
      <c r="AB568" s="18"/>
      <c r="AC568" s="18"/>
      <c r="AD568" s="18"/>
      <c r="AE568" s="18"/>
    </row>
    <row r="569" spans="1:31" s="11" customFormat="1" ht="15" customHeight="1" x14ac:dyDescent="0.3">
      <c r="A569" s="59"/>
      <c r="B569" s="80"/>
      <c r="C569" s="174"/>
      <c r="D569" s="174"/>
      <c r="E569" s="17"/>
      <c r="F569" s="18"/>
      <c r="G569" s="18"/>
      <c r="H569" s="18"/>
      <c r="I569" s="18"/>
      <c r="J569" s="18"/>
      <c r="K569" s="18"/>
      <c r="L569" s="18"/>
      <c r="M569" s="18"/>
      <c r="N569" s="165"/>
      <c r="O569" s="165"/>
      <c r="P569" s="18"/>
      <c r="Q569" s="18"/>
      <c r="R569" s="18"/>
      <c r="S569" s="18"/>
      <c r="T569" s="18"/>
      <c r="U569" s="18"/>
      <c r="V569" s="18"/>
      <c r="W569" s="18"/>
      <c r="X569" s="165"/>
      <c r="Y569" s="165"/>
      <c r="Z569" s="18"/>
      <c r="AA569" s="18"/>
      <c r="AB569" s="18"/>
      <c r="AC569" s="18"/>
      <c r="AD569" s="18"/>
      <c r="AE569" s="18"/>
    </row>
    <row r="570" spans="1:31" s="11" customFormat="1" ht="15" customHeight="1" x14ac:dyDescent="0.3">
      <c r="A570" s="59"/>
      <c r="B570" s="80"/>
      <c r="C570" s="174"/>
      <c r="D570" s="174"/>
      <c r="E570" s="17"/>
      <c r="F570" s="18"/>
      <c r="G570" s="18"/>
      <c r="H570" s="18"/>
      <c r="I570" s="18"/>
      <c r="J570" s="18"/>
      <c r="K570" s="18"/>
      <c r="L570" s="18"/>
      <c r="M570" s="18"/>
      <c r="N570" s="165"/>
      <c r="O570" s="165"/>
      <c r="P570" s="18"/>
      <c r="Q570" s="18"/>
      <c r="R570" s="18"/>
      <c r="S570" s="18"/>
      <c r="T570" s="18"/>
      <c r="U570" s="18"/>
      <c r="V570" s="18"/>
      <c r="W570" s="18"/>
      <c r="X570" s="165"/>
      <c r="Y570" s="165"/>
      <c r="Z570" s="18"/>
      <c r="AA570" s="18"/>
      <c r="AB570" s="18"/>
      <c r="AC570" s="18"/>
      <c r="AD570" s="18"/>
      <c r="AE570" s="18"/>
    </row>
    <row r="571" spans="1:31" s="11" customFormat="1" ht="15" customHeight="1" x14ac:dyDescent="0.3">
      <c r="A571" s="59"/>
      <c r="B571" s="80"/>
      <c r="C571" s="174"/>
      <c r="D571" s="174"/>
      <c r="E571" s="17"/>
      <c r="F571" s="18"/>
      <c r="G571" s="18"/>
      <c r="H571" s="18"/>
      <c r="I571" s="18"/>
      <c r="J571" s="18"/>
      <c r="K571" s="18"/>
      <c r="L571" s="18"/>
      <c r="M571" s="18"/>
      <c r="N571" s="165"/>
      <c r="O571" s="165"/>
      <c r="P571" s="18"/>
      <c r="Q571" s="18"/>
      <c r="R571" s="18"/>
      <c r="S571" s="18"/>
      <c r="T571" s="18"/>
      <c r="U571" s="18"/>
      <c r="V571" s="18"/>
      <c r="W571" s="18"/>
      <c r="X571" s="165"/>
      <c r="Y571" s="165"/>
      <c r="Z571" s="18"/>
      <c r="AA571" s="18"/>
      <c r="AB571" s="18"/>
      <c r="AC571" s="18"/>
      <c r="AD571" s="18"/>
      <c r="AE571" s="18"/>
    </row>
    <row r="572" spans="1:31" s="11" customFormat="1" ht="15" customHeight="1" x14ac:dyDescent="0.3">
      <c r="A572" s="59"/>
      <c r="B572" s="80"/>
      <c r="C572" s="174"/>
      <c r="D572" s="174"/>
      <c r="E572" s="17"/>
      <c r="F572" s="18"/>
      <c r="G572" s="18"/>
      <c r="H572" s="18"/>
      <c r="I572" s="18"/>
      <c r="J572" s="18"/>
      <c r="K572" s="18"/>
      <c r="L572" s="18"/>
      <c r="M572" s="18"/>
      <c r="N572" s="165"/>
      <c r="O572" s="165"/>
      <c r="P572" s="18"/>
      <c r="Q572" s="18"/>
      <c r="R572" s="18"/>
      <c r="S572" s="18"/>
      <c r="T572" s="18"/>
      <c r="U572" s="18"/>
      <c r="V572" s="18"/>
      <c r="W572" s="18"/>
      <c r="X572" s="165"/>
      <c r="Y572" s="165"/>
      <c r="Z572" s="18"/>
      <c r="AA572" s="18"/>
      <c r="AB572" s="18"/>
      <c r="AC572" s="18"/>
      <c r="AD572" s="18"/>
      <c r="AE572" s="18"/>
    </row>
    <row r="573" spans="1:31" s="11" customFormat="1" ht="15" customHeight="1" x14ac:dyDescent="0.3">
      <c r="A573" s="59"/>
      <c r="B573" s="80"/>
      <c r="C573" s="174"/>
      <c r="D573" s="174"/>
      <c r="E573" s="17"/>
      <c r="F573" s="18"/>
      <c r="G573" s="18"/>
      <c r="H573" s="18"/>
      <c r="I573" s="18"/>
      <c r="J573" s="18"/>
      <c r="K573" s="18"/>
      <c r="L573" s="18"/>
      <c r="M573" s="18"/>
      <c r="N573" s="165"/>
      <c r="O573" s="165"/>
      <c r="P573" s="18"/>
      <c r="Q573" s="18"/>
      <c r="R573" s="18"/>
      <c r="S573" s="18"/>
      <c r="T573" s="18"/>
      <c r="U573" s="18"/>
      <c r="V573" s="18"/>
      <c r="W573" s="18"/>
      <c r="X573" s="165"/>
      <c r="Y573" s="165"/>
      <c r="Z573" s="18"/>
      <c r="AA573" s="18"/>
      <c r="AB573" s="18"/>
      <c r="AC573" s="18"/>
      <c r="AD573" s="18"/>
      <c r="AE573" s="18"/>
    </row>
    <row r="574" spans="1:31" s="11" customFormat="1" ht="15" customHeight="1" x14ac:dyDescent="0.3">
      <c r="A574" s="59"/>
      <c r="B574" s="80"/>
      <c r="C574" s="174"/>
      <c r="D574" s="174"/>
      <c r="E574" s="17"/>
      <c r="F574" s="18"/>
      <c r="G574" s="18"/>
      <c r="H574" s="18"/>
      <c r="I574" s="18"/>
      <c r="J574" s="18"/>
      <c r="K574" s="18"/>
      <c r="L574" s="18"/>
      <c r="M574" s="18"/>
      <c r="N574" s="165"/>
      <c r="O574" s="165"/>
      <c r="P574" s="18"/>
      <c r="Q574" s="18"/>
      <c r="R574" s="18"/>
      <c r="S574" s="18"/>
      <c r="T574" s="18"/>
      <c r="U574" s="18"/>
      <c r="V574" s="18"/>
      <c r="W574" s="18"/>
      <c r="X574" s="165"/>
      <c r="Y574" s="165"/>
      <c r="Z574" s="18"/>
      <c r="AA574" s="18"/>
      <c r="AB574" s="18"/>
      <c r="AC574" s="18"/>
      <c r="AD574" s="18"/>
      <c r="AE574" s="18"/>
    </row>
    <row r="575" spans="1:31" s="11" customFormat="1" ht="15" customHeight="1" x14ac:dyDescent="0.3">
      <c r="A575" s="59"/>
      <c r="B575" s="80"/>
      <c r="C575" s="174"/>
      <c r="D575" s="174"/>
      <c r="E575" s="17"/>
      <c r="F575" s="18"/>
      <c r="G575" s="18"/>
      <c r="H575" s="18"/>
      <c r="I575" s="18"/>
      <c r="J575" s="18"/>
      <c r="K575" s="18"/>
      <c r="L575" s="18"/>
      <c r="M575" s="18"/>
      <c r="N575" s="165"/>
      <c r="O575" s="165"/>
      <c r="P575" s="18"/>
      <c r="Q575" s="18"/>
      <c r="R575" s="18"/>
      <c r="S575" s="18"/>
      <c r="T575" s="18"/>
      <c r="U575" s="18"/>
      <c r="V575" s="18"/>
      <c r="W575" s="18"/>
      <c r="X575" s="165"/>
      <c r="Y575" s="165"/>
      <c r="Z575" s="18"/>
      <c r="AA575" s="18"/>
      <c r="AB575" s="18"/>
      <c r="AC575" s="18"/>
      <c r="AD575" s="18"/>
      <c r="AE575" s="18"/>
    </row>
    <row r="576" spans="1:31" s="11" customFormat="1" ht="15" customHeight="1" x14ac:dyDescent="0.3">
      <c r="A576" s="59"/>
      <c r="B576" s="80"/>
      <c r="C576" s="174"/>
      <c r="D576" s="174"/>
      <c r="E576" s="17"/>
      <c r="F576" s="18"/>
      <c r="G576" s="18"/>
      <c r="H576" s="18"/>
      <c r="I576" s="18"/>
      <c r="J576" s="18"/>
      <c r="K576" s="18"/>
      <c r="L576" s="18"/>
      <c r="M576" s="18"/>
      <c r="N576" s="165"/>
      <c r="O576" s="165"/>
      <c r="P576" s="18"/>
      <c r="Q576" s="18"/>
      <c r="R576" s="18"/>
      <c r="S576" s="18"/>
      <c r="T576" s="18"/>
      <c r="U576" s="18"/>
      <c r="V576" s="18"/>
      <c r="W576" s="18"/>
      <c r="X576" s="165"/>
      <c r="Y576" s="165"/>
      <c r="Z576" s="18"/>
      <c r="AA576" s="18"/>
      <c r="AB576" s="18"/>
      <c r="AC576" s="18"/>
      <c r="AD576" s="18"/>
      <c r="AE576" s="18"/>
    </row>
    <row r="577" spans="1:31" s="11" customFormat="1" ht="15" customHeight="1" x14ac:dyDescent="0.3">
      <c r="A577" s="59"/>
      <c r="B577" s="80"/>
      <c r="C577" s="174"/>
      <c r="D577" s="174"/>
      <c r="E577" s="17"/>
      <c r="F577" s="18"/>
      <c r="G577" s="18"/>
      <c r="H577" s="18"/>
      <c r="I577" s="18"/>
      <c r="J577" s="18"/>
      <c r="K577" s="18"/>
      <c r="L577" s="18"/>
      <c r="M577" s="18"/>
      <c r="N577" s="165"/>
      <c r="O577" s="165"/>
      <c r="P577" s="18"/>
      <c r="Q577" s="18"/>
      <c r="R577" s="18"/>
      <c r="S577" s="18"/>
      <c r="T577" s="18"/>
      <c r="U577" s="18"/>
      <c r="V577" s="18"/>
      <c r="W577" s="18"/>
      <c r="X577" s="165"/>
      <c r="Y577" s="165"/>
      <c r="Z577" s="18"/>
      <c r="AA577" s="18"/>
      <c r="AB577" s="18"/>
      <c r="AC577" s="18"/>
      <c r="AD577" s="18"/>
      <c r="AE577" s="18"/>
    </row>
    <row r="578" spans="1:31" s="11" customFormat="1" ht="15" customHeight="1" x14ac:dyDescent="0.3">
      <c r="A578" s="59"/>
      <c r="B578" s="80"/>
      <c r="C578" s="174"/>
      <c r="D578" s="174"/>
      <c r="E578" s="17"/>
      <c r="F578" s="18"/>
      <c r="G578" s="18"/>
      <c r="H578" s="18"/>
      <c r="I578" s="18"/>
      <c r="J578" s="18"/>
      <c r="K578" s="18"/>
      <c r="L578" s="18"/>
      <c r="M578" s="18"/>
      <c r="N578" s="165"/>
      <c r="O578" s="165"/>
      <c r="P578" s="18"/>
      <c r="Q578" s="18"/>
      <c r="R578" s="18"/>
      <c r="S578" s="18"/>
      <c r="T578" s="18"/>
      <c r="U578" s="18"/>
      <c r="V578" s="18"/>
      <c r="W578" s="18"/>
      <c r="X578" s="165"/>
      <c r="Y578" s="165"/>
      <c r="Z578" s="18"/>
      <c r="AA578" s="18"/>
      <c r="AB578" s="18"/>
      <c r="AC578" s="18"/>
      <c r="AD578" s="18"/>
      <c r="AE578" s="18"/>
    </row>
    <row r="579" spans="1:31" s="11" customFormat="1" ht="15" customHeight="1" x14ac:dyDescent="0.3">
      <c r="A579" s="59"/>
      <c r="B579" s="80"/>
      <c r="C579" s="174"/>
      <c r="D579" s="174"/>
      <c r="E579" s="17"/>
      <c r="F579" s="18"/>
      <c r="G579" s="18"/>
      <c r="H579" s="18"/>
      <c r="I579" s="18"/>
      <c r="J579" s="18"/>
      <c r="K579" s="18"/>
      <c r="L579" s="18"/>
      <c r="M579" s="18"/>
      <c r="N579" s="165"/>
      <c r="O579" s="165"/>
      <c r="P579" s="18"/>
      <c r="Q579" s="18"/>
      <c r="R579" s="18"/>
      <c r="S579" s="18"/>
      <c r="T579" s="18"/>
      <c r="U579" s="18"/>
      <c r="V579" s="18"/>
      <c r="W579" s="18"/>
      <c r="X579" s="165"/>
      <c r="Y579" s="165"/>
      <c r="Z579" s="18"/>
      <c r="AA579" s="18"/>
      <c r="AB579" s="18"/>
      <c r="AC579" s="18"/>
      <c r="AD579" s="18"/>
      <c r="AE579" s="18"/>
    </row>
    <row r="580" spans="1:31" s="11" customFormat="1" ht="15" customHeight="1" x14ac:dyDescent="0.3">
      <c r="A580" s="59"/>
      <c r="B580" s="80"/>
      <c r="C580" s="174"/>
      <c r="D580" s="174"/>
      <c r="E580" s="17"/>
      <c r="F580" s="18"/>
      <c r="G580" s="18"/>
      <c r="H580" s="18"/>
      <c r="I580" s="18"/>
      <c r="J580" s="18"/>
      <c r="K580" s="18"/>
      <c r="L580" s="18"/>
      <c r="M580" s="18"/>
      <c r="N580" s="165"/>
      <c r="O580" s="165"/>
      <c r="P580" s="18"/>
      <c r="Q580" s="18"/>
      <c r="R580" s="18"/>
      <c r="S580" s="18"/>
      <c r="T580" s="18"/>
      <c r="U580" s="18"/>
      <c r="V580" s="18"/>
      <c r="W580" s="18"/>
      <c r="X580" s="165"/>
      <c r="Y580" s="165"/>
      <c r="Z580" s="18"/>
      <c r="AA580" s="18"/>
      <c r="AB580" s="18"/>
      <c r="AC580" s="18"/>
      <c r="AD580" s="18"/>
      <c r="AE580" s="18"/>
    </row>
    <row r="581" spans="1:31" s="11" customFormat="1" ht="15" customHeight="1" x14ac:dyDescent="0.3">
      <c r="A581" s="59"/>
      <c r="B581" s="80"/>
      <c r="C581" s="174"/>
      <c r="D581" s="174"/>
      <c r="E581" s="17"/>
      <c r="F581" s="18"/>
      <c r="G581" s="18"/>
      <c r="H581" s="18"/>
      <c r="I581" s="18"/>
      <c r="J581" s="18"/>
      <c r="K581" s="18"/>
      <c r="L581" s="18"/>
      <c r="M581" s="18"/>
      <c r="N581" s="165"/>
      <c r="O581" s="165"/>
      <c r="P581" s="18"/>
      <c r="Q581" s="18"/>
      <c r="R581" s="18"/>
      <c r="S581" s="18"/>
      <c r="T581" s="18"/>
      <c r="U581" s="18"/>
      <c r="V581" s="18"/>
      <c r="W581" s="18"/>
      <c r="X581" s="165"/>
      <c r="Y581" s="165"/>
      <c r="Z581" s="18"/>
      <c r="AA581" s="18"/>
      <c r="AB581" s="18"/>
      <c r="AC581" s="18"/>
      <c r="AD581" s="18"/>
      <c r="AE581" s="18"/>
    </row>
    <row r="582" spans="1:31" s="11" customFormat="1" ht="15" customHeight="1" x14ac:dyDescent="0.3">
      <c r="A582" s="59"/>
      <c r="B582" s="80"/>
      <c r="C582" s="174"/>
      <c r="D582" s="174"/>
      <c r="E582" s="17"/>
      <c r="F582" s="18"/>
      <c r="G582" s="18"/>
      <c r="H582" s="18"/>
      <c r="I582" s="18"/>
      <c r="J582" s="18"/>
      <c r="K582" s="18"/>
      <c r="L582" s="18"/>
      <c r="M582" s="18"/>
      <c r="N582" s="165"/>
      <c r="O582" s="165"/>
      <c r="P582" s="18"/>
      <c r="Q582" s="18"/>
      <c r="R582" s="18"/>
      <c r="S582" s="18"/>
      <c r="T582" s="18"/>
      <c r="U582" s="18"/>
      <c r="V582" s="18"/>
      <c r="W582" s="18"/>
      <c r="X582" s="165"/>
      <c r="Y582" s="165"/>
      <c r="Z582" s="18"/>
      <c r="AA582" s="18"/>
      <c r="AB582" s="18"/>
      <c r="AC582" s="18"/>
      <c r="AD582" s="18"/>
      <c r="AE582" s="18"/>
    </row>
    <row r="583" spans="1:31" s="11" customFormat="1" ht="15" customHeight="1" x14ac:dyDescent="0.3">
      <c r="A583" s="59"/>
      <c r="B583" s="80"/>
      <c r="C583" s="174"/>
      <c r="D583" s="174"/>
      <c r="E583" s="17"/>
      <c r="F583" s="18"/>
      <c r="G583" s="18"/>
      <c r="H583" s="18"/>
      <c r="I583" s="18"/>
      <c r="J583" s="18"/>
      <c r="K583" s="18"/>
      <c r="L583" s="18"/>
      <c r="M583" s="18"/>
      <c r="N583" s="165"/>
      <c r="O583" s="165"/>
      <c r="P583" s="18"/>
      <c r="Q583" s="18"/>
      <c r="R583" s="18"/>
      <c r="S583" s="18"/>
      <c r="T583" s="18"/>
      <c r="U583" s="18"/>
      <c r="V583" s="18"/>
      <c r="W583" s="18"/>
      <c r="X583" s="165"/>
      <c r="Y583" s="165"/>
      <c r="Z583" s="18"/>
      <c r="AA583" s="18"/>
      <c r="AB583" s="18"/>
      <c r="AC583" s="18"/>
      <c r="AD583" s="18"/>
      <c r="AE583" s="18"/>
    </row>
    <row r="584" spans="1:31" s="11" customFormat="1" ht="15" customHeight="1" x14ac:dyDescent="0.3">
      <c r="A584" s="59"/>
      <c r="B584" s="80"/>
      <c r="C584" s="174"/>
      <c r="D584" s="174"/>
      <c r="E584" s="17"/>
      <c r="F584" s="18"/>
      <c r="G584" s="18"/>
      <c r="H584" s="18"/>
      <c r="I584" s="18"/>
      <c r="J584" s="18"/>
      <c r="K584" s="18"/>
      <c r="L584" s="18"/>
      <c r="M584" s="18"/>
      <c r="N584" s="165"/>
      <c r="O584" s="165"/>
      <c r="P584" s="18"/>
      <c r="Q584" s="18"/>
      <c r="R584" s="18"/>
      <c r="S584" s="18"/>
      <c r="T584" s="18"/>
      <c r="U584" s="18"/>
      <c r="V584" s="18"/>
      <c r="W584" s="18"/>
      <c r="X584" s="165"/>
      <c r="Y584" s="165"/>
      <c r="Z584" s="18"/>
      <c r="AA584" s="18"/>
      <c r="AB584" s="18"/>
      <c r="AC584" s="18"/>
      <c r="AD584" s="18"/>
      <c r="AE584" s="18"/>
    </row>
    <row r="585" spans="1:31" s="11" customFormat="1" ht="15" customHeight="1" x14ac:dyDescent="0.3">
      <c r="A585" s="59"/>
      <c r="B585" s="80"/>
      <c r="C585" s="174"/>
      <c r="D585" s="174"/>
      <c r="E585" s="17"/>
      <c r="F585" s="18"/>
      <c r="G585" s="18"/>
      <c r="H585" s="18"/>
      <c r="I585" s="18"/>
      <c r="J585" s="18"/>
      <c r="K585" s="18"/>
      <c r="L585" s="18"/>
      <c r="M585" s="18"/>
      <c r="N585" s="165"/>
      <c r="O585" s="165"/>
      <c r="P585" s="18"/>
      <c r="Q585" s="18"/>
      <c r="R585" s="18"/>
      <c r="S585" s="18"/>
      <c r="T585" s="18"/>
      <c r="U585" s="18"/>
      <c r="V585" s="18"/>
      <c r="W585" s="18"/>
      <c r="X585" s="165"/>
      <c r="Y585" s="165"/>
      <c r="Z585" s="18"/>
      <c r="AA585" s="18"/>
      <c r="AB585" s="18"/>
      <c r="AC585" s="18"/>
      <c r="AD585" s="18"/>
      <c r="AE585" s="18"/>
    </row>
    <row r="586" spans="1:31" s="11" customFormat="1" ht="15" customHeight="1" x14ac:dyDescent="0.3">
      <c r="A586" s="59"/>
      <c r="B586" s="80"/>
      <c r="C586" s="174"/>
      <c r="D586" s="174"/>
      <c r="E586" s="17"/>
      <c r="F586" s="18"/>
      <c r="G586" s="18"/>
      <c r="H586" s="18"/>
      <c r="I586" s="18"/>
      <c r="J586" s="18"/>
      <c r="K586" s="18"/>
      <c r="L586" s="18"/>
      <c r="M586" s="18"/>
      <c r="N586" s="165"/>
      <c r="O586" s="165"/>
      <c r="P586" s="18"/>
      <c r="Q586" s="18"/>
      <c r="R586" s="18"/>
      <c r="S586" s="18"/>
      <c r="T586" s="18"/>
      <c r="U586" s="18"/>
      <c r="V586" s="18"/>
      <c r="W586" s="18"/>
      <c r="X586" s="165"/>
      <c r="Y586" s="165"/>
      <c r="Z586" s="18"/>
      <c r="AA586" s="18"/>
      <c r="AB586" s="18"/>
      <c r="AC586" s="18"/>
      <c r="AD586" s="18"/>
      <c r="AE586" s="18"/>
    </row>
    <row r="587" spans="1:31" s="11" customFormat="1" ht="15" customHeight="1" x14ac:dyDescent="0.3">
      <c r="A587" s="59"/>
      <c r="B587" s="80"/>
      <c r="C587" s="174"/>
      <c r="D587" s="174"/>
      <c r="E587" s="17"/>
      <c r="F587" s="18"/>
      <c r="G587" s="18"/>
      <c r="H587" s="18"/>
      <c r="I587" s="18"/>
      <c r="J587" s="18"/>
      <c r="K587" s="18"/>
      <c r="L587" s="18"/>
      <c r="M587" s="18"/>
      <c r="N587" s="165"/>
      <c r="O587" s="165"/>
      <c r="P587" s="18"/>
      <c r="Q587" s="18"/>
      <c r="R587" s="18"/>
      <c r="S587" s="18"/>
      <c r="T587" s="18"/>
      <c r="U587" s="18"/>
      <c r="V587" s="18"/>
      <c r="W587" s="18"/>
      <c r="X587" s="165"/>
      <c r="Y587" s="165"/>
      <c r="Z587" s="18"/>
      <c r="AA587" s="18"/>
      <c r="AB587" s="18"/>
      <c r="AC587" s="18"/>
      <c r="AD587" s="18"/>
      <c r="AE587" s="18"/>
    </row>
    <row r="588" spans="1:31" s="11" customFormat="1" ht="15" customHeight="1" x14ac:dyDescent="0.3">
      <c r="A588" s="59"/>
      <c r="B588" s="80"/>
      <c r="C588" s="174"/>
      <c r="D588" s="174"/>
      <c r="E588" s="17"/>
      <c r="F588" s="18"/>
      <c r="G588" s="18"/>
      <c r="H588" s="18"/>
      <c r="I588" s="18"/>
      <c r="J588" s="18"/>
      <c r="K588" s="18"/>
      <c r="L588" s="18"/>
      <c r="M588" s="18"/>
      <c r="N588" s="165"/>
      <c r="O588" s="165"/>
      <c r="P588" s="18"/>
      <c r="Q588" s="18"/>
      <c r="R588" s="18"/>
      <c r="S588" s="18"/>
      <c r="T588" s="18"/>
      <c r="U588" s="18"/>
      <c r="V588" s="18"/>
      <c r="W588" s="18"/>
      <c r="X588" s="165"/>
      <c r="Y588" s="165"/>
      <c r="Z588" s="18"/>
      <c r="AA588" s="18"/>
      <c r="AB588" s="18"/>
      <c r="AC588" s="18"/>
      <c r="AD588" s="18"/>
      <c r="AE588" s="18"/>
    </row>
    <row r="589" spans="1:31" s="11" customFormat="1" ht="15" customHeight="1" x14ac:dyDescent="0.3">
      <c r="A589" s="59"/>
      <c r="B589" s="80"/>
      <c r="C589" s="174"/>
      <c r="D589" s="174"/>
      <c r="E589" s="17"/>
      <c r="F589" s="18"/>
      <c r="G589" s="18"/>
      <c r="H589" s="18"/>
      <c r="I589" s="18"/>
      <c r="J589" s="18"/>
      <c r="K589" s="18"/>
      <c r="L589" s="18"/>
      <c r="M589" s="18"/>
      <c r="N589" s="165"/>
      <c r="O589" s="165"/>
      <c r="P589" s="18"/>
      <c r="Q589" s="18"/>
      <c r="R589" s="18"/>
      <c r="S589" s="18"/>
      <c r="T589" s="18"/>
      <c r="U589" s="18"/>
      <c r="V589" s="18"/>
      <c r="W589" s="18"/>
      <c r="X589" s="165"/>
      <c r="Y589" s="165"/>
      <c r="Z589" s="18"/>
      <c r="AA589" s="18"/>
      <c r="AB589" s="18"/>
      <c r="AC589" s="18"/>
      <c r="AD589" s="18"/>
      <c r="AE589" s="18"/>
    </row>
    <row r="590" spans="1:31" s="11" customFormat="1" ht="15" customHeight="1" x14ac:dyDescent="0.3">
      <c r="A590" s="59"/>
      <c r="B590" s="80"/>
      <c r="C590" s="174"/>
      <c r="D590" s="174"/>
      <c r="E590" s="17"/>
      <c r="F590" s="18"/>
      <c r="G590" s="18"/>
      <c r="H590" s="18"/>
      <c r="I590" s="18"/>
      <c r="J590" s="18"/>
      <c r="K590" s="18"/>
      <c r="L590" s="18"/>
      <c r="M590" s="18"/>
      <c r="N590" s="165"/>
      <c r="O590" s="165"/>
      <c r="P590" s="18"/>
      <c r="Q590" s="18"/>
      <c r="R590" s="18"/>
      <c r="S590" s="18"/>
      <c r="T590" s="18"/>
      <c r="U590" s="18"/>
      <c r="V590" s="18"/>
      <c r="W590" s="18"/>
      <c r="X590" s="165"/>
      <c r="Y590" s="165"/>
      <c r="Z590" s="18"/>
      <c r="AA590" s="18"/>
      <c r="AB590" s="18"/>
      <c r="AC590" s="18"/>
      <c r="AD590" s="18"/>
      <c r="AE590" s="18"/>
    </row>
    <row r="591" spans="1:31" s="11" customFormat="1" ht="15" customHeight="1" x14ac:dyDescent="0.3">
      <c r="A591" s="59"/>
      <c r="B591" s="80"/>
      <c r="C591" s="174"/>
      <c r="D591" s="174"/>
      <c r="E591" s="17"/>
      <c r="F591" s="18"/>
      <c r="G591" s="18"/>
      <c r="H591" s="18"/>
      <c r="I591" s="18"/>
      <c r="J591" s="18"/>
      <c r="K591" s="18"/>
      <c r="L591" s="18"/>
      <c r="M591" s="18"/>
      <c r="N591" s="165"/>
      <c r="O591" s="165"/>
      <c r="P591" s="18"/>
      <c r="Q591" s="18"/>
      <c r="R591" s="18"/>
      <c r="S591" s="18"/>
      <c r="T591" s="18"/>
      <c r="U591" s="18"/>
      <c r="V591" s="18"/>
      <c r="W591" s="18"/>
      <c r="X591" s="165"/>
      <c r="Y591" s="165"/>
      <c r="Z591" s="18"/>
      <c r="AA591" s="18"/>
      <c r="AB591" s="18"/>
      <c r="AC591" s="18"/>
      <c r="AD591" s="18"/>
      <c r="AE591" s="18"/>
    </row>
    <row r="592" spans="1:31" s="11" customFormat="1" ht="15" customHeight="1" x14ac:dyDescent="0.3">
      <c r="A592" s="59"/>
      <c r="B592" s="80"/>
      <c r="C592" s="174"/>
      <c r="D592" s="174"/>
      <c r="E592" s="17"/>
      <c r="F592" s="18"/>
      <c r="G592" s="18"/>
      <c r="H592" s="18"/>
      <c r="I592" s="18"/>
      <c r="J592" s="18"/>
      <c r="K592" s="18"/>
      <c r="L592" s="18"/>
      <c r="M592" s="18"/>
      <c r="N592" s="165"/>
      <c r="O592" s="165"/>
      <c r="P592" s="18"/>
      <c r="Q592" s="18"/>
      <c r="R592" s="18"/>
      <c r="S592" s="18"/>
      <c r="T592" s="18"/>
      <c r="U592" s="18"/>
      <c r="V592" s="18"/>
      <c r="W592" s="18"/>
      <c r="X592" s="165"/>
      <c r="Y592" s="165"/>
      <c r="Z592" s="18"/>
      <c r="AA592" s="18"/>
      <c r="AB592" s="18"/>
      <c r="AC592" s="18"/>
      <c r="AD592" s="18"/>
      <c r="AE592" s="18"/>
    </row>
    <row r="593" spans="1:31" s="11" customFormat="1" ht="15" customHeight="1" x14ac:dyDescent="0.3">
      <c r="A593" s="59"/>
      <c r="B593" s="80"/>
      <c r="C593" s="174"/>
      <c r="D593" s="174"/>
      <c r="E593" s="17"/>
      <c r="F593" s="18"/>
      <c r="G593" s="18"/>
      <c r="H593" s="18"/>
      <c r="I593" s="18"/>
      <c r="J593" s="18"/>
      <c r="K593" s="18"/>
      <c r="L593" s="18"/>
      <c r="M593" s="18"/>
      <c r="N593" s="165"/>
      <c r="O593" s="165"/>
      <c r="P593" s="18"/>
      <c r="Q593" s="18"/>
      <c r="R593" s="18"/>
      <c r="S593" s="18"/>
      <c r="T593" s="18"/>
      <c r="U593" s="18"/>
      <c r="V593" s="18"/>
      <c r="W593" s="18"/>
      <c r="X593" s="165"/>
      <c r="Y593" s="165"/>
      <c r="Z593" s="18"/>
      <c r="AA593" s="18"/>
      <c r="AB593" s="18"/>
      <c r="AC593" s="18"/>
      <c r="AD593" s="18"/>
      <c r="AE593" s="18"/>
    </row>
    <row r="594" spans="1:31" s="11" customFormat="1" ht="15" customHeight="1" x14ac:dyDescent="0.3">
      <c r="A594" s="59"/>
      <c r="B594" s="80"/>
      <c r="C594" s="174"/>
      <c r="D594" s="174"/>
      <c r="E594" s="17"/>
      <c r="F594" s="18"/>
      <c r="G594" s="18"/>
      <c r="H594" s="18"/>
      <c r="I594" s="18"/>
      <c r="J594" s="18"/>
      <c r="K594" s="18"/>
      <c r="L594" s="18"/>
      <c r="M594" s="18"/>
      <c r="N594" s="165"/>
      <c r="O594" s="165"/>
      <c r="P594" s="18"/>
      <c r="Q594" s="18"/>
      <c r="R594" s="18"/>
      <c r="S594" s="18"/>
      <c r="T594" s="18"/>
      <c r="U594" s="18"/>
      <c r="V594" s="18"/>
      <c r="W594" s="18"/>
      <c r="X594" s="165"/>
      <c r="Y594" s="165"/>
      <c r="Z594" s="18"/>
      <c r="AA594" s="18"/>
      <c r="AB594" s="18"/>
      <c r="AC594" s="18"/>
      <c r="AD594" s="18"/>
      <c r="AE594" s="18"/>
    </row>
    <row r="595" spans="1:31" s="11" customFormat="1" ht="15" customHeight="1" x14ac:dyDescent="0.3">
      <c r="A595" s="59"/>
      <c r="B595" s="80"/>
      <c r="C595" s="174"/>
      <c r="D595" s="174"/>
      <c r="E595" s="17"/>
      <c r="F595" s="18"/>
      <c r="G595" s="18"/>
      <c r="H595" s="18"/>
      <c r="I595" s="18"/>
      <c r="J595" s="18"/>
      <c r="K595" s="18"/>
      <c r="L595" s="18"/>
      <c r="M595" s="18"/>
      <c r="N595" s="165"/>
      <c r="O595" s="165"/>
      <c r="P595" s="18"/>
      <c r="Q595" s="18"/>
      <c r="R595" s="18"/>
      <c r="S595" s="18"/>
      <c r="T595" s="18"/>
      <c r="U595" s="18"/>
      <c r="V595" s="18"/>
      <c r="W595" s="18"/>
      <c r="X595" s="165"/>
      <c r="Y595" s="165"/>
      <c r="Z595" s="18"/>
      <c r="AA595" s="18"/>
      <c r="AB595" s="18"/>
      <c r="AC595" s="18"/>
      <c r="AD595" s="18"/>
      <c r="AE595" s="18"/>
    </row>
    <row r="596" spans="1:31" s="11" customFormat="1" ht="15" customHeight="1" x14ac:dyDescent="0.3">
      <c r="A596" s="59"/>
      <c r="B596" s="80"/>
      <c r="C596" s="174"/>
      <c r="D596" s="174"/>
      <c r="E596" s="17"/>
      <c r="F596" s="18"/>
      <c r="G596" s="18"/>
      <c r="H596" s="18"/>
      <c r="I596" s="18"/>
      <c r="J596" s="18"/>
      <c r="K596" s="18"/>
      <c r="L596" s="18"/>
      <c r="M596" s="18"/>
      <c r="N596" s="165"/>
      <c r="O596" s="165"/>
      <c r="P596" s="18"/>
      <c r="Q596" s="18"/>
      <c r="R596" s="18"/>
      <c r="S596" s="18"/>
      <c r="T596" s="18"/>
      <c r="U596" s="18"/>
      <c r="V596" s="18"/>
      <c r="W596" s="18"/>
      <c r="X596" s="165"/>
      <c r="Y596" s="165"/>
      <c r="Z596" s="18"/>
      <c r="AA596" s="18"/>
      <c r="AB596" s="18"/>
      <c r="AC596" s="18"/>
      <c r="AD596" s="18"/>
      <c r="AE596" s="18"/>
    </row>
    <row r="597" spans="1:31" s="11" customFormat="1" ht="15" customHeight="1" x14ac:dyDescent="0.3">
      <c r="A597" s="59"/>
      <c r="B597" s="80"/>
      <c r="C597" s="174"/>
      <c r="D597" s="174"/>
      <c r="E597" s="17"/>
      <c r="F597" s="18"/>
      <c r="G597" s="18"/>
      <c r="H597" s="18"/>
      <c r="I597" s="18"/>
      <c r="J597" s="18"/>
      <c r="K597" s="18"/>
      <c r="L597" s="18"/>
      <c r="M597" s="18"/>
      <c r="N597" s="165"/>
      <c r="O597" s="165"/>
      <c r="P597" s="18"/>
      <c r="Q597" s="18"/>
      <c r="R597" s="18"/>
      <c r="S597" s="18"/>
      <c r="T597" s="18"/>
      <c r="U597" s="18"/>
      <c r="V597" s="18"/>
      <c r="W597" s="18"/>
      <c r="X597" s="165"/>
      <c r="Y597" s="165"/>
      <c r="Z597" s="18"/>
      <c r="AA597" s="18"/>
      <c r="AB597" s="18"/>
      <c r="AC597" s="18"/>
      <c r="AD597" s="18"/>
      <c r="AE597" s="18"/>
    </row>
    <row r="598" spans="1:31" s="11" customFormat="1" ht="15" customHeight="1" x14ac:dyDescent="0.3">
      <c r="A598" s="59"/>
      <c r="B598" s="80"/>
      <c r="C598" s="174"/>
      <c r="D598" s="174"/>
      <c r="E598" s="17"/>
      <c r="F598" s="18"/>
      <c r="G598" s="18"/>
      <c r="H598" s="18"/>
      <c r="I598" s="18"/>
      <c r="J598" s="18"/>
      <c r="K598" s="18"/>
      <c r="L598" s="18"/>
      <c r="M598" s="18"/>
      <c r="N598" s="165"/>
      <c r="O598" s="165"/>
      <c r="P598" s="18"/>
      <c r="Q598" s="18"/>
      <c r="R598" s="18"/>
      <c r="S598" s="18"/>
      <c r="T598" s="18"/>
      <c r="U598" s="18"/>
      <c r="V598" s="18"/>
      <c r="W598" s="18"/>
      <c r="X598" s="165"/>
      <c r="Y598" s="165"/>
      <c r="Z598" s="18"/>
      <c r="AA598" s="18"/>
      <c r="AB598" s="18"/>
      <c r="AC598" s="18"/>
      <c r="AD598" s="18"/>
      <c r="AE598" s="18"/>
    </row>
    <row r="599" spans="1:31" s="11" customFormat="1" ht="15" customHeight="1" x14ac:dyDescent="0.3">
      <c r="A599" s="59"/>
      <c r="B599" s="80"/>
      <c r="C599" s="174"/>
      <c r="D599" s="174"/>
      <c r="E599" s="17"/>
      <c r="F599" s="18"/>
      <c r="G599" s="18"/>
      <c r="H599" s="18"/>
      <c r="I599" s="18"/>
      <c r="J599" s="18"/>
      <c r="K599" s="18"/>
      <c r="L599" s="18"/>
      <c r="M599" s="18"/>
      <c r="N599" s="165"/>
      <c r="O599" s="165"/>
      <c r="P599" s="18"/>
      <c r="Q599" s="18"/>
      <c r="R599" s="18"/>
      <c r="S599" s="18"/>
      <c r="T599" s="18"/>
      <c r="U599" s="18"/>
      <c r="V599" s="18"/>
      <c r="W599" s="18"/>
      <c r="X599" s="165"/>
      <c r="Y599" s="165"/>
      <c r="Z599" s="18"/>
      <c r="AA599" s="18"/>
      <c r="AB599" s="18"/>
      <c r="AC599" s="18"/>
      <c r="AD599" s="18"/>
      <c r="AE599" s="18"/>
    </row>
    <row r="600" spans="1:31" s="11" customFormat="1" ht="15" customHeight="1" x14ac:dyDescent="0.3">
      <c r="A600" s="59"/>
      <c r="B600" s="80"/>
      <c r="C600" s="174"/>
      <c r="D600" s="174"/>
      <c r="E600" s="17"/>
      <c r="F600" s="18"/>
      <c r="G600" s="18"/>
      <c r="H600" s="18"/>
      <c r="I600" s="18"/>
      <c r="J600" s="18"/>
      <c r="K600" s="18"/>
      <c r="L600" s="18"/>
      <c r="M600" s="18"/>
      <c r="N600" s="165"/>
      <c r="O600" s="165"/>
      <c r="P600" s="18"/>
      <c r="Q600" s="18"/>
      <c r="R600" s="18"/>
      <c r="S600" s="18"/>
      <c r="T600" s="18"/>
      <c r="U600" s="18"/>
      <c r="V600" s="18"/>
      <c r="W600" s="18"/>
      <c r="X600" s="165"/>
      <c r="Y600" s="165"/>
      <c r="Z600" s="18"/>
      <c r="AA600" s="18"/>
      <c r="AB600" s="18"/>
      <c r="AC600" s="18"/>
      <c r="AD600" s="18"/>
      <c r="AE600" s="18"/>
    </row>
    <row r="601" spans="1:31" s="11" customFormat="1" ht="15" customHeight="1" x14ac:dyDescent="0.3">
      <c r="A601" s="59"/>
      <c r="B601" s="80"/>
      <c r="C601" s="174"/>
      <c r="D601" s="174"/>
      <c r="E601" s="17"/>
      <c r="F601" s="18"/>
      <c r="G601" s="18"/>
      <c r="H601" s="18"/>
      <c r="I601" s="18"/>
      <c r="J601" s="18"/>
      <c r="K601" s="18"/>
      <c r="L601" s="18"/>
      <c r="M601" s="18"/>
      <c r="N601" s="165"/>
      <c r="O601" s="165"/>
      <c r="P601" s="18"/>
      <c r="Q601" s="18"/>
      <c r="R601" s="18"/>
      <c r="S601" s="18"/>
      <c r="T601" s="18"/>
      <c r="U601" s="18"/>
      <c r="V601" s="18"/>
      <c r="W601" s="18"/>
      <c r="X601" s="165"/>
      <c r="Y601" s="165"/>
      <c r="Z601" s="18"/>
      <c r="AA601" s="18"/>
      <c r="AB601" s="18"/>
      <c r="AC601" s="18"/>
      <c r="AD601" s="18"/>
      <c r="AE601" s="18"/>
    </row>
    <row r="602" spans="1:31" s="11" customFormat="1" ht="15" customHeight="1" x14ac:dyDescent="0.3">
      <c r="A602" s="59"/>
      <c r="B602" s="80"/>
      <c r="C602" s="174"/>
      <c r="D602" s="174"/>
      <c r="E602" s="17"/>
      <c r="F602" s="18"/>
      <c r="G602" s="18"/>
      <c r="H602" s="18"/>
      <c r="I602" s="18"/>
      <c r="J602" s="18"/>
      <c r="K602" s="18"/>
      <c r="L602" s="18"/>
      <c r="M602" s="18"/>
      <c r="N602" s="165"/>
      <c r="O602" s="165"/>
      <c r="P602" s="18"/>
      <c r="Q602" s="18"/>
      <c r="R602" s="18"/>
      <c r="S602" s="18"/>
      <c r="T602" s="18"/>
      <c r="U602" s="18"/>
      <c r="V602" s="18"/>
      <c r="W602" s="18"/>
      <c r="X602" s="165"/>
      <c r="Y602" s="165"/>
      <c r="Z602" s="18"/>
      <c r="AA602" s="18"/>
      <c r="AB602" s="18"/>
      <c r="AC602" s="18"/>
      <c r="AD602" s="18"/>
      <c r="AE602" s="18"/>
    </row>
    <row r="603" spans="1:31" s="11" customFormat="1" ht="15" customHeight="1" x14ac:dyDescent="0.3">
      <c r="A603" s="59"/>
      <c r="B603" s="80"/>
      <c r="C603" s="174"/>
      <c r="D603" s="174"/>
      <c r="E603" s="17"/>
      <c r="F603" s="18"/>
      <c r="G603" s="18"/>
      <c r="H603" s="18"/>
      <c r="I603" s="18"/>
      <c r="J603" s="18"/>
      <c r="K603" s="18"/>
      <c r="L603" s="18"/>
      <c r="M603" s="18"/>
      <c r="N603" s="165"/>
      <c r="O603" s="165"/>
      <c r="P603" s="18"/>
      <c r="Q603" s="18"/>
      <c r="R603" s="18"/>
      <c r="S603" s="18"/>
      <c r="T603" s="18"/>
      <c r="U603" s="18"/>
      <c r="V603" s="18"/>
      <c r="W603" s="18"/>
      <c r="X603" s="165"/>
      <c r="Y603" s="165"/>
      <c r="Z603" s="18"/>
      <c r="AA603" s="18"/>
      <c r="AB603" s="18"/>
      <c r="AC603" s="18"/>
      <c r="AD603" s="18"/>
      <c r="AE603" s="18"/>
    </row>
    <row r="604" spans="1:31" s="11" customFormat="1" ht="15" customHeight="1" x14ac:dyDescent="0.3">
      <c r="A604" s="59"/>
      <c r="B604" s="80"/>
      <c r="C604" s="174"/>
      <c r="D604" s="174"/>
      <c r="E604" s="17"/>
      <c r="F604" s="18"/>
      <c r="G604" s="18"/>
      <c r="H604" s="18"/>
      <c r="I604" s="18"/>
      <c r="J604" s="18"/>
      <c r="K604" s="18"/>
      <c r="L604" s="18"/>
      <c r="M604" s="18"/>
      <c r="N604" s="165"/>
      <c r="O604" s="165"/>
      <c r="P604" s="18"/>
      <c r="Q604" s="18"/>
      <c r="R604" s="18"/>
      <c r="S604" s="18"/>
      <c r="T604" s="18"/>
      <c r="U604" s="18"/>
      <c r="V604" s="18"/>
      <c r="W604" s="18"/>
      <c r="X604" s="165"/>
      <c r="Y604" s="165"/>
      <c r="Z604" s="18"/>
      <c r="AA604" s="18"/>
      <c r="AB604" s="18"/>
      <c r="AC604" s="18"/>
      <c r="AD604" s="18"/>
      <c r="AE604" s="18"/>
    </row>
    <row r="605" spans="1:31" s="11" customFormat="1" ht="15" customHeight="1" x14ac:dyDescent="0.3">
      <c r="A605" s="59"/>
      <c r="B605" s="80"/>
      <c r="C605" s="174"/>
      <c r="D605" s="174"/>
      <c r="E605" s="17"/>
      <c r="F605" s="18"/>
      <c r="G605" s="18"/>
      <c r="H605" s="18"/>
      <c r="I605" s="18"/>
      <c r="J605" s="18"/>
      <c r="K605" s="18"/>
      <c r="L605" s="18"/>
      <c r="M605" s="18"/>
      <c r="N605" s="165"/>
      <c r="O605" s="165"/>
      <c r="P605" s="18"/>
      <c r="Q605" s="18"/>
      <c r="R605" s="18"/>
      <c r="S605" s="18"/>
      <c r="T605" s="18"/>
      <c r="U605" s="18"/>
      <c r="V605" s="18"/>
      <c r="W605" s="18"/>
      <c r="X605" s="165"/>
      <c r="Y605" s="165"/>
      <c r="Z605" s="18"/>
      <c r="AA605" s="18"/>
      <c r="AB605" s="18"/>
      <c r="AC605" s="18"/>
      <c r="AD605" s="18"/>
      <c r="AE605" s="18"/>
    </row>
    <row r="606" spans="1:31" s="11" customFormat="1" ht="15" customHeight="1" x14ac:dyDescent="0.3">
      <c r="A606" s="59"/>
      <c r="B606" s="80"/>
      <c r="C606" s="174"/>
      <c r="D606" s="174"/>
      <c r="E606" s="17"/>
      <c r="F606" s="18"/>
      <c r="G606" s="18"/>
      <c r="H606" s="18"/>
      <c r="I606" s="18"/>
      <c r="J606" s="18"/>
      <c r="K606" s="18"/>
      <c r="L606" s="18"/>
      <c r="M606" s="18"/>
      <c r="N606" s="165"/>
      <c r="O606" s="165"/>
      <c r="P606" s="18"/>
      <c r="Q606" s="18"/>
      <c r="R606" s="18"/>
      <c r="S606" s="18"/>
      <c r="T606" s="18"/>
      <c r="U606" s="18"/>
      <c r="V606" s="18"/>
      <c r="W606" s="18"/>
      <c r="X606" s="165"/>
      <c r="Y606" s="165"/>
      <c r="Z606" s="18"/>
      <c r="AA606" s="18"/>
      <c r="AB606" s="18"/>
      <c r="AC606" s="18"/>
      <c r="AD606" s="18"/>
      <c r="AE606" s="18"/>
    </row>
    <row r="607" spans="1:31" s="11" customFormat="1" ht="15" customHeight="1" x14ac:dyDescent="0.3">
      <c r="A607" s="59"/>
      <c r="B607" s="80"/>
      <c r="C607" s="174"/>
      <c r="D607" s="174"/>
      <c r="E607" s="17"/>
      <c r="F607" s="18"/>
      <c r="G607" s="18"/>
      <c r="H607" s="18"/>
      <c r="I607" s="18"/>
      <c r="J607" s="18"/>
      <c r="K607" s="18"/>
      <c r="L607" s="18"/>
      <c r="M607" s="18"/>
      <c r="N607" s="165"/>
      <c r="O607" s="165"/>
      <c r="P607" s="18"/>
      <c r="Q607" s="18"/>
      <c r="R607" s="18"/>
      <c r="S607" s="18"/>
      <c r="T607" s="18"/>
      <c r="U607" s="18"/>
      <c r="V607" s="18"/>
      <c r="W607" s="18"/>
      <c r="X607" s="165"/>
      <c r="Y607" s="165"/>
      <c r="Z607" s="18"/>
      <c r="AA607" s="18"/>
      <c r="AB607" s="18"/>
      <c r="AC607" s="18"/>
      <c r="AD607" s="18"/>
      <c r="AE607" s="18"/>
    </row>
    <row r="608" spans="1:31" s="11" customFormat="1" ht="15" customHeight="1" x14ac:dyDescent="0.3">
      <c r="A608" s="59"/>
      <c r="B608" s="80"/>
      <c r="C608" s="174"/>
      <c r="D608" s="174"/>
      <c r="E608" s="17"/>
      <c r="F608" s="18"/>
      <c r="G608" s="18"/>
      <c r="H608" s="18"/>
      <c r="I608" s="18"/>
      <c r="J608" s="18"/>
      <c r="K608" s="18"/>
      <c r="L608" s="18"/>
      <c r="M608" s="18"/>
      <c r="N608" s="165"/>
      <c r="O608" s="165"/>
      <c r="P608" s="18"/>
      <c r="Q608" s="18"/>
      <c r="R608" s="18"/>
      <c r="S608" s="18"/>
      <c r="T608" s="18"/>
      <c r="U608" s="18"/>
      <c r="V608" s="18"/>
      <c r="W608" s="18"/>
      <c r="X608" s="165"/>
      <c r="Y608" s="165"/>
      <c r="Z608" s="18"/>
      <c r="AA608" s="18"/>
      <c r="AB608" s="18"/>
      <c r="AC608" s="18"/>
      <c r="AD608" s="18"/>
      <c r="AE608" s="18"/>
    </row>
    <row r="609" spans="1:31" s="11" customFormat="1" ht="15" customHeight="1" x14ac:dyDescent="0.3">
      <c r="A609" s="59"/>
      <c r="B609" s="80"/>
      <c r="C609" s="174"/>
      <c r="D609" s="174"/>
      <c r="E609" s="17"/>
      <c r="F609" s="18"/>
      <c r="G609" s="18"/>
      <c r="H609" s="18"/>
      <c r="I609" s="18"/>
      <c r="J609" s="18"/>
      <c r="K609" s="18"/>
      <c r="L609" s="18"/>
      <c r="M609" s="18"/>
      <c r="N609" s="165"/>
      <c r="O609" s="165"/>
      <c r="P609" s="18"/>
      <c r="Q609" s="18"/>
      <c r="R609" s="18"/>
      <c r="S609" s="18"/>
      <c r="T609" s="18"/>
      <c r="U609" s="18"/>
      <c r="V609" s="18"/>
      <c r="W609" s="18"/>
      <c r="X609" s="165"/>
      <c r="Y609" s="165"/>
      <c r="Z609" s="18"/>
      <c r="AA609" s="18"/>
      <c r="AB609" s="18"/>
      <c r="AC609" s="18"/>
      <c r="AD609" s="18"/>
      <c r="AE609" s="18"/>
    </row>
    <row r="610" spans="1:31" s="11" customFormat="1" ht="15" customHeight="1" x14ac:dyDescent="0.3">
      <c r="A610" s="59"/>
      <c r="B610" s="80"/>
      <c r="C610" s="174"/>
      <c r="D610" s="174"/>
      <c r="E610" s="17"/>
      <c r="F610" s="18"/>
      <c r="G610" s="18"/>
      <c r="H610" s="18"/>
      <c r="I610" s="18"/>
      <c r="J610" s="18"/>
      <c r="K610" s="18"/>
      <c r="L610" s="18"/>
      <c r="M610" s="18"/>
      <c r="N610" s="165"/>
      <c r="O610" s="165"/>
      <c r="P610" s="18"/>
      <c r="Q610" s="18"/>
      <c r="R610" s="18"/>
      <c r="S610" s="18"/>
      <c r="T610" s="18"/>
      <c r="U610" s="18"/>
      <c r="V610" s="18"/>
      <c r="W610" s="18"/>
      <c r="X610" s="165"/>
      <c r="Y610" s="165"/>
      <c r="Z610" s="18"/>
      <c r="AA610" s="18"/>
      <c r="AB610" s="18"/>
      <c r="AC610" s="18"/>
      <c r="AD610" s="18"/>
      <c r="AE610" s="18"/>
    </row>
    <row r="611" spans="1:31" s="11" customFormat="1" ht="15" customHeight="1" x14ac:dyDescent="0.3">
      <c r="A611" s="59"/>
      <c r="B611" s="80"/>
      <c r="C611" s="174"/>
      <c r="D611" s="174"/>
      <c r="E611" s="17"/>
      <c r="F611" s="18"/>
      <c r="G611" s="18"/>
      <c r="H611" s="18"/>
      <c r="I611" s="18"/>
      <c r="J611" s="18"/>
      <c r="K611" s="18"/>
      <c r="L611" s="18"/>
      <c r="M611" s="18"/>
      <c r="N611" s="165"/>
      <c r="O611" s="165"/>
      <c r="P611" s="18"/>
      <c r="Q611" s="18"/>
      <c r="R611" s="18"/>
      <c r="S611" s="18"/>
      <c r="T611" s="18"/>
      <c r="U611" s="18"/>
      <c r="V611" s="18"/>
      <c r="W611" s="18"/>
      <c r="X611" s="165"/>
      <c r="Y611" s="165"/>
      <c r="Z611" s="18"/>
      <c r="AA611" s="18"/>
      <c r="AB611" s="18"/>
      <c r="AC611" s="18"/>
      <c r="AD611" s="18"/>
      <c r="AE611" s="18"/>
    </row>
    <row r="612" spans="1:31" s="11" customFormat="1" ht="15" customHeight="1" x14ac:dyDescent="0.3">
      <c r="A612" s="59"/>
      <c r="B612" s="80"/>
      <c r="C612" s="174"/>
      <c r="D612" s="174"/>
      <c r="E612" s="17"/>
      <c r="F612" s="18"/>
      <c r="G612" s="18"/>
      <c r="H612" s="18"/>
      <c r="I612" s="18"/>
      <c r="J612" s="18"/>
      <c r="K612" s="18"/>
      <c r="L612" s="18"/>
      <c r="M612" s="18"/>
      <c r="N612" s="165"/>
      <c r="O612" s="165"/>
      <c r="P612" s="18"/>
      <c r="Q612" s="18"/>
      <c r="R612" s="18"/>
      <c r="S612" s="18"/>
      <c r="T612" s="18"/>
      <c r="U612" s="18"/>
      <c r="V612" s="18"/>
      <c r="W612" s="18"/>
      <c r="X612" s="165"/>
      <c r="Y612" s="165"/>
      <c r="Z612" s="18"/>
      <c r="AA612" s="18"/>
      <c r="AB612" s="18"/>
      <c r="AC612" s="18"/>
      <c r="AD612" s="18"/>
      <c r="AE612" s="18"/>
    </row>
    <row r="613" spans="1:31" s="11" customFormat="1" ht="15" customHeight="1" x14ac:dyDescent="0.3">
      <c r="A613" s="59"/>
      <c r="B613" s="80"/>
      <c r="C613" s="174"/>
      <c r="D613" s="174"/>
      <c r="E613" s="17"/>
      <c r="F613" s="18"/>
      <c r="G613" s="18"/>
      <c r="H613" s="18"/>
      <c r="I613" s="18"/>
      <c r="J613" s="18"/>
      <c r="K613" s="18"/>
      <c r="L613" s="18"/>
      <c r="M613" s="18"/>
      <c r="N613" s="165"/>
      <c r="O613" s="165"/>
      <c r="P613" s="18"/>
      <c r="Q613" s="18"/>
      <c r="R613" s="18"/>
      <c r="S613" s="18"/>
      <c r="T613" s="18"/>
      <c r="U613" s="18"/>
      <c r="V613" s="18"/>
      <c r="W613" s="18"/>
      <c r="X613" s="165"/>
      <c r="Y613" s="165"/>
      <c r="Z613" s="18"/>
      <c r="AA613" s="18"/>
      <c r="AB613" s="18"/>
      <c r="AC613" s="18"/>
      <c r="AD613" s="18"/>
      <c r="AE613" s="18"/>
    </row>
    <row r="614" spans="1:31" s="11" customFormat="1" ht="15" customHeight="1" x14ac:dyDescent="0.3">
      <c r="A614" s="59"/>
      <c r="B614" s="80"/>
      <c r="C614" s="174"/>
      <c r="D614" s="174"/>
      <c r="E614" s="17"/>
      <c r="F614" s="18"/>
      <c r="G614" s="18"/>
      <c r="H614" s="18"/>
      <c r="I614" s="18"/>
      <c r="J614" s="18"/>
      <c r="K614" s="18"/>
      <c r="L614" s="18"/>
      <c r="M614" s="18"/>
      <c r="N614" s="165"/>
      <c r="O614" s="165"/>
      <c r="P614" s="18"/>
      <c r="Q614" s="18"/>
      <c r="R614" s="18"/>
      <c r="S614" s="18"/>
      <c r="T614" s="18"/>
      <c r="U614" s="18"/>
      <c r="V614" s="18"/>
      <c r="W614" s="18"/>
      <c r="X614" s="165"/>
      <c r="Y614" s="165"/>
      <c r="Z614" s="18"/>
      <c r="AA614" s="18"/>
      <c r="AB614" s="18"/>
      <c r="AC614" s="18"/>
      <c r="AD614" s="18"/>
      <c r="AE614" s="18"/>
    </row>
    <row r="615" spans="1:31" s="11" customFormat="1" ht="15" customHeight="1" x14ac:dyDescent="0.3">
      <c r="A615" s="59"/>
      <c r="B615" s="80"/>
      <c r="C615" s="174"/>
      <c r="D615" s="174"/>
      <c r="E615" s="17"/>
      <c r="F615" s="18"/>
      <c r="G615" s="18"/>
      <c r="H615" s="18"/>
      <c r="I615" s="18"/>
      <c r="J615" s="18"/>
      <c r="K615" s="18"/>
      <c r="L615" s="18"/>
      <c r="M615" s="18"/>
      <c r="N615" s="165"/>
      <c r="O615" s="165"/>
      <c r="P615" s="18"/>
      <c r="Q615" s="18"/>
      <c r="R615" s="18"/>
      <c r="S615" s="18"/>
      <c r="T615" s="18"/>
      <c r="U615" s="18"/>
      <c r="V615" s="18"/>
      <c r="W615" s="18"/>
      <c r="X615" s="165"/>
      <c r="Y615" s="165"/>
      <c r="Z615" s="18"/>
      <c r="AA615" s="18"/>
      <c r="AB615" s="18"/>
      <c r="AC615" s="18"/>
      <c r="AD615" s="18"/>
      <c r="AE615" s="18"/>
    </row>
    <row r="616" spans="1:31" s="11" customFormat="1" ht="15" customHeight="1" x14ac:dyDescent="0.3">
      <c r="A616" s="59"/>
      <c r="B616" s="80"/>
      <c r="C616" s="174"/>
      <c r="D616" s="174"/>
      <c r="E616" s="17"/>
      <c r="F616" s="18"/>
      <c r="G616" s="18"/>
      <c r="H616" s="18"/>
      <c r="I616" s="18"/>
      <c r="J616" s="18"/>
      <c r="K616" s="18"/>
      <c r="L616" s="18"/>
      <c r="M616" s="18"/>
      <c r="N616" s="165"/>
      <c r="O616" s="165"/>
      <c r="P616" s="18"/>
      <c r="Q616" s="18"/>
      <c r="R616" s="18"/>
      <c r="S616" s="18"/>
      <c r="T616" s="18"/>
      <c r="U616" s="18"/>
      <c r="V616" s="18"/>
      <c r="W616" s="18"/>
      <c r="X616" s="165"/>
      <c r="Y616" s="165"/>
      <c r="Z616" s="18"/>
      <c r="AA616" s="18"/>
      <c r="AB616" s="18"/>
      <c r="AC616" s="18"/>
      <c r="AD616" s="18"/>
      <c r="AE616" s="18"/>
    </row>
    <row r="617" spans="1:31" s="11" customFormat="1" ht="15" customHeight="1" x14ac:dyDescent="0.3">
      <c r="A617" s="59"/>
      <c r="B617" s="80"/>
      <c r="C617" s="174"/>
      <c r="D617" s="174"/>
      <c r="E617" s="17"/>
      <c r="F617" s="18"/>
      <c r="G617" s="18"/>
      <c r="H617" s="18"/>
      <c r="I617" s="18"/>
      <c r="J617" s="18"/>
      <c r="K617" s="18"/>
      <c r="L617" s="18"/>
      <c r="M617" s="18"/>
      <c r="N617" s="165"/>
      <c r="O617" s="165"/>
      <c r="P617" s="18"/>
      <c r="Q617" s="18"/>
      <c r="R617" s="18"/>
      <c r="S617" s="18"/>
      <c r="T617" s="18"/>
      <c r="U617" s="18"/>
      <c r="V617" s="18"/>
      <c r="W617" s="18"/>
      <c r="X617" s="165"/>
      <c r="Y617" s="165"/>
      <c r="Z617" s="18"/>
      <c r="AA617" s="18"/>
      <c r="AB617" s="18"/>
      <c r="AC617" s="18"/>
      <c r="AD617" s="18"/>
      <c r="AE617" s="18"/>
    </row>
    <row r="618" spans="1:31" s="11" customFormat="1" ht="15" customHeight="1" x14ac:dyDescent="0.3">
      <c r="A618" s="59"/>
      <c r="B618" s="80"/>
      <c r="C618" s="174"/>
      <c r="D618" s="174"/>
      <c r="E618" s="17"/>
      <c r="F618" s="18"/>
      <c r="G618" s="18"/>
      <c r="H618" s="18"/>
      <c r="I618" s="18"/>
      <c r="J618" s="18"/>
      <c r="K618" s="18"/>
      <c r="L618" s="18"/>
      <c r="M618" s="18"/>
      <c r="N618" s="165"/>
      <c r="O618" s="165"/>
      <c r="P618" s="18"/>
      <c r="Q618" s="18"/>
      <c r="R618" s="18"/>
      <c r="S618" s="18"/>
      <c r="T618" s="18"/>
      <c r="U618" s="18"/>
      <c r="V618" s="18"/>
      <c r="W618" s="18"/>
      <c r="X618" s="165"/>
      <c r="Y618" s="165"/>
      <c r="Z618" s="18"/>
      <c r="AA618" s="18"/>
      <c r="AB618" s="18"/>
      <c r="AC618" s="18"/>
      <c r="AD618" s="18"/>
      <c r="AE618" s="18"/>
    </row>
    <row r="619" spans="1:31" s="11" customFormat="1" ht="15" hidden="1" customHeight="1" x14ac:dyDescent="0.2">
      <c r="A619" s="59"/>
      <c r="B619" s="80"/>
      <c r="C619" s="226"/>
      <c r="D619" s="227"/>
      <c r="E619" s="227"/>
      <c r="F619" s="228"/>
      <c r="G619" s="229"/>
      <c r="H619" s="229"/>
      <c r="I619" s="230"/>
      <c r="J619" s="229"/>
      <c r="K619" s="229"/>
      <c r="L619" s="231"/>
      <c r="M619" s="232"/>
      <c r="N619" s="233"/>
      <c r="O619" s="167"/>
      <c r="P619" s="14"/>
      <c r="Q619" s="14"/>
      <c r="R619" s="14"/>
      <c r="S619" s="14"/>
      <c r="T619" s="14"/>
      <c r="U619" s="229"/>
      <c r="V619" s="14"/>
      <c r="W619" s="14"/>
      <c r="X619" s="167"/>
      <c r="Y619" s="167"/>
      <c r="Z619" s="14"/>
      <c r="AA619" s="74"/>
      <c r="AB619" s="14"/>
      <c r="AC619" s="14"/>
    </row>
    <row r="620" spans="1:31" s="11" customFormat="1" ht="15" hidden="1" customHeight="1" x14ac:dyDescent="0.2">
      <c r="A620" s="59"/>
      <c r="B620" s="80"/>
      <c r="C620" s="226"/>
      <c r="D620" s="227"/>
      <c r="E620" s="227"/>
      <c r="F620" s="228"/>
      <c r="G620" s="229"/>
      <c r="H620" s="229"/>
      <c r="I620" s="230"/>
      <c r="J620" s="229"/>
      <c r="K620" s="229"/>
      <c r="L620" s="231"/>
      <c r="M620" s="232"/>
      <c r="N620" s="233"/>
      <c r="O620" s="167"/>
      <c r="P620" s="14"/>
      <c r="Q620" s="14"/>
      <c r="R620" s="14"/>
      <c r="S620" s="14"/>
      <c r="T620" s="14"/>
      <c r="U620" s="229"/>
      <c r="V620" s="14"/>
      <c r="W620" s="14"/>
      <c r="X620" s="167"/>
      <c r="Y620" s="167"/>
      <c r="Z620" s="14"/>
      <c r="AA620" s="74"/>
      <c r="AB620" s="14"/>
      <c r="AC620" s="14"/>
    </row>
    <row r="621" spans="1:31" s="11" customFormat="1" ht="15" hidden="1" customHeight="1" x14ac:dyDescent="0.2">
      <c r="A621" s="59"/>
      <c r="B621" s="80"/>
      <c r="C621" s="226"/>
      <c r="D621" s="227"/>
      <c r="E621" s="227"/>
      <c r="F621" s="228"/>
      <c r="G621" s="229"/>
      <c r="H621" s="229"/>
      <c r="I621" s="230"/>
      <c r="J621" s="229"/>
      <c r="K621" s="229"/>
      <c r="L621" s="231"/>
      <c r="M621" s="232"/>
      <c r="N621" s="233"/>
      <c r="O621" s="167"/>
      <c r="P621" s="14"/>
      <c r="Q621" s="14"/>
      <c r="R621" s="14"/>
      <c r="S621" s="14"/>
      <c r="T621" s="14"/>
      <c r="U621" s="229"/>
      <c r="V621" s="14"/>
      <c r="W621" s="14"/>
      <c r="X621" s="167"/>
      <c r="Y621" s="167"/>
      <c r="Z621" s="14"/>
      <c r="AA621" s="74"/>
      <c r="AB621" s="14"/>
      <c r="AC621" s="14"/>
    </row>
    <row r="622" spans="1:31" s="11" customFormat="1" ht="15" hidden="1" customHeight="1" x14ac:dyDescent="0.2">
      <c r="A622" s="59"/>
      <c r="B622" s="80"/>
      <c r="C622" s="226"/>
      <c r="D622" s="227"/>
      <c r="E622" s="227"/>
      <c r="F622" s="228"/>
      <c r="G622" s="229"/>
      <c r="H622" s="229"/>
      <c r="I622" s="230"/>
      <c r="J622" s="229"/>
      <c r="K622" s="229"/>
      <c r="L622" s="231"/>
      <c r="M622" s="232"/>
      <c r="N622" s="233"/>
      <c r="O622" s="167"/>
      <c r="P622" s="14"/>
      <c r="Q622" s="14"/>
      <c r="R622" s="14"/>
      <c r="S622" s="14"/>
      <c r="T622" s="14"/>
      <c r="U622" s="229"/>
      <c r="V622" s="14"/>
      <c r="W622" s="14"/>
      <c r="X622" s="167"/>
      <c r="Y622" s="167"/>
      <c r="Z622" s="14"/>
      <c r="AA622" s="74"/>
      <c r="AB622" s="14"/>
      <c r="AC622" s="14"/>
    </row>
    <row r="623" spans="1:31" s="11" customFormat="1" ht="15" hidden="1" customHeight="1" x14ac:dyDescent="0.2">
      <c r="A623" s="59"/>
      <c r="B623" s="80"/>
      <c r="C623" s="226"/>
      <c r="D623" s="227"/>
      <c r="E623" s="227"/>
      <c r="F623" s="228"/>
      <c r="G623" s="229"/>
      <c r="H623" s="229"/>
      <c r="I623" s="230"/>
      <c r="J623" s="229"/>
      <c r="K623" s="229"/>
      <c r="L623" s="231"/>
      <c r="M623" s="232"/>
      <c r="N623" s="233"/>
      <c r="O623" s="167"/>
      <c r="P623" s="14"/>
      <c r="Q623" s="14"/>
      <c r="R623" s="14"/>
      <c r="S623" s="14"/>
      <c r="T623" s="14"/>
      <c r="U623" s="229"/>
      <c r="V623" s="14"/>
      <c r="W623" s="14"/>
      <c r="X623" s="167"/>
      <c r="Y623" s="167"/>
      <c r="Z623" s="14"/>
      <c r="AA623" s="74"/>
      <c r="AB623" s="14"/>
      <c r="AC623" s="14"/>
    </row>
    <row r="624" spans="1:31" s="11" customFormat="1" ht="15" hidden="1" customHeight="1" x14ac:dyDescent="0.2">
      <c r="A624" s="59"/>
      <c r="B624" s="80"/>
      <c r="C624" s="226"/>
      <c r="D624" s="227"/>
      <c r="E624" s="227"/>
      <c r="F624" s="228"/>
      <c r="G624" s="229"/>
      <c r="H624" s="229"/>
      <c r="I624" s="230"/>
      <c r="J624" s="229"/>
      <c r="K624" s="229"/>
      <c r="L624" s="231"/>
      <c r="M624" s="232"/>
      <c r="N624" s="233"/>
      <c r="O624" s="167"/>
      <c r="P624" s="14"/>
      <c r="Q624" s="14"/>
      <c r="R624" s="14"/>
      <c r="S624" s="14"/>
      <c r="T624" s="14"/>
      <c r="U624" s="229"/>
      <c r="V624" s="14"/>
      <c r="W624" s="14"/>
      <c r="X624" s="167"/>
      <c r="Y624" s="167"/>
      <c r="Z624" s="14"/>
      <c r="AA624" s="74"/>
      <c r="AB624" s="14"/>
      <c r="AC624" s="14"/>
    </row>
    <row r="625" spans="1:29" s="11" customFormat="1" ht="15" hidden="1" customHeight="1" x14ac:dyDescent="0.2">
      <c r="A625" s="59"/>
      <c r="B625" s="80"/>
      <c r="C625" s="226"/>
      <c r="D625" s="227"/>
      <c r="E625" s="227"/>
      <c r="F625" s="228"/>
      <c r="G625" s="229"/>
      <c r="H625" s="229"/>
      <c r="I625" s="230"/>
      <c r="J625" s="229"/>
      <c r="K625" s="229"/>
      <c r="L625" s="231"/>
      <c r="M625" s="232"/>
      <c r="N625" s="233"/>
      <c r="O625" s="167"/>
      <c r="P625" s="14"/>
      <c r="Q625" s="14"/>
      <c r="R625" s="14"/>
      <c r="S625" s="14"/>
      <c r="T625" s="14"/>
      <c r="U625" s="229"/>
      <c r="V625" s="14"/>
      <c r="W625" s="14"/>
      <c r="X625" s="167"/>
      <c r="Y625" s="167"/>
      <c r="Z625" s="14"/>
      <c r="AA625" s="74"/>
      <c r="AB625" s="14"/>
      <c r="AC625" s="14"/>
    </row>
    <row r="626" spans="1:29" s="11" customFormat="1" ht="15" hidden="1" customHeight="1" x14ac:dyDescent="0.2">
      <c r="A626" s="59"/>
      <c r="B626" s="80"/>
      <c r="C626" s="226"/>
      <c r="D626" s="227"/>
      <c r="E626" s="227"/>
      <c r="F626" s="228"/>
      <c r="G626" s="229"/>
      <c r="H626" s="229"/>
      <c r="I626" s="230"/>
      <c r="J626" s="229"/>
      <c r="K626" s="229"/>
      <c r="L626" s="231"/>
      <c r="M626" s="232"/>
      <c r="N626" s="233"/>
      <c r="O626" s="167"/>
      <c r="P626" s="14"/>
      <c r="Q626" s="14"/>
      <c r="R626" s="14"/>
      <c r="S626" s="14"/>
      <c r="T626" s="14"/>
      <c r="U626" s="229"/>
      <c r="V626" s="14"/>
      <c r="W626" s="14"/>
      <c r="X626" s="167"/>
      <c r="Y626" s="167"/>
      <c r="Z626" s="14"/>
      <c r="AA626" s="74"/>
      <c r="AB626" s="14"/>
      <c r="AC626" s="14"/>
    </row>
    <row r="627" spans="1:29" s="11" customFormat="1" ht="15" hidden="1" customHeight="1" x14ac:dyDescent="0.2">
      <c r="A627" s="59"/>
      <c r="B627" s="80"/>
      <c r="C627" s="226"/>
      <c r="D627" s="227"/>
      <c r="E627" s="227"/>
      <c r="F627" s="228"/>
      <c r="G627" s="229"/>
      <c r="H627" s="229"/>
      <c r="I627" s="230"/>
      <c r="J627" s="229"/>
      <c r="K627" s="229"/>
      <c r="L627" s="231"/>
      <c r="M627" s="232"/>
      <c r="N627" s="233"/>
      <c r="O627" s="167"/>
      <c r="P627" s="14"/>
      <c r="Q627" s="14"/>
      <c r="R627" s="14"/>
      <c r="S627" s="14"/>
      <c r="T627" s="14"/>
      <c r="U627" s="229"/>
      <c r="V627" s="14"/>
      <c r="W627" s="14"/>
      <c r="X627" s="167"/>
      <c r="Y627" s="167"/>
      <c r="Z627" s="14"/>
      <c r="AA627" s="74"/>
      <c r="AB627" s="14"/>
      <c r="AC627" s="14"/>
    </row>
    <row r="628" spans="1:29" s="11" customFormat="1" ht="15" hidden="1" customHeight="1" x14ac:dyDescent="0.2">
      <c r="A628" s="59"/>
      <c r="B628" s="80"/>
      <c r="C628" s="226"/>
      <c r="D628" s="227"/>
      <c r="E628" s="227"/>
      <c r="F628" s="228"/>
      <c r="G628" s="229"/>
      <c r="H628" s="229"/>
      <c r="I628" s="230"/>
      <c r="J628" s="229"/>
      <c r="K628" s="229"/>
      <c r="L628" s="231"/>
      <c r="M628" s="232"/>
      <c r="N628" s="233"/>
      <c r="O628" s="167"/>
      <c r="P628" s="14"/>
      <c r="Q628" s="14"/>
      <c r="R628" s="14"/>
      <c r="S628" s="14"/>
      <c r="T628" s="14"/>
      <c r="U628" s="229"/>
      <c r="V628" s="14"/>
      <c r="W628" s="14"/>
      <c r="X628" s="167"/>
      <c r="Y628" s="167"/>
      <c r="Z628" s="14"/>
      <c r="AA628" s="74"/>
      <c r="AB628" s="14"/>
      <c r="AC628" s="14"/>
    </row>
    <row r="629" spans="1:29" s="11" customFormat="1" ht="15" hidden="1" customHeight="1" x14ac:dyDescent="0.2">
      <c r="A629" s="59"/>
      <c r="B629" s="80"/>
      <c r="C629" s="226"/>
      <c r="D629" s="227"/>
      <c r="E629" s="227"/>
      <c r="F629" s="228"/>
      <c r="G629" s="229"/>
      <c r="H629" s="229"/>
      <c r="I629" s="230"/>
      <c r="J629" s="229"/>
      <c r="K629" s="229"/>
      <c r="L629" s="231"/>
      <c r="M629" s="232"/>
      <c r="N629" s="233"/>
      <c r="O629" s="167"/>
      <c r="P629" s="14"/>
      <c r="Q629" s="14"/>
      <c r="R629" s="14"/>
      <c r="S629" s="14"/>
      <c r="T629" s="14"/>
      <c r="U629" s="229"/>
      <c r="V629" s="14"/>
      <c r="W629" s="14"/>
      <c r="X629" s="167"/>
      <c r="Y629" s="167"/>
      <c r="Z629" s="14"/>
      <c r="AA629" s="74"/>
      <c r="AB629" s="14"/>
      <c r="AC629" s="14"/>
    </row>
    <row r="630" spans="1:29" s="11" customFormat="1" ht="15" hidden="1" customHeight="1" x14ac:dyDescent="0.2">
      <c r="A630" s="59"/>
      <c r="B630" s="80"/>
      <c r="C630" s="226"/>
      <c r="D630" s="227"/>
      <c r="E630" s="227"/>
      <c r="F630" s="228"/>
      <c r="G630" s="229"/>
      <c r="H630" s="229"/>
      <c r="I630" s="230"/>
      <c r="J630" s="229"/>
      <c r="K630" s="229"/>
      <c r="L630" s="231"/>
      <c r="M630" s="232"/>
      <c r="N630" s="233"/>
      <c r="O630" s="167"/>
      <c r="P630" s="14"/>
      <c r="Q630" s="14"/>
      <c r="R630" s="14"/>
      <c r="S630" s="14"/>
      <c r="T630" s="14"/>
      <c r="U630" s="229"/>
      <c r="V630" s="14"/>
      <c r="W630" s="14"/>
      <c r="X630" s="167"/>
      <c r="Y630" s="167"/>
      <c r="Z630" s="14"/>
      <c r="AA630" s="74"/>
      <c r="AB630" s="14"/>
      <c r="AC630" s="14"/>
    </row>
    <row r="631" spans="1:29" s="11" customFormat="1" ht="15" hidden="1" customHeight="1" x14ac:dyDescent="0.2">
      <c r="A631" s="59"/>
      <c r="B631" s="80"/>
      <c r="C631" s="226"/>
      <c r="D631" s="227"/>
      <c r="E631" s="227"/>
      <c r="F631" s="228"/>
      <c r="G631" s="229"/>
      <c r="H631" s="229"/>
      <c r="I631" s="230"/>
      <c r="J631" s="229"/>
      <c r="K631" s="229"/>
      <c r="L631" s="231"/>
      <c r="M631" s="232"/>
      <c r="N631" s="233"/>
      <c r="O631" s="167"/>
      <c r="P631" s="14"/>
      <c r="Q631" s="14"/>
      <c r="R631" s="14"/>
      <c r="S631" s="14"/>
      <c r="T631" s="14"/>
      <c r="U631" s="229"/>
      <c r="V631" s="14"/>
      <c r="W631" s="14"/>
      <c r="X631" s="167"/>
      <c r="Y631" s="167"/>
      <c r="Z631" s="14"/>
      <c r="AA631" s="74"/>
      <c r="AB631" s="14"/>
      <c r="AC631" s="14"/>
    </row>
    <row r="632" spans="1:29" s="11" customFormat="1" ht="15" hidden="1" customHeight="1" x14ac:dyDescent="0.2">
      <c r="A632" s="59"/>
      <c r="B632" s="80"/>
      <c r="C632" s="226"/>
      <c r="D632" s="227"/>
      <c r="E632" s="227"/>
      <c r="F632" s="228"/>
      <c r="G632" s="229"/>
      <c r="H632" s="229"/>
      <c r="I632" s="230"/>
      <c r="J632" s="229"/>
      <c r="K632" s="229"/>
      <c r="L632" s="231"/>
      <c r="M632" s="232"/>
      <c r="N632" s="233"/>
      <c r="O632" s="167"/>
      <c r="P632" s="14"/>
      <c r="Q632" s="14"/>
      <c r="R632" s="14"/>
      <c r="S632" s="14"/>
      <c r="T632" s="14"/>
      <c r="U632" s="229"/>
      <c r="V632" s="14"/>
      <c r="W632" s="14"/>
      <c r="X632" s="167"/>
      <c r="Y632" s="167"/>
      <c r="Z632" s="14"/>
      <c r="AA632" s="74"/>
      <c r="AB632" s="14"/>
      <c r="AC632" s="14"/>
    </row>
    <row r="633" spans="1:29" s="11" customFormat="1" ht="15" hidden="1" customHeight="1" x14ac:dyDescent="0.2">
      <c r="A633" s="59"/>
      <c r="B633" s="80"/>
      <c r="C633" s="226"/>
      <c r="D633" s="227"/>
      <c r="E633" s="227"/>
      <c r="F633" s="228"/>
      <c r="G633" s="229"/>
      <c r="H633" s="229"/>
      <c r="I633" s="230"/>
      <c r="J633" s="229"/>
      <c r="K633" s="229"/>
      <c r="L633" s="231"/>
      <c r="M633" s="232"/>
      <c r="N633" s="233"/>
      <c r="O633" s="167"/>
      <c r="P633" s="14"/>
      <c r="Q633" s="14"/>
      <c r="R633" s="14"/>
      <c r="S633" s="14"/>
      <c r="T633" s="14"/>
      <c r="U633" s="229"/>
      <c r="V633" s="14"/>
      <c r="W633" s="14"/>
      <c r="X633" s="167"/>
      <c r="Y633" s="167"/>
      <c r="Z633" s="14"/>
      <c r="AA633" s="74"/>
      <c r="AB633" s="14"/>
      <c r="AC633" s="14"/>
    </row>
    <row r="634" spans="1:29" s="11" customFormat="1" ht="15" hidden="1" customHeight="1" x14ac:dyDescent="0.2">
      <c r="A634" s="59"/>
      <c r="B634" s="80"/>
      <c r="C634" s="226"/>
      <c r="D634" s="227"/>
      <c r="E634" s="227"/>
      <c r="F634" s="228"/>
      <c r="G634" s="229"/>
      <c r="H634" s="229"/>
      <c r="I634" s="230"/>
      <c r="J634" s="229"/>
      <c r="K634" s="229"/>
      <c r="L634" s="231"/>
      <c r="M634" s="232"/>
      <c r="N634" s="233"/>
      <c r="O634" s="167"/>
      <c r="P634" s="14"/>
      <c r="Q634" s="14"/>
      <c r="R634" s="14"/>
      <c r="S634" s="14"/>
      <c r="T634" s="14"/>
      <c r="U634" s="229"/>
      <c r="V634" s="14"/>
      <c r="W634" s="14"/>
      <c r="X634" s="167"/>
      <c r="Y634" s="167"/>
      <c r="Z634" s="14"/>
      <c r="AA634" s="74"/>
      <c r="AB634" s="14"/>
      <c r="AC634" s="14"/>
    </row>
    <row r="635" spans="1:29" s="11" customFormat="1" ht="15" hidden="1" customHeight="1" x14ac:dyDescent="0.2">
      <c r="A635" s="59"/>
      <c r="B635" s="80"/>
      <c r="C635" s="226"/>
      <c r="D635" s="227"/>
      <c r="E635" s="227"/>
      <c r="F635" s="228"/>
      <c r="G635" s="229"/>
      <c r="H635" s="229"/>
      <c r="I635" s="230"/>
      <c r="J635" s="229"/>
      <c r="K635" s="229"/>
      <c r="L635" s="231"/>
      <c r="M635" s="232"/>
      <c r="N635" s="233"/>
      <c r="O635" s="167"/>
      <c r="P635" s="14"/>
      <c r="Q635" s="14"/>
      <c r="R635" s="14"/>
      <c r="S635" s="14"/>
      <c r="T635" s="14"/>
      <c r="U635" s="229"/>
      <c r="V635" s="14"/>
      <c r="W635" s="14"/>
      <c r="X635" s="167"/>
      <c r="Y635" s="167"/>
      <c r="Z635" s="14"/>
      <c r="AA635" s="74"/>
      <c r="AB635" s="14"/>
      <c r="AC635" s="14"/>
    </row>
    <row r="636" spans="1:29" s="11" customFormat="1" ht="15" hidden="1" customHeight="1" x14ac:dyDescent="0.2">
      <c r="A636" s="59"/>
      <c r="B636" s="80"/>
      <c r="C636" s="226"/>
      <c r="D636" s="227"/>
      <c r="E636" s="227"/>
      <c r="F636" s="228"/>
      <c r="G636" s="229"/>
      <c r="H636" s="229"/>
      <c r="I636" s="230"/>
      <c r="J636" s="229"/>
      <c r="K636" s="229"/>
      <c r="L636" s="231"/>
      <c r="M636" s="232"/>
      <c r="N636" s="233"/>
      <c r="O636" s="167"/>
      <c r="P636" s="14"/>
      <c r="Q636" s="14"/>
      <c r="R636" s="14"/>
      <c r="S636" s="14"/>
      <c r="T636" s="14"/>
      <c r="U636" s="229"/>
      <c r="V636" s="14"/>
      <c r="W636" s="14"/>
      <c r="X636" s="167"/>
      <c r="Y636" s="167"/>
      <c r="Z636" s="14"/>
      <c r="AA636" s="74"/>
      <c r="AB636" s="14"/>
      <c r="AC636" s="14"/>
    </row>
    <row r="637" spans="1:29" s="11" customFormat="1" ht="15" hidden="1" customHeight="1" x14ac:dyDescent="0.2">
      <c r="A637" s="59"/>
      <c r="B637" s="80"/>
      <c r="C637" s="226"/>
      <c r="D637" s="227"/>
      <c r="E637" s="227"/>
      <c r="F637" s="228"/>
      <c r="G637" s="229"/>
      <c r="H637" s="229"/>
      <c r="I637" s="230"/>
      <c r="J637" s="229"/>
      <c r="K637" s="229"/>
      <c r="L637" s="231"/>
      <c r="M637" s="232"/>
      <c r="N637" s="233"/>
      <c r="O637" s="167"/>
      <c r="P637" s="14"/>
      <c r="Q637" s="14"/>
      <c r="R637" s="14"/>
      <c r="S637" s="14"/>
      <c r="T637" s="14"/>
      <c r="U637" s="229"/>
      <c r="V637" s="14"/>
      <c r="W637" s="14"/>
      <c r="X637" s="167"/>
      <c r="Y637" s="167"/>
      <c r="Z637" s="14"/>
      <c r="AA637" s="74"/>
      <c r="AB637" s="14"/>
      <c r="AC637" s="14"/>
    </row>
    <row r="638" spans="1:29" s="11" customFormat="1" ht="15" hidden="1" customHeight="1" x14ac:dyDescent="0.2">
      <c r="A638" s="59"/>
      <c r="B638" s="80"/>
      <c r="C638" s="226"/>
      <c r="D638" s="227"/>
      <c r="E638" s="227"/>
      <c r="F638" s="228"/>
      <c r="G638" s="229"/>
      <c r="H638" s="229"/>
      <c r="I638" s="230"/>
      <c r="J638" s="229"/>
      <c r="K638" s="229"/>
      <c r="L638" s="231"/>
      <c r="M638" s="232"/>
      <c r="N638" s="233"/>
      <c r="O638" s="167"/>
      <c r="P638" s="14"/>
      <c r="Q638" s="14"/>
      <c r="R638" s="14"/>
      <c r="S638" s="14"/>
      <c r="T638" s="14"/>
      <c r="U638" s="229"/>
      <c r="V638" s="14"/>
      <c r="W638" s="14"/>
      <c r="X638" s="167"/>
      <c r="Y638" s="167"/>
      <c r="Z638" s="14"/>
      <c r="AA638" s="74"/>
      <c r="AB638" s="14"/>
      <c r="AC638" s="14"/>
    </row>
    <row r="639" spans="1:29" s="11" customFormat="1" ht="15" hidden="1" customHeight="1" x14ac:dyDescent="0.2">
      <c r="A639" s="59"/>
      <c r="B639" s="80"/>
      <c r="C639" s="226"/>
      <c r="D639" s="227"/>
      <c r="E639" s="227"/>
      <c r="F639" s="228"/>
      <c r="G639" s="229"/>
      <c r="H639" s="229"/>
      <c r="I639" s="230"/>
      <c r="J639" s="229"/>
      <c r="K639" s="229"/>
      <c r="L639" s="231"/>
      <c r="M639" s="232"/>
      <c r="N639" s="233"/>
      <c r="O639" s="167"/>
      <c r="P639" s="14"/>
      <c r="Q639" s="14"/>
      <c r="R639" s="14"/>
      <c r="S639" s="14"/>
      <c r="T639" s="14"/>
      <c r="U639" s="229"/>
      <c r="V639" s="14"/>
      <c r="W639" s="14"/>
      <c r="X639" s="167"/>
      <c r="Y639" s="167"/>
      <c r="Z639" s="14"/>
      <c r="AA639" s="74"/>
      <c r="AB639" s="14"/>
      <c r="AC639" s="14"/>
    </row>
    <row r="640" spans="1:29" s="11" customFormat="1" ht="15" hidden="1" customHeight="1" x14ac:dyDescent="0.2">
      <c r="A640" s="59"/>
      <c r="B640" s="80"/>
      <c r="C640" s="226"/>
      <c r="D640" s="227"/>
      <c r="E640" s="227"/>
      <c r="F640" s="228"/>
      <c r="G640" s="229"/>
      <c r="H640" s="229"/>
      <c r="I640" s="230"/>
      <c r="J640" s="229"/>
      <c r="K640" s="229"/>
      <c r="L640" s="231"/>
      <c r="M640" s="232"/>
      <c r="N640" s="233"/>
      <c r="O640" s="167"/>
      <c r="P640" s="14"/>
      <c r="Q640" s="14"/>
      <c r="R640" s="14"/>
      <c r="S640" s="14"/>
      <c r="T640" s="14"/>
      <c r="U640" s="229"/>
      <c r="V640" s="14"/>
      <c r="W640" s="14"/>
      <c r="X640" s="167"/>
      <c r="Y640" s="167"/>
      <c r="Z640" s="14"/>
      <c r="AA640" s="74"/>
      <c r="AB640" s="14"/>
      <c r="AC640" s="14"/>
    </row>
    <row r="641" spans="1:29" s="11" customFormat="1" ht="15" hidden="1" customHeight="1" x14ac:dyDescent="0.2">
      <c r="A641" s="59"/>
      <c r="B641" s="80"/>
      <c r="C641" s="226"/>
      <c r="D641" s="227"/>
      <c r="E641" s="227"/>
      <c r="F641" s="228"/>
      <c r="G641" s="229"/>
      <c r="H641" s="229"/>
      <c r="I641" s="230"/>
      <c r="J641" s="229"/>
      <c r="K641" s="229"/>
      <c r="L641" s="231"/>
      <c r="M641" s="232"/>
      <c r="N641" s="233"/>
      <c r="O641" s="167"/>
      <c r="P641" s="14"/>
      <c r="Q641" s="14"/>
      <c r="R641" s="14"/>
      <c r="S641" s="14"/>
      <c r="T641" s="14"/>
      <c r="U641" s="229"/>
      <c r="V641" s="14"/>
      <c r="W641" s="14"/>
      <c r="X641" s="167"/>
      <c r="Y641" s="167"/>
      <c r="Z641" s="14"/>
      <c r="AA641" s="74"/>
      <c r="AB641" s="14"/>
      <c r="AC641" s="14"/>
    </row>
    <row r="642" spans="1:29" s="11" customFormat="1" ht="15" hidden="1" customHeight="1" x14ac:dyDescent="0.2">
      <c r="A642" s="59"/>
      <c r="B642" s="80"/>
      <c r="C642" s="226"/>
      <c r="D642" s="227"/>
      <c r="E642" s="227"/>
      <c r="F642" s="228"/>
      <c r="G642" s="229"/>
      <c r="H642" s="229"/>
      <c r="I642" s="230"/>
      <c r="J642" s="229"/>
      <c r="K642" s="229"/>
      <c r="L642" s="231"/>
      <c r="M642" s="232"/>
      <c r="N642" s="233"/>
      <c r="O642" s="167"/>
      <c r="P642" s="14"/>
      <c r="Q642" s="14"/>
      <c r="R642" s="14"/>
      <c r="S642" s="14"/>
      <c r="T642" s="14"/>
      <c r="U642" s="229"/>
      <c r="V642" s="14"/>
      <c r="W642" s="14"/>
      <c r="X642" s="167"/>
      <c r="Y642" s="167"/>
      <c r="Z642" s="14"/>
      <c r="AA642" s="74"/>
      <c r="AB642" s="14"/>
      <c r="AC642" s="14"/>
    </row>
    <row r="643" spans="1:29" s="11" customFormat="1" ht="15" hidden="1" customHeight="1" x14ac:dyDescent="0.2">
      <c r="A643" s="59"/>
      <c r="B643" s="80"/>
      <c r="C643" s="226"/>
      <c r="D643" s="227"/>
      <c r="E643" s="227"/>
      <c r="F643" s="228"/>
      <c r="G643" s="229"/>
      <c r="H643" s="229"/>
      <c r="I643" s="230"/>
      <c r="J643" s="229"/>
      <c r="K643" s="229"/>
      <c r="L643" s="231"/>
      <c r="M643" s="232"/>
      <c r="N643" s="233"/>
      <c r="O643" s="167"/>
      <c r="P643" s="14"/>
      <c r="Q643" s="14"/>
      <c r="R643" s="14"/>
      <c r="S643" s="14"/>
      <c r="T643" s="14"/>
      <c r="U643" s="229"/>
      <c r="V643" s="14"/>
      <c r="W643" s="14"/>
      <c r="X643" s="167"/>
      <c r="Y643" s="167"/>
      <c r="Z643" s="14"/>
      <c r="AA643" s="74"/>
      <c r="AB643" s="14"/>
      <c r="AC643" s="14"/>
    </row>
    <row r="644" spans="1:29" s="11" customFormat="1" ht="15" hidden="1" customHeight="1" x14ac:dyDescent="0.2">
      <c r="A644" s="59"/>
      <c r="B644" s="80"/>
      <c r="C644" s="226"/>
      <c r="D644" s="227"/>
      <c r="E644" s="227"/>
      <c r="F644" s="228"/>
      <c r="G644" s="229"/>
      <c r="H644" s="229"/>
      <c r="I644" s="230"/>
      <c r="J644" s="229"/>
      <c r="K644" s="229"/>
      <c r="L644" s="231"/>
      <c r="M644" s="232"/>
      <c r="N644" s="233"/>
      <c r="O644" s="167"/>
      <c r="P644" s="14"/>
      <c r="Q644" s="14"/>
      <c r="R644" s="14"/>
      <c r="S644" s="14"/>
      <c r="T644" s="14"/>
      <c r="U644" s="229"/>
      <c r="V644" s="14"/>
      <c r="W644" s="14"/>
      <c r="X644" s="167"/>
      <c r="Y644" s="167"/>
      <c r="Z644" s="14"/>
      <c r="AA644" s="74"/>
      <c r="AB644" s="14"/>
      <c r="AC644" s="14"/>
    </row>
    <row r="645" spans="1:29" s="11" customFormat="1" ht="15" hidden="1" customHeight="1" x14ac:dyDescent="0.2">
      <c r="A645" s="59"/>
      <c r="B645" s="80"/>
      <c r="C645" s="226"/>
      <c r="D645" s="227"/>
      <c r="E645" s="227"/>
      <c r="F645" s="228"/>
      <c r="G645" s="229"/>
      <c r="H645" s="229"/>
      <c r="I645" s="230"/>
      <c r="J645" s="229"/>
      <c r="K645" s="229"/>
      <c r="L645" s="231"/>
      <c r="M645" s="232"/>
      <c r="N645" s="233"/>
      <c r="O645" s="167"/>
      <c r="P645" s="14"/>
      <c r="Q645" s="14"/>
      <c r="R645" s="14"/>
      <c r="S645" s="14"/>
      <c r="T645" s="14"/>
      <c r="U645" s="229"/>
      <c r="V645" s="14"/>
      <c r="W645" s="14"/>
      <c r="X645" s="167"/>
      <c r="Y645" s="167"/>
      <c r="Z645" s="14"/>
      <c r="AA645" s="74"/>
      <c r="AB645" s="14"/>
      <c r="AC645" s="14"/>
    </row>
    <row r="646" spans="1:29" s="11" customFormat="1" ht="15" hidden="1" customHeight="1" x14ac:dyDescent="0.2">
      <c r="A646" s="59"/>
      <c r="B646" s="80"/>
      <c r="C646" s="226"/>
      <c r="D646" s="227"/>
      <c r="E646" s="227"/>
      <c r="F646" s="228"/>
      <c r="G646" s="229"/>
      <c r="H646" s="229"/>
      <c r="I646" s="230"/>
      <c r="J646" s="229"/>
      <c r="K646" s="229"/>
      <c r="L646" s="231"/>
      <c r="M646" s="232"/>
      <c r="N646" s="233"/>
      <c r="O646" s="167"/>
      <c r="P646" s="14"/>
      <c r="Q646" s="14"/>
      <c r="R646" s="14"/>
      <c r="S646" s="14"/>
      <c r="T646" s="14"/>
      <c r="U646" s="229"/>
      <c r="V646" s="14"/>
      <c r="W646" s="14"/>
      <c r="X646" s="167"/>
      <c r="Y646" s="167"/>
      <c r="Z646" s="14"/>
      <c r="AA646" s="74"/>
      <c r="AB646" s="14"/>
      <c r="AC646" s="14"/>
    </row>
    <row r="647" spans="1:29" s="11" customFormat="1" ht="15" hidden="1" customHeight="1" x14ac:dyDescent="0.2">
      <c r="A647" s="59"/>
      <c r="B647" s="80"/>
      <c r="C647" s="226"/>
      <c r="D647" s="227"/>
      <c r="E647" s="227"/>
      <c r="F647" s="228"/>
      <c r="G647" s="229"/>
      <c r="H647" s="229"/>
      <c r="I647" s="230"/>
      <c r="J647" s="229"/>
      <c r="K647" s="229"/>
      <c r="L647" s="231"/>
      <c r="M647" s="232"/>
      <c r="N647" s="233"/>
      <c r="O647" s="167"/>
      <c r="P647" s="14"/>
      <c r="Q647" s="14"/>
      <c r="R647" s="14"/>
      <c r="S647" s="14"/>
      <c r="T647" s="14"/>
      <c r="U647" s="229"/>
      <c r="V647" s="14"/>
      <c r="W647" s="14"/>
      <c r="X647" s="167"/>
      <c r="Y647" s="167"/>
      <c r="Z647" s="14"/>
      <c r="AA647" s="74"/>
      <c r="AB647" s="14"/>
      <c r="AC647" s="14"/>
    </row>
    <row r="648" spans="1:29" s="11" customFormat="1" ht="15" hidden="1" customHeight="1" x14ac:dyDescent="0.2">
      <c r="A648" s="59"/>
      <c r="B648" s="80"/>
      <c r="C648" s="226"/>
      <c r="D648" s="227"/>
      <c r="E648" s="227"/>
      <c r="F648" s="228"/>
      <c r="G648" s="229"/>
      <c r="H648" s="229"/>
      <c r="I648" s="230"/>
      <c r="J648" s="229"/>
      <c r="K648" s="229"/>
      <c r="L648" s="231"/>
      <c r="M648" s="232"/>
      <c r="N648" s="233"/>
      <c r="O648" s="167"/>
      <c r="P648" s="14"/>
      <c r="Q648" s="14"/>
      <c r="R648" s="14"/>
      <c r="S648" s="14"/>
      <c r="T648" s="14"/>
      <c r="U648" s="229"/>
      <c r="V648" s="14"/>
      <c r="W648" s="14"/>
      <c r="X648" s="167"/>
      <c r="Y648" s="167"/>
      <c r="Z648" s="14"/>
      <c r="AA648" s="74"/>
      <c r="AB648" s="14"/>
      <c r="AC648" s="14"/>
    </row>
    <row r="649" spans="1:29" s="11" customFormat="1" ht="15" hidden="1" customHeight="1" x14ac:dyDescent="0.2">
      <c r="A649" s="59"/>
      <c r="B649" s="80"/>
      <c r="C649" s="226"/>
      <c r="D649" s="227"/>
      <c r="E649" s="227"/>
      <c r="F649" s="228"/>
      <c r="G649" s="229"/>
      <c r="H649" s="229"/>
      <c r="I649" s="230"/>
      <c r="J649" s="229"/>
      <c r="K649" s="229"/>
      <c r="L649" s="231"/>
      <c r="M649" s="232"/>
      <c r="N649" s="233"/>
      <c r="O649" s="167"/>
      <c r="P649" s="14"/>
      <c r="Q649" s="14"/>
      <c r="R649" s="14"/>
      <c r="S649" s="14"/>
      <c r="T649" s="14"/>
      <c r="U649" s="229"/>
      <c r="V649" s="14"/>
      <c r="W649" s="14"/>
      <c r="X649" s="167"/>
      <c r="Y649" s="167"/>
      <c r="Z649" s="14"/>
      <c r="AA649" s="74"/>
      <c r="AB649" s="14"/>
      <c r="AC649" s="14"/>
    </row>
    <row r="650" spans="1:29" s="11" customFormat="1" ht="15" hidden="1" customHeight="1" x14ac:dyDescent="0.2">
      <c r="A650" s="59"/>
      <c r="B650" s="80"/>
      <c r="C650" s="226"/>
      <c r="D650" s="227"/>
      <c r="E650" s="227"/>
      <c r="F650" s="228"/>
      <c r="G650" s="229"/>
      <c r="H650" s="229"/>
      <c r="I650" s="230"/>
      <c r="J650" s="229"/>
      <c r="K650" s="229"/>
      <c r="L650" s="231"/>
      <c r="M650" s="232"/>
      <c r="N650" s="233"/>
      <c r="O650" s="167"/>
      <c r="P650" s="14"/>
      <c r="Q650" s="14"/>
      <c r="R650" s="14"/>
      <c r="S650" s="14"/>
      <c r="T650" s="14"/>
      <c r="U650" s="229"/>
      <c r="V650" s="14"/>
      <c r="W650" s="14"/>
      <c r="X650" s="167"/>
      <c r="Y650" s="167"/>
      <c r="Z650" s="14"/>
      <c r="AA650" s="74"/>
      <c r="AB650" s="14"/>
      <c r="AC650" s="14"/>
    </row>
    <row r="651" spans="1:29" s="11" customFormat="1" ht="15" hidden="1" customHeight="1" x14ac:dyDescent="0.2">
      <c r="A651" s="59"/>
      <c r="B651" s="80"/>
      <c r="C651" s="226"/>
      <c r="D651" s="227"/>
      <c r="E651" s="227"/>
      <c r="F651" s="228"/>
      <c r="G651" s="229"/>
      <c r="H651" s="229"/>
      <c r="I651" s="230"/>
      <c r="J651" s="229"/>
      <c r="K651" s="229"/>
      <c r="L651" s="231"/>
      <c r="M651" s="232"/>
      <c r="N651" s="233"/>
      <c r="O651" s="167"/>
      <c r="P651" s="14"/>
      <c r="Q651" s="14"/>
      <c r="R651" s="14"/>
      <c r="S651" s="14"/>
      <c r="T651" s="14"/>
      <c r="U651" s="229"/>
      <c r="V651" s="14"/>
      <c r="W651" s="14"/>
      <c r="X651" s="167"/>
      <c r="Y651" s="167"/>
      <c r="Z651" s="14"/>
      <c r="AA651" s="74"/>
      <c r="AB651" s="14"/>
      <c r="AC651" s="14"/>
    </row>
    <row r="652" spans="1:29" s="11" customFormat="1" ht="15" hidden="1" customHeight="1" x14ac:dyDescent="0.2">
      <c r="A652" s="59"/>
      <c r="B652" s="80"/>
      <c r="C652" s="226"/>
      <c r="D652" s="227"/>
      <c r="E652" s="227"/>
      <c r="F652" s="228"/>
      <c r="G652" s="229"/>
      <c r="H652" s="229"/>
      <c r="I652" s="230"/>
      <c r="J652" s="229"/>
      <c r="K652" s="229"/>
      <c r="L652" s="231"/>
      <c r="M652" s="232"/>
      <c r="N652" s="233"/>
      <c r="O652" s="167"/>
      <c r="P652" s="14"/>
      <c r="Q652" s="14"/>
      <c r="R652" s="14"/>
      <c r="S652" s="14"/>
      <c r="T652" s="14"/>
      <c r="U652" s="229"/>
      <c r="V652" s="14"/>
      <c r="W652" s="14"/>
      <c r="X652" s="167"/>
      <c r="Y652" s="167"/>
      <c r="Z652" s="14"/>
      <c r="AA652" s="74"/>
      <c r="AB652" s="14"/>
      <c r="AC652" s="14"/>
    </row>
    <row r="653" spans="1:29" s="11" customFormat="1" ht="15" hidden="1" customHeight="1" x14ac:dyDescent="0.2">
      <c r="A653" s="59"/>
      <c r="B653" s="80"/>
      <c r="C653" s="226"/>
      <c r="D653" s="227"/>
      <c r="E653" s="227"/>
      <c r="F653" s="228"/>
      <c r="G653" s="229"/>
      <c r="H653" s="229"/>
      <c r="I653" s="230"/>
      <c r="J653" s="229"/>
      <c r="K653" s="229"/>
      <c r="L653" s="231"/>
      <c r="M653" s="232"/>
      <c r="N653" s="233"/>
      <c r="O653" s="167"/>
      <c r="P653" s="14"/>
      <c r="Q653" s="14"/>
      <c r="R653" s="14"/>
      <c r="S653" s="14"/>
      <c r="T653" s="14"/>
      <c r="U653" s="229"/>
      <c r="V653" s="14"/>
      <c r="W653" s="14"/>
      <c r="X653" s="167"/>
      <c r="Y653" s="167"/>
      <c r="Z653" s="14"/>
      <c r="AA653" s="74"/>
      <c r="AB653" s="14"/>
      <c r="AC653" s="14"/>
    </row>
    <row r="654" spans="1:29" s="11" customFormat="1" ht="15" hidden="1" customHeight="1" x14ac:dyDescent="0.2">
      <c r="A654" s="59"/>
      <c r="B654" s="80"/>
      <c r="C654" s="226"/>
      <c r="D654" s="227"/>
      <c r="E654" s="227"/>
      <c r="F654" s="228"/>
      <c r="G654" s="229"/>
      <c r="H654" s="229"/>
      <c r="I654" s="230"/>
      <c r="J654" s="229"/>
      <c r="K654" s="229"/>
      <c r="L654" s="231"/>
      <c r="M654" s="232"/>
      <c r="N654" s="233"/>
      <c r="O654" s="167"/>
      <c r="P654" s="14"/>
      <c r="Q654" s="14"/>
      <c r="R654" s="14"/>
      <c r="S654" s="14"/>
      <c r="T654" s="14"/>
      <c r="U654" s="229"/>
      <c r="V654" s="14"/>
      <c r="W654" s="14"/>
      <c r="X654" s="167"/>
      <c r="Y654" s="167"/>
      <c r="Z654" s="14"/>
      <c r="AA654" s="74"/>
      <c r="AB654" s="14"/>
      <c r="AC654" s="14"/>
    </row>
    <row r="655" spans="1:29" s="11" customFormat="1" ht="15" hidden="1" customHeight="1" x14ac:dyDescent="0.2">
      <c r="A655" s="59"/>
      <c r="B655" s="80"/>
      <c r="C655" s="226"/>
      <c r="D655" s="227"/>
      <c r="E655" s="227"/>
      <c r="F655" s="228"/>
      <c r="G655" s="229"/>
      <c r="H655" s="229"/>
      <c r="I655" s="230"/>
      <c r="J655" s="229"/>
      <c r="K655" s="229"/>
      <c r="L655" s="231"/>
      <c r="M655" s="232"/>
      <c r="N655" s="233"/>
      <c r="O655" s="167"/>
      <c r="P655" s="14"/>
      <c r="Q655" s="14"/>
      <c r="R655" s="14"/>
      <c r="S655" s="14"/>
      <c r="T655" s="14"/>
      <c r="U655" s="229"/>
      <c r="V655" s="14"/>
      <c r="W655" s="14"/>
      <c r="X655" s="167"/>
      <c r="Y655" s="167"/>
      <c r="Z655" s="14"/>
      <c r="AA655" s="74"/>
      <c r="AB655" s="14"/>
      <c r="AC655" s="14"/>
    </row>
    <row r="656" spans="1:29" s="11" customFormat="1" ht="15" hidden="1" customHeight="1" x14ac:dyDescent="0.2">
      <c r="A656" s="59"/>
      <c r="B656" s="80"/>
      <c r="C656" s="226"/>
      <c r="D656" s="227"/>
      <c r="E656" s="227"/>
      <c r="F656" s="228"/>
      <c r="G656" s="229"/>
      <c r="H656" s="229"/>
      <c r="I656" s="230"/>
      <c r="J656" s="229"/>
      <c r="K656" s="229"/>
      <c r="L656" s="231"/>
      <c r="M656" s="232"/>
      <c r="N656" s="233"/>
      <c r="O656" s="167"/>
      <c r="P656" s="14"/>
      <c r="Q656" s="14"/>
      <c r="R656" s="14"/>
      <c r="S656" s="14"/>
      <c r="T656" s="14"/>
      <c r="U656" s="229"/>
      <c r="V656" s="14"/>
      <c r="W656" s="14"/>
      <c r="X656" s="167"/>
      <c r="Y656" s="167"/>
      <c r="Z656" s="14"/>
      <c r="AA656" s="74"/>
      <c r="AB656" s="14"/>
      <c r="AC656" s="14"/>
    </row>
    <row r="657" spans="1:29" s="11" customFormat="1" ht="15" hidden="1" customHeight="1" x14ac:dyDescent="0.2">
      <c r="A657" s="59"/>
      <c r="B657" s="80"/>
      <c r="C657" s="226"/>
      <c r="D657" s="227"/>
      <c r="E657" s="227"/>
      <c r="F657" s="228"/>
      <c r="G657" s="229"/>
      <c r="H657" s="229"/>
      <c r="I657" s="230"/>
      <c r="J657" s="229"/>
      <c r="K657" s="229"/>
      <c r="L657" s="231"/>
      <c r="M657" s="232"/>
      <c r="N657" s="233"/>
      <c r="O657" s="167"/>
      <c r="P657" s="14"/>
      <c r="Q657" s="14"/>
      <c r="R657" s="14"/>
      <c r="S657" s="14"/>
      <c r="T657" s="14"/>
      <c r="U657" s="229"/>
      <c r="V657" s="14"/>
      <c r="W657" s="14"/>
      <c r="X657" s="167"/>
      <c r="Y657" s="167"/>
      <c r="Z657" s="14"/>
      <c r="AA657" s="74"/>
      <c r="AB657" s="14"/>
      <c r="AC657" s="14"/>
    </row>
    <row r="658" spans="1:29" s="11" customFormat="1" ht="15" hidden="1" customHeight="1" x14ac:dyDescent="0.2">
      <c r="A658" s="59"/>
      <c r="B658" s="80"/>
      <c r="C658" s="226"/>
      <c r="D658" s="227"/>
      <c r="E658" s="227"/>
      <c r="F658" s="228"/>
      <c r="G658" s="229"/>
      <c r="H658" s="229"/>
      <c r="I658" s="230"/>
      <c r="J658" s="229"/>
      <c r="K658" s="229"/>
      <c r="L658" s="231"/>
      <c r="M658" s="232"/>
      <c r="N658" s="233"/>
      <c r="O658" s="167"/>
      <c r="P658" s="14"/>
      <c r="Q658" s="14"/>
      <c r="R658" s="14"/>
      <c r="S658" s="14"/>
      <c r="T658" s="14"/>
      <c r="U658" s="229"/>
      <c r="V658" s="14"/>
      <c r="W658" s="14"/>
      <c r="X658" s="167"/>
      <c r="Y658" s="167"/>
      <c r="Z658" s="14"/>
      <c r="AA658" s="74"/>
      <c r="AB658" s="14"/>
      <c r="AC658" s="14"/>
    </row>
    <row r="659" spans="1:29" s="11" customFormat="1" ht="15" hidden="1" customHeight="1" x14ac:dyDescent="0.2">
      <c r="A659" s="59"/>
      <c r="B659" s="80"/>
      <c r="C659" s="226"/>
      <c r="D659" s="227"/>
      <c r="E659" s="227"/>
      <c r="F659" s="228"/>
      <c r="G659" s="229"/>
      <c r="H659" s="229"/>
      <c r="I659" s="230"/>
      <c r="J659" s="229"/>
      <c r="K659" s="229"/>
      <c r="L659" s="231"/>
      <c r="M659" s="232"/>
      <c r="N659" s="233"/>
      <c r="O659" s="167"/>
      <c r="P659" s="14"/>
      <c r="Q659" s="14"/>
      <c r="R659" s="14"/>
      <c r="S659" s="14"/>
      <c r="T659" s="14"/>
      <c r="U659" s="229"/>
      <c r="V659" s="14"/>
      <c r="W659" s="14"/>
      <c r="X659" s="167"/>
      <c r="Y659" s="167"/>
      <c r="Z659" s="14"/>
      <c r="AA659" s="74"/>
      <c r="AB659" s="14"/>
      <c r="AC659" s="14"/>
    </row>
    <row r="660" spans="1:29" s="11" customFormat="1" ht="15" hidden="1" customHeight="1" x14ac:dyDescent="0.2">
      <c r="A660" s="59"/>
      <c r="B660" s="80"/>
      <c r="C660" s="226"/>
      <c r="D660" s="227"/>
      <c r="E660" s="227"/>
      <c r="F660" s="228"/>
      <c r="G660" s="229"/>
      <c r="H660" s="229"/>
      <c r="I660" s="230"/>
      <c r="J660" s="229"/>
      <c r="K660" s="229"/>
      <c r="L660" s="231"/>
      <c r="M660" s="232"/>
      <c r="N660" s="233"/>
      <c r="O660" s="167"/>
      <c r="P660" s="14"/>
      <c r="Q660" s="14"/>
      <c r="R660" s="14"/>
      <c r="S660" s="14"/>
      <c r="T660" s="14"/>
      <c r="U660" s="229"/>
      <c r="V660" s="14"/>
      <c r="W660" s="14"/>
      <c r="X660" s="167"/>
      <c r="Y660" s="167"/>
      <c r="Z660" s="14"/>
      <c r="AA660" s="74"/>
      <c r="AB660" s="14"/>
      <c r="AC660" s="14"/>
    </row>
    <row r="661" spans="1:29" s="11" customFormat="1" ht="15" hidden="1" customHeight="1" x14ac:dyDescent="0.2">
      <c r="A661" s="59"/>
      <c r="B661" s="80"/>
      <c r="C661" s="226"/>
      <c r="D661" s="227"/>
      <c r="E661" s="227"/>
      <c r="F661" s="228"/>
      <c r="G661" s="229"/>
      <c r="H661" s="229"/>
      <c r="I661" s="230"/>
      <c r="J661" s="229"/>
      <c r="K661" s="229"/>
      <c r="L661" s="231"/>
      <c r="M661" s="232"/>
      <c r="N661" s="233"/>
      <c r="O661" s="167"/>
      <c r="P661" s="14"/>
      <c r="Q661" s="14"/>
      <c r="R661" s="14"/>
      <c r="S661" s="14"/>
      <c r="T661" s="14"/>
      <c r="U661" s="229"/>
      <c r="V661" s="14"/>
      <c r="W661" s="14"/>
      <c r="X661" s="167"/>
      <c r="Y661" s="167"/>
      <c r="Z661" s="14"/>
      <c r="AA661" s="74"/>
      <c r="AB661" s="14"/>
      <c r="AC661" s="14"/>
    </row>
    <row r="662" spans="1:29" s="11" customFormat="1" ht="15" hidden="1" customHeight="1" x14ac:dyDescent="0.2">
      <c r="A662" s="59"/>
      <c r="B662" s="80"/>
      <c r="C662" s="226"/>
      <c r="D662" s="227"/>
      <c r="E662" s="227"/>
      <c r="F662" s="228"/>
      <c r="G662" s="229"/>
      <c r="H662" s="229"/>
      <c r="I662" s="230"/>
      <c r="J662" s="229"/>
      <c r="K662" s="229"/>
      <c r="L662" s="231"/>
      <c r="M662" s="232"/>
      <c r="N662" s="233"/>
      <c r="O662" s="167"/>
      <c r="P662" s="14"/>
      <c r="Q662" s="14"/>
      <c r="R662" s="14"/>
      <c r="S662" s="14"/>
      <c r="T662" s="14"/>
      <c r="U662" s="229"/>
      <c r="V662" s="14"/>
      <c r="W662" s="14"/>
      <c r="X662" s="167"/>
      <c r="Y662" s="167"/>
      <c r="Z662" s="14"/>
      <c r="AA662" s="74"/>
      <c r="AB662" s="14"/>
      <c r="AC662" s="14"/>
    </row>
    <row r="663" spans="1:29" s="11" customFormat="1" ht="15" hidden="1" customHeight="1" x14ac:dyDescent="0.2">
      <c r="A663" s="59"/>
      <c r="B663" s="80"/>
      <c r="C663" s="226"/>
      <c r="D663" s="227"/>
      <c r="E663" s="227"/>
      <c r="F663" s="228"/>
      <c r="G663" s="229"/>
      <c r="H663" s="229"/>
      <c r="I663" s="230"/>
      <c r="J663" s="229"/>
      <c r="K663" s="229"/>
      <c r="L663" s="231"/>
      <c r="M663" s="232"/>
      <c r="N663" s="233"/>
      <c r="O663" s="167"/>
      <c r="P663" s="14"/>
      <c r="Q663" s="14"/>
      <c r="R663" s="14"/>
      <c r="S663" s="14"/>
      <c r="T663" s="14"/>
      <c r="U663" s="229"/>
      <c r="V663" s="14"/>
      <c r="W663" s="14"/>
      <c r="X663" s="167"/>
      <c r="Y663" s="167"/>
      <c r="Z663" s="14"/>
      <c r="AA663" s="74"/>
      <c r="AB663" s="14"/>
      <c r="AC663" s="14"/>
    </row>
    <row r="664" spans="1:29" s="11" customFormat="1" ht="15" hidden="1" customHeight="1" x14ac:dyDescent="0.2">
      <c r="A664" s="59"/>
      <c r="B664" s="80"/>
      <c r="C664" s="226"/>
      <c r="D664" s="227"/>
      <c r="E664" s="227"/>
      <c r="F664" s="228"/>
      <c r="G664" s="229"/>
      <c r="H664" s="229"/>
      <c r="I664" s="230"/>
      <c r="J664" s="229"/>
      <c r="K664" s="229"/>
      <c r="L664" s="231"/>
      <c r="M664" s="232"/>
      <c r="N664" s="233"/>
      <c r="O664" s="167"/>
      <c r="P664" s="14"/>
      <c r="Q664" s="14"/>
      <c r="R664" s="14"/>
      <c r="S664" s="14"/>
      <c r="T664" s="14"/>
      <c r="U664" s="229"/>
      <c r="V664" s="14"/>
      <c r="W664" s="14"/>
      <c r="X664" s="167"/>
      <c r="Y664" s="167"/>
      <c r="Z664" s="14"/>
      <c r="AA664" s="74"/>
      <c r="AB664" s="14"/>
      <c r="AC664" s="14"/>
    </row>
    <row r="665" spans="1:29" s="11" customFormat="1" ht="15" hidden="1" customHeight="1" x14ac:dyDescent="0.2">
      <c r="A665" s="59"/>
      <c r="B665" s="80"/>
      <c r="C665" s="226"/>
      <c r="D665" s="227"/>
      <c r="E665" s="227"/>
      <c r="F665" s="228"/>
      <c r="G665" s="229"/>
      <c r="H665" s="229"/>
      <c r="I665" s="230"/>
      <c r="J665" s="229"/>
      <c r="K665" s="229"/>
      <c r="L665" s="231"/>
      <c r="M665" s="232"/>
      <c r="N665" s="233"/>
      <c r="O665" s="167"/>
      <c r="P665" s="14"/>
      <c r="Q665" s="14"/>
      <c r="R665" s="14"/>
      <c r="S665" s="14"/>
      <c r="T665" s="14"/>
      <c r="U665" s="229"/>
      <c r="V665" s="14"/>
      <c r="W665" s="14"/>
      <c r="X665" s="167"/>
      <c r="Y665" s="167"/>
      <c r="Z665" s="14"/>
      <c r="AA665" s="74"/>
      <c r="AB665" s="14"/>
      <c r="AC665" s="14"/>
    </row>
    <row r="666" spans="1:29" s="11" customFormat="1" ht="15" hidden="1" customHeight="1" x14ac:dyDescent="0.2">
      <c r="A666" s="59"/>
      <c r="B666" s="80"/>
      <c r="C666" s="226"/>
      <c r="D666" s="227"/>
      <c r="E666" s="227"/>
      <c r="F666" s="228"/>
      <c r="G666" s="229"/>
      <c r="H666" s="229"/>
      <c r="I666" s="230"/>
      <c r="J666" s="229"/>
      <c r="K666" s="229"/>
      <c r="L666" s="231"/>
      <c r="M666" s="232"/>
      <c r="N666" s="233"/>
      <c r="O666" s="167"/>
      <c r="P666" s="14"/>
      <c r="Q666" s="14"/>
      <c r="R666" s="14"/>
      <c r="S666" s="14"/>
      <c r="T666" s="14"/>
      <c r="U666" s="229"/>
      <c r="V666" s="14"/>
      <c r="W666" s="14"/>
      <c r="X666" s="167"/>
      <c r="Y666" s="167"/>
      <c r="Z666" s="14"/>
      <c r="AA666" s="74"/>
      <c r="AB666" s="14"/>
      <c r="AC666" s="14"/>
    </row>
    <row r="667" spans="1:29" s="11" customFormat="1" ht="15" hidden="1" customHeight="1" x14ac:dyDescent="0.2">
      <c r="A667" s="59"/>
      <c r="B667" s="80"/>
      <c r="C667" s="226"/>
      <c r="D667" s="227"/>
      <c r="E667" s="227"/>
      <c r="F667" s="228"/>
      <c r="G667" s="229"/>
      <c r="H667" s="229"/>
      <c r="I667" s="230"/>
      <c r="J667" s="229"/>
      <c r="K667" s="229"/>
      <c r="L667" s="231"/>
      <c r="M667" s="232"/>
      <c r="N667" s="233"/>
      <c r="O667" s="167"/>
      <c r="P667" s="14"/>
      <c r="Q667" s="14"/>
      <c r="R667" s="14"/>
      <c r="S667" s="14"/>
      <c r="T667" s="14"/>
      <c r="U667" s="229"/>
      <c r="V667" s="14"/>
      <c r="W667" s="14"/>
      <c r="X667" s="167"/>
      <c r="Y667" s="167"/>
      <c r="Z667" s="14"/>
      <c r="AA667" s="74"/>
      <c r="AB667" s="14"/>
      <c r="AC667" s="14"/>
    </row>
    <row r="668" spans="1:29" s="11" customFormat="1" ht="15" hidden="1" customHeight="1" x14ac:dyDescent="0.2">
      <c r="A668" s="59"/>
      <c r="B668" s="80"/>
      <c r="C668" s="226"/>
      <c r="D668" s="227"/>
      <c r="E668" s="227"/>
      <c r="F668" s="228"/>
      <c r="G668" s="229"/>
      <c r="H668" s="229"/>
      <c r="I668" s="230"/>
      <c r="J668" s="229"/>
      <c r="K668" s="229"/>
      <c r="L668" s="231"/>
      <c r="M668" s="232"/>
      <c r="N668" s="233"/>
      <c r="O668" s="167"/>
      <c r="P668" s="14"/>
      <c r="Q668" s="14"/>
      <c r="R668" s="14"/>
      <c r="S668" s="14"/>
      <c r="T668" s="14"/>
      <c r="U668" s="229"/>
      <c r="V668" s="14"/>
      <c r="W668" s="14"/>
      <c r="X668" s="167"/>
      <c r="Y668" s="167"/>
      <c r="Z668" s="14"/>
      <c r="AA668" s="74"/>
      <c r="AB668" s="14"/>
      <c r="AC668" s="14"/>
    </row>
    <row r="669" spans="1:29" s="11" customFormat="1" ht="15" hidden="1" customHeight="1" x14ac:dyDescent="0.2">
      <c r="A669" s="59"/>
      <c r="B669" s="80"/>
      <c r="C669" s="226"/>
      <c r="D669" s="227"/>
      <c r="E669" s="227"/>
      <c r="F669" s="228"/>
      <c r="G669" s="229"/>
      <c r="H669" s="229"/>
      <c r="I669" s="230"/>
      <c r="J669" s="229"/>
      <c r="K669" s="229"/>
      <c r="L669" s="231"/>
      <c r="M669" s="232"/>
      <c r="N669" s="233"/>
      <c r="O669" s="167"/>
      <c r="P669" s="14"/>
      <c r="Q669" s="14"/>
      <c r="R669" s="14"/>
      <c r="S669" s="14"/>
      <c r="T669" s="14"/>
      <c r="U669" s="229"/>
      <c r="V669" s="14"/>
      <c r="W669" s="14"/>
      <c r="X669" s="167"/>
      <c r="Y669" s="167"/>
      <c r="Z669" s="14"/>
      <c r="AA669" s="74"/>
      <c r="AB669" s="14"/>
      <c r="AC669" s="14"/>
    </row>
    <row r="670" spans="1:29" s="11" customFormat="1" ht="15" hidden="1" customHeight="1" x14ac:dyDescent="0.2">
      <c r="A670" s="59"/>
      <c r="B670" s="80"/>
      <c r="C670" s="226"/>
      <c r="D670" s="227"/>
      <c r="E670" s="227"/>
      <c r="F670" s="228"/>
      <c r="G670" s="229"/>
      <c r="H670" s="229"/>
      <c r="I670" s="230"/>
      <c r="J670" s="229"/>
      <c r="K670" s="229"/>
      <c r="L670" s="231"/>
      <c r="M670" s="232"/>
      <c r="N670" s="233"/>
      <c r="O670" s="167"/>
      <c r="P670" s="14"/>
      <c r="Q670" s="14"/>
      <c r="R670" s="14"/>
      <c r="S670" s="14"/>
      <c r="T670" s="14"/>
      <c r="U670" s="229"/>
      <c r="V670" s="14"/>
      <c r="W670" s="14"/>
      <c r="X670" s="167"/>
      <c r="Y670" s="167"/>
      <c r="Z670" s="14"/>
      <c r="AA670" s="74"/>
      <c r="AB670" s="14"/>
      <c r="AC670" s="14"/>
    </row>
    <row r="671" spans="1:29" s="11" customFormat="1" ht="15" hidden="1" customHeight="1" x14ac:dyDescent="0.2">
      <c r="A671" s="59"/>
      <c r="B671" s="80"/>
      <c r="C671" s="226"/>
      <c r="D671" s="227"/>
      <c r="E671" s="227"/>
      <c r="F671" s="228"/>
      <c r="G671" s="229"/>
      <c r="H671" s="229"/>
      <c r="I671" s="230"/>
      <c r="J671" s="229"/>
      <c r="K671" s="229"/>
      <c r="L671" s="231"/>
      <c r="M671" s="232"/>
      <c r="N671" s="233"/>
      <c r="O671" s="167"/>
      <c r="P671" s="14"/>
      <c r="Q671" s="14"/>
      <c r="R671" s="14"/>
      <c r="S671" s="14"/>
      <c r="T671" s="14"/>
      <c r="U671" s="229"/>
      <c r="V671" s="14"/>
      <c r="W671" s="14"/>
      <c r="X671" s="167"/>
      <c r="Y671" s="167"/>
      <c r="Z671" s="14"/>
      <c r="AA671" s="74"/>
      <c r="AB671" s="14"/>
      <c r="AC671" s="14"/>
    </row>
    <row r="672" spans="1:29" s="11" customFormat="1" ht="15" hidden="1" customHeight="1" x14ac:dyDescent="0.2">
      <c r="A672" s="59"/>
      <c r="B672" s="80"/>
      <c r="C672" s="226"/>
      <c r="D672" s="227"/>
      <c r="E672" s="227"/>
      <c r="F672" s="228"/>
      <c r="G672" s="229"/>
      <c r="H672" s="229"/>
      <c r="I672" s="230"/>
      <c r="J672" s="229"/>
      <c r="K672" s="229"/>
      <c r="L672" s="231"/>
      <c r="M672" s="232"/>
      <c r="N672" s="233"/>
      <c r="O672" s="167"/>
      <c r="P672" s="14"/>
      <c r="Q672" s="14"/>
      <c r="R672" s="14"/>
      <c r="S672" s="14"/>
      <c r="T672" s="14"/>
      <c r="U672" s="229"/>
      <c r="V672" s="14"/>
      <c r="W672" s="14"/>
      <c r="X672" s="167"/>
      <c r="Y672" s="167"/>
      <c r="Z672" s="14"/>
      <c r="AA672" s="74"/>
      <c r="AB672" s="14"/>
      <c r="AC672" s="14"/>
    </row>
    <row r="673" spans="1:29" s="11" customFormat="1" ht="15" hidden="1" customHeight="1" x14ac:dyDescent="0.2">
      <c r="A673" s="59"/>
      <c r="B673" s="80"/>
      <c r="C673" s="226"/>
      <c r="D673" s="227"/>
      <c r="E673" s="227"/>
      <c r="F673" s="228"/>
      <c r="G673" s="229"/>
      <c r="H673" s="229"/>
      <c r="I673" s="230"/>
      <c r="J673" s="229"/>
      <c r="K673" s="229"/>
      <c r="L673" s="231"/>
      <c r="M673" s="232"/>
      <c r="N673" s="233"/>
      <c r="O673" s="167"/>
      <c r="P673" s="14"/>
      <c r="Q673" s="14"/>
      <c r="R673" s="14"/>
      <c r="S673" s="14"/>
      <c r="T673" s="14"/>
      <c r="U673" s="229"/>
      <c r="V673" s="14"/>
      <c r="W673" s="14"/>
      <c r="X673" s="167"/>
      <c r="Y673" s="167"/>
      <c r="Z673" s="14"/>
      <c r="AA673" s="74"/>
      <c r="AB673" s="14"/>
      <c r="AC673" s="14"/>
    </row>
    <row r="674" spans="1:29" s="11" customFormat="1" ht="15" hidden="1" customHeight="1" x14ac:dyDescent="0.2">
      <c r="A674" s="59"/>
      <c r="B674" s="80"/>
      <c r="C674" s="226"/>
      <c r="D674" s="227"/>
      <c r="E674" s="227"/>
      <c r="F674" s="228"/>
      <c r="G674" s="229"/>
      <c r="H674" s="229"/>
      <c r="I674" s="230"/>
      <c r="J674" s="229"/>
      <c r="K674" s="229"/>
      <c r="L674" s="231"/>
      <c r="M674" s="232"/>
      <c r="N674" s="233"/>
      <c r="O674" s="167"/>
      <c r="P674" s="14"/>
      <c r="Q674" s="14"/>
      <c r="R674" s="14"/>
      <c r="S674" s="14"/>
      <c r="T674" s="14"/>
      <c r="U674" s="229"/>
      <c r="V674" s="14"/>
      <c r="W674" s="14"/>
      <c r="X674" s="167"/>
      <c r="Y674" s="167"/>
      <c r="Z674" s="14"/>
      <c r="AA674" s="74"/>
      <c r="AB674" s="14"/>
      <c r="AC674" s="14"/>
    </row>
    <row r="675" spans="1:29" s="11" customFormat="1" ht="15" hidden="1" customHeight="1" x14ac:dyDescent="0.2">
      <c r="A675" s="59"/>
      <c r="B675" s="80"/>
      <c r="C675" s="226"/>
      <c r="D675" s="227"/>
      <c r="E675" s="227"/>
      <c r="F675" s="228"/>
      <c r="G675" s="229"/>
      <c r="H675" s="229"/>
      <c r="I675" s="230"/>
      <c r="J675" s="229"/>
      <c r="K675" s="229"/>
      <c r="L675" s="231"/>
      <c r="M675" s="232"/>
      <c r="N675" s="233"/>
      <c r="O675" s="167"/>
      <c r="P675" s="14"/>
      <c r="Q675" s="14"/>
      <c r="R675" s="14"/>
      <c r="S675" s="14"/>
      <c r="T675" s="14"/>
      <c r="U675" s="229"/>
      <c r="V675" s="14"/>
      <c r="W675" s="14"/>
      <c r="X675" s="167"/>
      <c r="Y675" s="167"/>
      <c r="Z675" s="14"/>
      <c r="AA675" s="74"/>
      <c r="AB675" s="14"/>
      <c r="AC675" s="14"/>
    </row>
    <row r="676" spans="1:29" s="11" customFormat="1" ht="15" hidden="1" customHeight="1" x14ac:dyDescent="0.2">
      <c r="A676" s="59"/>
      <c r="B676" s="80"/>
      <c r="C676" s="226"/>
      <c r="D676" s="227"/>
      <c r="E676" s="227"/>
      <c r="F676" s="228"/>
      <c r="G676" s="229"/>
      <c r="H676" s="229"/>
      <c r="I676" s="230"/>
      <c r="J676" s="229"/>
      <c r="K676" s="229"/>
      <c r="L676" s="231"/>
      <c r="M676" s="232"/>
      <c r="N676" s="233"/>
      <c r="O676" s="167"/>
      <c r="P676" s="14"/>
      <c r="Q676" s="14"/>
      <c r="R676" s="14"/>
      <c r="S676" s="14"/>
      <c r="T676" s="14"/>
      <c r="U676" s="229"/>
      <c r="V676" s="14"/>
      <c r="W676" s="14"/>
      <c r="X676" s="167"/>
      <c r="Y676" s="167"/>
      <c r="Z676" s="14"/>
      <c r="AA676" s="74"/>
      <c r="AB676" s="14"/>
      <c r="AC676" s="14"/>
    </row>
    <row r="677" spans="1:29" s="11" customFormat="1" ht="15" hidden="1" customHeight="1" x14ac:dyDescent="0.2">
      <c r="A677" s="59"/>
      <c r="B677" s="80"/>
      <c r="C677" s="226"/>
      <c r="D677" s="227"/>
      <c r="E677" s="227"/>
      <c r="F677" s="228"/>
      <c r="G677" s="229"/>
      <c r="H677" s="229"/>
      <c r="I677" s="230"/>
      <c r="J677" s="229"/>
      <c r="K677" s="229"/>
      <c r="L677" s="231"/>
      <c r="M677" s="232"/>
      <c r="N677" s="233"/>
      <c r="O677" s="167"/>
      <c r="P677" s="14"/>
      <c r="Q677" s="14"/>
      <c r="R677" s="14"/>
      <c r="S677" s="14"/>
      <c r="T677" s="14"/>
      <c r="U677" s="229"/>
      <c r="V677" s="14"/>
      <c r="W677" s="14"/>
      <c r="X677" s="167"/>
      <c r="Y677" s="167"/>
      <c r="Z677" s="14"/>
      <c r="AA677" s="74"/>
      <c r="AB677" s="14"/>
      <c r="AC677" s="14"/>
    </row>
    <row r="678" spans="1:29" s="11" customFormat="1" ht="15" hidden="1" customHeight="1" x14ac:dyDescent="0.2">
      <c r="A678" s="59"/>
      <c r="B678" s="80"/>
      <c r="C678" s="226"/>
      <c r="D678" s="227"/>
      <c r="E678" s="227"/>
      <c r="F678" s="228"/>
      <c r="G678" s="229"/>
      <c r="H678" s="229"/>
      <c r="I678" s="230"/>
      <c r="J678" s="229"/>
      <c r="K678" s="229"/>
      <c r="L678" s="231"/>
      <c r="M678" s="232"/>
      <c r="N678" s="233"/>
      <c r="O678" s="167"/>
      <c r="P678" s="14"/>
      <c r="Q678" s="14"/>
      <c r="R678" s="14"/>
      <c r="S678" s="14"/>
      <c r="T678" s="14"/>
      <c r="U678" s="229"/>
      <c r="V678" s="14"/>
      <c r="W678" s="14"/>
      <c r="X678" s="167"/>
      <c r="Y678" s="167"/>
      <c r="Z678" s="14"/>
      <c r="AA678" s="74"/>
      <c r="AB678" s="14"/>
      <c r="AC678" s="14"/>
    </row>
    <row r="679" spans="1:29" s="11" customFormat="1" ht="15" hidden="1" customHeight="1" x14ac:dyDescent="0.2">
      <c r="A679" s="59"/>
      <c r="B679" s="80"/>
      <c r="C679" s="226"/>
      <c r="D679" s="227"/>
      <c r="E679" s="227"/>
      <c r="F679" s="228"/>
      <c r="G679" s="229"/>
      <c r="H679" s="229"/>
      <c r="I679" s="230"/>
      <c r="J679" s="229"/>
      <c r="K679" s="229"/>
      <c r="L679" s="231"/>
      <c r="M679" s="232"/>
      <c r="N679" s="233"/>
      <c r="O679" s="167"/>
      <c r="P679" s="14"/>
      <c r="Q679" s="14"/>
      <c r="R679" s="14"/>
      <c r="S679" s="14"/>
      <c r="T679" s="14"/>
      <c r="U679" s="229"/>
      <c r="V679" s="14"/>
      <c r="W679" s="14"/>
      <c r="X679" s="167"/>
      <c r="Y679" s="167"/>
      <c r="Z679" s="14"/>
      <c r="AA679" s="74"/>
      <c r="AB679" s="14"/>
      <c r="AC679" s="14"/>
    </row>
    <row r="680" spans="1:29" s="11" customFormat="1" ht="15" hidden="1" customHeight="1" x14ac:dyDescent="0.2">
      <c r="A680" s="59"/>
      <c r="B680" s="80"/>
      <c r="C680" s="226"/>
      <c r="D680" s="227"/>
      <c r="E680" s="227"/>
      <c r="F680" s="228"/>
      <c r="G680" s="229"/>
      <c r="H680" s="229"/>
      <c r="I680" s="230"/>
      <c r="J680" s="229"/>
      <c r="K680" s="229"/>
      <c r="L680" s="231"/>
      <c r="M680" s="232"/>
      <c r="N680" s="233"/>
      <c r="O680" s="167"/>
      <c r="P680" s="14"/>
      <c r="Q680" s="14"/>
      <c r="R680" s="14"/>
      <c r="S680" s="14"/>
      <c r="T680" s="14"/>
      <c r="U680" s="229"/>
      <c r="V680" s="14"/>
      <c r="W680" s="14"/>
      <c r="X680" s="167"/>
      <c r="Y680" s="167"/>
      <c r="Z680" s="14"/>
      <c r="AA680" s="74"/>
      <c r="AB680" s="14"/>
      <c r="AC680" s="14"/>
    </row>
    <row r="681" spans="1:29" s="11" customFormat="1" ht="15" hidden="1" customHeight="1" x14ac:dyDescent="0.2">
      <c r="A681" s="59"/>
      <c r="B681" s="80"/>
      <c r="C681" s="226"/>
      <c r="D681" s="227"/>
      <c r="E681" s="227"/>
      <c r="F681" s="228"/>
      <c r="G681" s="229"/>
      <c r="H681" s="229"/>
      <c r="I681" s="230"/>
      <c r="J681" s="229"/>
      <c r="K681" s="229"/>
      <c r="L681" s="231"/>
      <c r="M681" s="232"/>
      <c r="N681" s="233"/>
      <c r="O681" s="167"/>
      <c r="P681" s="14"/>
      <c r="Q681" s="14"/>
      <c r="R681" s="14"/>
      <c r="S681" s="14"/>
      <c r="T681" s="14"/>
      <c r="U681" s="229"/>
      <c r="V681" s="14"/>
      <c r="W681" s="14"/>
      <c r="X681" s="167"/>
      <c r="Y681" s="167"/>
      <c r="Z681" s="14"/>
      <c r="AA681" s="74"/>
      <c r="AB681" s="14"/>
      <c r="AC681" s="14"/>
    </row>
    <row r="682" spans="1:29" s="11" customFormat="1" ht="15" hidden="1" customHeight="1" x14ac:dyDescent="0.2">
      <c r="A682" s="59"/>
      <c r="B682" s="80"/>
      <c r="C682" s="226"/>
      <c r="D682" s="227"/>
      <c r="E682" s="227"/>
      <c r="F682" s="228"/>
      <c r="G682" s="229"/>
      <c r="H682" s="229"/>
      <c r="I682" s="230"/>
      <c r="J682" s="229"/>
      <c r="K682" s="229"/>
      <c r="L682" s="231"/>
      <c r="M682" s="232"/>
      <c r="N682" s="233"/>
      <c r="O682" s="167"/>
      <c r="P682" s="14"/>
      <c r="Q682" s="14"/>
      <c r="R682" s="14"/>
      <c r="S682" s="14"/>
      <c r="T682" s="14"/>
      <c r="U682" s="229"/>
      <c r="V682" s="14"/>
      <c r="W682" s="14"/>
      <c r="X682" s="167"/>
      <c r="Y682" s="167"/>
      <c r="Z682" s="14"/>
      <c r="AA682" s="74"/>
      <c r="AB682" s="14"/>
      <c r="AC682" s="14"/>
    </row>
    <row r="683" spans="1:29" s="11" customFormat="1" ht="15" hidden="1" customHeight="1" x14ac:dyDescent="0.2">
      <c r="A683" s="59"/>
      <c r="B683" s="80"/>
      <c r="C683" s="226"/>
      <c r="D683" s="227"/>
      <c r="E683" s="227"/>
      <c r="F683" s="228"/>
      <c r="G683" s="229"/>
      <c r="H683" s="229"/>
      <c r="I683" s="230"/>
      <c r="J683" s="229"/>
      <c r="K683" s="229"/>
      <c r="L683" s="231"/>
      <c r="M683" s="232"/>
      <c r="N683" s="233"/>
      <c r="O683" s="167"/>
      <c r="P683" s="14"/>
      <c r="Q683" s="14"/>
      <c r="R683" s="14"/>
      <c r="S683" s="14"/>
      <c r="T683" s="14"/>
      <c r="U683" s="229"/>
      <c r="V683" s="14"/>
      <c r="W683" s="14"/>
      <c r="X683" s="167"/>
      <c r="Y683" s="167"/>
      <c r="Z683" s="14"/>
      <c r="AA683" s="74"/>
      <c r="AB683" s="14"/>
      <c r="AC683" s="14"/>
    </row>
    <row r="684" spans="1:29" s="11" customFormat="1" ht="15" hidden="1" customHeight="1" x14ac:dyDescent="0.2">
      <c r="A684" s="59"/>
      <c r="B684" s="80"/>
      <c r="C684" s="226"/>
      <c r="D684" s="227"/>
      <c r="E684" s="227"/>
      <c r="F684" s="228"/>
      <c r="G684" s="229"/>
      <c r="H684" s="229"/>
      <c r="I684" s="230"/>
      <c r="J684" s="229"/>
      <c r="K684" s="229"/>
      <c r="L684" s="231"/>
      <c r="M684" s="232"/>
      <c r="N684" s="233"/>
      <c r="O684" s="167"/>
      <c r="P684" s="14"/>
      <c r="Q684" s="14"/>
      <c r="R684" s="14"/>
      <c r="S684" s="14"/>
      <c r="T684" s="14"/>
      <c r="U684" s="229"/>
      <c r="V684" s="14"/>
      <c r="W684" s="14"/>
      <c r="X684" s="167"/>
      <c r="Y684" s="167"/>
      <c r="Z684" s="14"/>
      <c r="AA684" s="74"/>
      <c r="AB684" s="14"/>
      <c r="AC684" s="14"/>
    </row>
    <row r="685" spans="1:29" s="11" customFormat="1" ht="15" hidden="1" customHeight="1" x14ac:dyDescent="0.2">
      <c r="A685" s="59"/>
      <c r="B685" s="80"/>
      <c r="C685" s="226"/>
      <c r="D685" s="227"/>
      <c r="E685" s="227"/>
      <c r="F685" s="228"/>
      <c r="G685" s="229"/>
      <c r="H685" s="229"/>
      <c r="I685" s="230"/>
      <c r="J685" s="229"/>
      <c r="K685" s="229"/>
      <c r="L685" s="231"/>
      <c r="M685" s="232"/>
      <c r="N685" s="233"/>
      <c r="O685" s="167"/>
      <c r="P685" s="14"/>
      <c r="Q685" s="14"/>
      <c r="R685" s="14"/>
      <c r="S685" s="14"/>
      <c r="T685" s="14"/>
      <c r="U685" s="229"/>
      <c r="V685" s="14"/>
      <c r="W685" s="14"/>
      <c r="X685" s="167"/>
      <c r="Y685" s="167"/>
      <c r="Z685" s="14"/>
      <c r="AA685" s="74"/>
      <c r="AB685" s="14"/>
      <c r="AC685" s="14"/>
    </row>
    <row r="686" spans="1:29" s="11" customFormat="1" ht="15" hidden="1" customHeight="1" x14ac:dyDescent="0.2">
      <c r="A686" s="59"/>
      <c r="B686" s="80"/>
      <c r="C686" s="226"/>
      <c r="D686" s="227"/>
      <c r="E686" s="227"/>
      <c r="F686" s="228"/>
      <c r="G686" s="229"/>
      <c r="H686" s="229"/>
      <c r="I686" s="230"/>
      <c r="J686" s="229"/>
      <c r="K686" s="229"/>
      <c r="L686" s="231"/>
      <c r="M686" s="232"/>
      <c r="N686" s="233"/>
      <c r="O686" s="167"/>
      <c r="P686" s="14"/>
      <c r="Q686" s="14"/>
      <c r="R686" s="14"/>
      <c r="S686" s="14"/>
      <c r="T686" s="14"/>
      <c r="U686" s="229"/>
      <c r="V686" s="14"/>
      <c r="W686" s="14"/>
      <c r="X686" s="167"/>
      <c r="Y686" s="167"/>
      <c r="Z686" s="14"/>
      <c r="AA686" s="74"/>
      <c r="AB686" s="14"/>
      <c r="AC686" s="14"/>
    </row>
    <row r="687" spans="1:29" s="11" customFormat="1" ht="15" hidden="1" customHeight="1" x14ac:dyDescent="0.2">
      <c r="A687" s="59"/>
      <c r="B687" s="80"/>
      <c r="C687" s="226"/>
      <c r="D687" s="227"/>
      <c r="E687" s="227"/>
      <c r="F687" s="228"/>
      <c r="G687" s="229"/>
      <c r="H687" s="229"/>
      <c r="I687" s="230"/>
      <c r="J687" s="229"/>
      <c r="K687" s="229"/>
      <c r="L687" s="231"/>
      <c r="M687" s="232"/>
      <c r="N687" s="233"/>
      <c r="O687" s="167"/>
      <c r="P687" s="14"/>
      <c r="Q687" s="14"/>
      <c r="R687" s="14"/>
      <c r="S687" s="14"/>
      <c r="T687" s="14"/>
      <c r="U687" s="229"/>
      <c r="V687" s="14"/>
      <c r="W687" s="14"/>
      <c r="X687" s="167"/>
      <c r="Y687" s="167"/>
      <c r="Z687" s="14"/>
      <c r="AA687" s="74"/>
      <c r="AB687" s="14"/>
      <c r="AC687" s="14"/>
    </row>
    <row r="688" spans="1:29" s="11" customFormat="1" ht="15" hidden="1" customHeight="1" x14ac:dyDescent="0.2">
      <c r="A688" s="59"/>
      <c r="B688" s="80"/>
      <c r="C688" s="226"/>
      <c r="D688" s="227"/>
      <c r="E688" s="227"/>
      <c r="F688" s="228"/>
      <c r="G688" s="229"/>
      <c r="H688" s="229"/>
      <c r="I688" s="230"/>
      <c r="J688" s="229"/>
      <c r="K688" s="229"/>
      <c r="L688" s="231"/>
      <c r="M688" s="232"/>
      <c r="N688" s="233"/>
      <c r="O688" s="167"/>
      <c r="P688" s="14"/>
      <c r="Q688" s="14"/>
      <c r="R688" s="14"/>
      <c r="S688" s="14"/>
      <c r="T688" s="14"/>
      <c r="U688" s="229"/>
      <c r="V688" s="14"/>
      <c r="W688" s="14"/>
      <c r="X688" s="167"/>
      <c r="Y688" s="167"/>
      <c r="Z688" s="14"/>
      <c r="AA688" s="74"/>
      <c r="AB688" s="14"/>
      <c r="AC688" s="14"/>
    </row>
    <row r="689" spans="1:29" s="11" customFormat="1" ht="15" hidden="1" customHeight="1" x14ac:dyDescent="0.2">
      <c r="A689" s="59"/>
      <c r="B689" s="80"/>
      <c r="C689" s="226"/>
      <c r="D689" s="227"/>
      <c r="E689" s="227"/>
      <c r="F689" s="228"/>
      <c r="G689" s="229"/>
      <c r="H689" s="229"/>
      <c r="I689" s="230"/>
      <c r="J689" s="229"/>
      <c r="K689" s="229"/>
      <c r="L689" s="231"/>
      <c r="M689" s="232"/>
      <c r="N689" s="233"/>
      <c r="O689" s="167"/>
      <c r="P689" s="14"/>
      <c r="Q689" s="14"/>
      <c r="R689" s="14"/>
      <c r="S689" s="14"/>
      <c r="T689" s="14"/>
      <c r="U689" s="229"/>
      <c r="V689" s="14"/>
      <c r="W689" s="14"/>
      <c r="X689" s="167"/>
      <c r="Y689" s="167"/>
      <c r="Z689" s="14"/>
      <c r="AA689" s="74"/>
      <c r="AB689" s="14"/>
      <c r="AC689" s="14"/>
    </row>
    <row r="690" spans="1:29" s="11" customFormat="1" ht="15" hidden="1" customHeight="1" x14ac:dyDescent="0.2">
      <c r="A690" s="59"/>
      <c r="B690" s="80"/>
      <c r="C690" s="226"/>
      <c r="D690" s="227"/>
      <c r="E690" s="227"/>
      <c r="F690" s="228"/>
      <c r="G690" s="229"/>
      <c r="H690" s="229"/>
      <c r="I690" s="230"/>
      <c r="J690" s="229"/>
      <c r="K690" s="229"/>
      <c r="L690" s="231"/>
      <c r="M690" s="232"/>
      <c r="N690" s="233"/>
      <c r="O690" s="167"/>
      <c r="P690" s="14"/>
      <c r="Q690" s="14"/>
      <c r="R690" s="14"/>
      <c r="S690" s="14"/>
      <c r="T690" s="14"/>
      <c r="U690" s="229"/>
      <c r="V690" s="14"/>
      <c r="W690" s="14"/>
      <c r="X690" s="167"/>
      <c r="Y690" s="167"/>
      <c r="Z690" s="14"/>
      <c r="AA690" s="74"/>
      <c r="AB690" s="14"/>
      <c r="AC690" s="14"/>
    </row>
    <row r="691" spans="1:29" s="11" customFormat="1" ht="15" hidden="1" customHeight="1" x14ac:dyDescent="0.2">
      <c r="A691" s="59"/>
      <c r="B691" s="80"/>
      <c r="C691" s="226"/>
      <c r="D691" s="227"/>
      <c r="E691" s="227"/>
      <c r="F691" s="228"/>
      <c r="G691" s="229"/>
      <c r="H691" s="229"/>
      <c r="I691" s="230"/>
      <c r="J691" s="229"/>
      <c r="K691" s="229"/>
      <c r="L691" s="231"/>
      <c r="M691" s="232"/>
      <c r="N691" s="233"/>
      <c r="O691" s="167"/>
      <c r="P691" s="14"/>
      <c r="Q691" s="14"/>
      <c r="R691" s="14"/>
      <c r="S691" s="14"/>
      <c r="T691" s="14"/>
      <c r="U691" s="229"/>
      <c r="V691" s="14"/>
      <c r="W691" s="14"/>
      <c r="X691" s="167"/>
      <c r="Y691" s="167"/>
      <c r="Z691" s="14"/>
      <c r="AA691" s="74"/>
      <c r="AB691" s="14"/>
      <c r="AC691" s="14"/>
    </row>
    <row r="692" spans="1:29" s="11" customFormat="1" ht="15" hidden="1" customHeight="1" x14ac:dyDescent="0.2">
      <c r="A692" s="59"/>
      <c r="B692" s="80"/>
      <c r="C692" s="226"/>
      <c r="D692" s="227"/>
      <c r="E692" s="227"/>
      <c r="F692" s="228"/>
      <c r="G692" s="229"/>
      <c r="H692" s="229"/>
      <c r="I692" s="230"/>
      <c r="J692" s="229"/>
      <c r="K692" s="229"/>
      <c r="L692" s="231"/>
      <c r="M692" s="232"/>
      <c r="N692" s="233"/>
      <c r="O692" s="167"/>
      <c r="P692" s="14"/>
      <c r="Q692" s="14"/>
      <c r="R692" s="14"/>
      <c r="S692" s="14"/>
      <c r="T692" s="14"/>
      <c r="U692" s="229"/>
      <c r="V692" s="14"/>
      <c r="W692" s="14"/>
      <c r="X692" s="167"/>
      <c r="Y692" s="167"/>
      <c r="Z692" s="14"/>
      <c r="AA692" s="74"/>
      <c r="AB692" s="14"/>
      <c r="AC692" s="14"/>
    </row>
    <row r="693" spans="1:29" s="11" customFormat="1" ht="15" hidden="1" customHeight="1" x14ac:dyDescent="0.2">
      <c r="A693" s="59"/>
      <c r="B693" s="80"/>
      <c r="C693" s="226"/>
      <c r="D693" s="227"/>
      <c r="E693" s="227"/>
      <c r="F693" s="228"/>
      <c r="G693" s="229"/>
      <c r="H693" s="229"/>
      <c r="I693" s="230"/>
      <c r="J693" s="229"/>
      <c r="K693" s="229"/>
      <c r="L693" s="231"/>
      <c r="M693" s="232"/>
      <c r="N693" s="233"/>
      <c r="O693" s="167"/>
      <c r="P693" s="14"/>
      <c r="Q693" s="14"/>
      <c r="R693" s="14"/>
      <c r="S693" s="14"/>
      <c r="T693" s="14"/>
      <c r="U693" s="229"/>
      <c r="V693" s="14"/>
      <c r="W693" s="14"/>
      <c r="X693" s="167"/>
      <c r="Y693" s="167"/>
      <c r="Z693" s="14"/>
      <c r="AA693" s="74"/>
      <c r="AB693" s="14"/>
      <c r="AC693" s="14"/>
    </row>
    <row r="694" spans="1:29" s="11" customFormat="1" ht="15" hidden="1" customHeight="1" x14ac:dyDescent="0.2">
      <c r="A694" s="59"/>
      <c r="B694" s="80"/>
      <c r="C694" s="226"/>
      <c r="D694" s="227"/>
      <c r="E694" s="227"/>
      <c r="F694" s="228"/>
      <c r="G694" s="229"/>
      <c r="H694" s="229"/>
      <c r="I694" s="230"/>
      <c r="J694" s="229"/>
      <c r="K694" s="229"/>
      <c r="L694" s="231"/>
      <c r="M694" s="232"/>
      <c r="N694" s="233"/>
      <c r="O694" s="167"/>
      <c r="P694" s="14"/>
      <c r="Q694" s="14"/>
      <c r="R694" s="14"/>
      <c r="S694" s="14"/>
      <c r="T694" s="14"/>
      <c r="U694" s="229"/>
      <c r="V694" s="14"/>
      <c r="W694" s="14"/>
      <c r="X694" s="167"/>
      <c r="Y694" s="167"/>
      <c r="Z694" s="14"/>
      <c r="AA694" s="74"/>
      <c r="AB694" s="14"/>
      <c r="AC694" s="14"/>
    </row>
    <row r="695" spans="1:29" s="11" customFormat="1" ht="15" hidden="1" customHeight="1" x14ac:dyDescent="0.2">
      <c r="A695" s="59"/>
      <c r="B695" s="80"/>
      <c r="C695" s="226"/>
      <c r="D695" s="227"/>
      <c r="E695" s="227"/>
      <c r="F695" s="228"/>
      <c r="G695" s="229"/>
      <c r="H695" s="229"/>
      <c r="I695" s="230"/>
      <c r="J695" s="229"/>
      <c r="K695" s="229"/>
      <c r="L695" s="231"/>
      <c r="M695" s="232"/>
      <c r="N695" s="233"/>
      <c r="O695" s="167"/>
      <c r="P695" s="14"/>
      <c r="Q695" s="14"/>
      <c r="R695" s="14"/>
      <c r="S695" s="14"/>
      <c r="T695" s="14"/>
      <c r="U695" s="229"/>
      <c r="V695" s="14"/>
      <c r="W695" s="14"/>
      <c r="X695" s="167"/>
      <c r="Y695" s="167"/>
      <c r="Z695" s="14"/>
      <c r="AA695" s="74"/>
      <c r="AB695" s="14"/>
      <c r="AC695" s="14"/>
    </row>
    <row r="696" spans="1:29" s="11" customFormat="1" ht="15" hidden="1" customHeight="1" x14ac:dyDescent="0.2">
      <c r="A696" s="59"/>
      <c r="B696" s="80"/>
      <c r="C696" s="226"/>
      <c r="D696" s="227"/>
      <c r="E696" s="227"/>
      <c r="F696" s="228"/>
      <c r="G696" s="229"/>
      <c r="H696" s="229"/>
      <c r="I696" s="230"/>
      <c r="J696" s="229"/>
      <c r="K696" s="229"/>
      <c r="L696" s="231"/>
      <c r="M696" s="232"/>
      <c r="N696" s="233"/>
      <c r="O696" s="167"/>
      <c r="P696" s="14"/>
      <c r="Q696" s="14"/>
      <c r="R696" s="14"/>
      <c r="S696" s="14"/>
      <c r="T696" s="14"/>
      <c r="U696" s="229"/>
      <c r="V696" s="14"/>
      <c r="W696" s="14"/>
      <c r="X696" s="167"/>
      <c r="Y696" s="167"/>
      <c r="Z696" s="14"/>
      <c r="AA696" s="74"/>
      <c r="AB696" s="14"/>
      <c r="AC696" s="14"/>
    </row>
    <row r="697" spans="1:29" s="11" customFormat="1" ht="15" hidden="1" customHeight="1" x14ac:dyDescent="0.2">
      <c r="A697" s="59"/>
      <c r="B697" s="80"/>
      <c r="C697" s="226"/>
      <c r="D697" s="227"/>
      <c r="E697" s="227"/>
      <c r="F697" s="228"/>
      <c r="G697" s="229"/>
      <c r="H697" s="229"/>
      <c r="I697" s="230"/>
      <c r="J697" s="229"/>
      <c r="K697" s="229"/>
      <c r="L697" s="231"/>
      <c r="M697" s="232"/>
      <c r="N697" s="233"/>
      <c r="O697" s="167"/>
      <c r="P697" s="14"/>
      <c r="Q697" s="14"/>
      <c r="R697" s="14"/>
      <c r="S697" s="14"/>
      <c r="T697" s="14"/>
      <c r="U697" s="229"/>
      <c r="V697" s="14"/>
      <c r="W697" s="14"/>
      <c r="X697" s="167"/>
      <c r="Y697" s="167"/>
      <c r="Z697" s="14"/>
      <c r="AA697" s="74"/>
      <c r="AB697" s="14"/>
      <c r="AC697" s="14"/>
    </row>
    <row r="698" spans="1:29" s="11" customFormat="1" ht="15" hidden="1" customHeight="1" x14ac:dyDescent="0.2">
      <c r="A698" s="59"/>
      <c r="B698" s="80"/>
      <c r="C698" s="226"/>
      <c r="D698" s="227"/>
      <c r="E698" s="227"/>
      <c r="F698" s="228"/>
      <c r="G698" s="229"/>
      <c r="H698" s="229"/>
      <c r="I698" s="230"/>
      <c r="J698" s="229"/>
      <c r="K698" s="229"/>
      <c r="L698" s="231"/>
      <c r="M698" s="232"/>
      <c r="N698" s="233"/>
      <c r="O698" s="167"/>
      <c r="P698" s="14"/>
      <c r="Q698" s="14"/>
      <c r="R698" s="14"/>
      <c r="S698" s="14"/>
      <c r="T698" s="14"/>
      <c r="U698" s="229"/>
      <c r="V698" s="14"/>
      <c r="W698" s="14"/>
      <c r="X698" s="167"/>
      <c r="Y698" s="167"/>
      <c r="Z698" s="14"/>
      <c r="AA698" s="74"/>
      <c r="AB698" s="14"/>
      <c r="AC698" s="14"/>
    </row>
    <row r="699" spans="1:29" s="11" customFormat="1" ht="15" hidden="1" customHeight="1" x14ac:dyDescent="0.2">
      <c r="A699" s="59"/>
      <c r="B699" s="80"/>
      <c r="C699" s="226"/>
      <c r="D699" s="227"/>
      <c r="E699" s="227"/>
      <c r="F699" s="228"/>
      <c r="G699" s="229"/>
      <c r="H699" s="229"/>
      <c r="I699" s="230"/>
      <c r="J699" s="229"/>
      <c r="K699" s="229"/>
      <c r="L699" s="231"/>
      <c r="M699" s="232"/>
      <c r="N699" s="233"/>
      <c r="O699" s="167"/>
      <c r="P699" s="14"/>
      <c r="Q699" s="14"/>
      <c r="R699" s="14"/>
      <c r="S699" s="14"/>
      <c r="T699" s="14"/>
      <c r="U699" s="229"/>
      <c r="V699" s="14"/>
      <c r="W699" s="14"/>
      <c r="X699" s="167"/>
      <c r="Y699" s="167"/>
      <c r="Z699" s="14"/>
      <c r="AA699" s="74"/>
      <c r="AB699" s="14"/>
      <c r="AC699" s="14"/>
    </row>
    <row r="700" spans="1:29" s="11" customFormat="1" ht="15" hidden="1" customHeight="1" x14ac:dyDescent="0.2">
      <c r="A700" s="59"/>
      <c r="B700" s="80"/>
      <c r="C700" s="226"/>
      <c r="D700" s="227"/>
      <c r="E700" s="227"/>
      <c r="F700" s="228"/>
      <c r="G700" s="229"/>
      <c r="H700" s="229"/>
      <c r="I700" s="230"/>
      <c r="J700" s="229"/>
      <c r="K700" s="229"/>
      <c r="L700" s="231"/>
      <c r="M700" s="232"/>
      <c r="N700" s="233"/>
      <c r="O700" s="167"/>
      <c r="P700" s="14"/>
      <c r="Q700" s="14"/>
      <c r="R700" s="14"/>
      <c r="S700" s="14"/>
      <c r="T700" s="14"/>
      <c r="U700" s="229"/>
      <c r="V700" s="14"/>
      <c r="W700" s="14"/>
      <c r="X700" s="167"/>
      <c r="Y700" s="167"/>
      <c r="Z700" s="14"/>
      <c r="AA700" s="74"/>
      <c r="AB700" s="14"/>
      <c r="AC700" s="14"/>
    </row>
    <row r="701" spans="1:29" s="11" customFormat="1" ht="15" hidden="1" customHeight="1" x14ac:dyDescent="0.2">
      <c r="A701" s="59"/>
      <c r="B701" s="80"/>
      <c r="C701" s="226"/>
      <c r="D701" s="227"/>
      <c r="E701" s="227"/>
      <c r="F701" s="228"/>
      <c r="G701" s="229"/>
      <c r="H701" s="229"/>
      <c r="I701" s="230"/>
      <c r="J701" s="229"/>
      <c r="K701" s="229"/>
      <c r="L701" s="231"/>
      <c r="M701" s="232"/>
      <c r="N701" s="233"/>
      <c r="O701" s="167"/>
      <c r="P701" s="14"/>
      <c r="Q701" s="14"/>
      <c r="R701" s="14"/>
      <c r="S701" s="14"/>
      <c r="T701" s="14"/>
      <c r="U701" s="229"/>
      <c r="V701" s="14"/>
      <c r="W701" s="14"/>
      <c r="X701" s="167"/>
      <c r="Y701" s="167"/>
      <c r="Z701" s="14"/>
      <c r="AA701" s="74"/>
      <c r="AB701" s="14"/>
      <c r="AC701" s="14"/>
    </row>
    <row r="702" spans="1:29" s="11" customFormat="1" ht="15" hidden="1" customHeight="1" x14ac:dyDescent="0.2">
      <c r="A702" s="59"/>
      <c r="B702" s="80"/>
      <c r="C702" s="226"/>
      <c r="D702" s="227"/>
      <c r="E702" s="227"/>
      <c r="F702" s="228"/>
      <c r="G702" s="229"/>
      <c r="H702" s="229"/>
      <c r="I702" s="230"/>
      <c r="J702" s="229"/>
      <c r="K702" s="229"/>
      <c r="L702" s="231"/>
      <c r="M702" s="232"/>
      <c r="N702" s="233"/>
      <c r="O702" s="167"/>
      <c r="P702" s="14"/>
      <c r="Q702" s="14"/>
      <c r="R702" s="14"/>
      <c r="S702" s="14"/>
      <c r="T702" s="14"/>
      <c r="U702" s="229"/>
      <c r="V702" s="14"/>
      <c r="W702" s="14"/>
      <c r="X702" s="167"/>
      <c r="Y702" s="167"/>
      <c r="Z702" s="14"/>
      <c r="AA702" s="74"/>
      <c r="AB702" s="14"/>
      <c r="AC702" s="14"/>
    </row>
    <row r="703" spans="1:29" s="11" customFormat="1" ht="15" hidden="1" customHeight="1" x14ac:dyDescent="0.2">
      <c r="A703" s="59"/>
      <c r="B703" s="80"/>
      <c r="C703" s="226"/>
      <c r="D703" s="227"/>
      <c r="E703" s="227"/>
      <c r="F703" s="228"/>
      <c r="G703" s="229"/>
      <c r="H703" s="229"/>
      <c r="I703" s="230"/>
      <c r="J703" s="229"/>
      <c r="K703" s="229"/>
      <c r="L703" s="231"/>
      <c r="M703" s="232"/>
      <c r="N703" s="233"/>
      <c r="O703" s="167"/>
      <c r="P703" s="14"/>
      <c r="Q703" s="14"/>
      <c r="R703" s="14"/>
      <c r="S703" s="14"/>
      <c r="T703" s="14"/>
      <c r="U703" s="229"/>
      <c r="V703" s="14"/>
      <c r="W703" s="14"/>
      <c r="X703" s="167"/>
      <c r="Y703" s="167"/>
      <c r="Z703" s="14"/>
      <c r="AA703" s="74"/>
      <c r="AB703" s="14"/>
      <c r="AC703" s="14"/>
    </row>
    <row r="704" spans="1:29" s="11" customFormat="1" ht="15" hidden="1" customHeight="1" x14ac:dyDescent="0.2">
      <c r="A704" s="59"/>
      <c r="B704" s="80"/>
      <c r="C704" s="226"/>
      <c r="D704" s="227"/>
      <c r="E704" s="227"/>
      <c r="F704" s="228"/>
      <c r="G704" s="229"/>
      <c r="H704" s="229"/>
      <c r="I704" s="230"/>
      <c r="J704" s="229"/>
      <c r="K704" s="229"/>
      <c r="L704" s="231"/>
      <c r="M704" s="232"/>
      <c r="N704" s="233"/>
      <c r="O704" s="167"/>
      <c r="P704" s="14"/>
      <c r="Q704" s="14"/>
      <c r="R704" s="14"/>
      <c r="S704" s="14"/>
      <c r="T704" s="14"/>
      <c r="U704" s="229"/>
      <c r="V704" s="14"/>
      <c r="W704" s="14"/>
      <c r="X704" s="167"/>
      <c r="Y704" s="167"/>
      <c r="Z704" s="14"/>
      <c r="AA704" s="74"/>
      <c r="AB704" s="14"/>
      <c r="AC704" s="14"/>
    </row>
    <row r="705" spans="1:29" s="11" customFormat="1" ht="15" hidden="1" customHeight="1" x14ac:dyDescent="0.2">
      <c r="A705" s="59"/>
      <c r="B705" s="80"/>
      <c r="C705" s="226"/>
      <c r="D705" s="227"/>
      <c r="E705" s="227"/>
      <c r="F705" s="228"/>
      <c r="G705" s="229"/>
      <c r="H705" s="229"/>
      <c r="I705" s="230"/>
      <c r="J705" s="229"/>
      <c r="K705" s="229"/>
      <c r="L705" s="231"/>
      <c r="M705" s="232"/>
      <c r="N705" s="233"/>
      <c r="O705" s="167"/>
      <c r="P705" s="14"/>
      <c r="Q705" s="14"/>
      <c r="R705" s="14"/>
      <c r="S705" s="14"/>
      <c r="T705" s="14"/>
      <c r="U705" s="229"/>
      <c r="V705" s="14"/>
      <c r="W705" s="14"/>
      <c r="X705" s="167"/>
      <c r="Y705" s="167"/>
      <c r="Z705" s="14"/>
      <c r="AA705" s="74"/>
      <c r="AB705" s="14"/>
      <c r="AC705" s="14"/>
    </row>
    <row r="706" spans="1:29" s="11" customFormat="1" ht="15" hidden="1" customHeight="1" x14ac:dyDescent="0.2">
      <c r="A706" s="59"/>
      <c r="B706" s="80"/>
      <c r="C706" s="226"/>
      <c r="D706" s="227"/>
      <c r="E706" s="227"/>
      <c r="F706" s="228"/>
      <c r="G706" s="229"/>
      <c r="H706" s="229"/>
      <c r="I706" s="230"/>
      <c r="J706" s="229"/>
      <c r="K706" s="229"/>
      <c r="L706" s="231"/>
      <c r="M706" s="232"/>
      <c r="N706" s="233"/>
      <c r="O706" s="167"/>
      <c r="P706" s="14"/>
      <c r="Q706" s="14"/>
      <c r="R706" s="14"/>
      <c r="S706" s="14"/>
      <c r="T706" s="14"/>
      <c r="U706" s="229"/>
      <c r="V706" s="14"/>
      <c r="W706" s="14"/>
      <c r="X706" s="167"/>
      <c r="Y706" s="167"/>
      <c r="Z706" s="14"/>
      <c r="AA706" s="74"/>
      <c r="AB706" s="14"/>
      <c r="AC706" s="14"/>
    </row>
    <row r="707" spans="1:29" s="11" customFormat="1" ht="15" hidden="1" customHeight="1" x14ac:dyDescent="0.2">
      <c r="A707" s="59"/>
      <c r="B707" s="80"/>
      <c r="C707" s="226"/>
      <c r="D707" s="227"/>
      <c r="E707" s="227"/>
      <c r="F707" s="228"/>
      <c r="G707" s="229"/>
      <c r="H707" s="229"/>
      <c r="I707" s="230"/>
      <c r="J707" s="229"/>
      <c r="K707" s="229"/>
      <c r="L707" s="231"/>
      <c r="M707" s="232"/>
      <c r="N707" s="233"/>
      <c r="O707" s="167"/>
      <c r="P707" s="14"/>
      <c r="Q707" s="14"/>
      <c r="R707" s="14"/>
      <c r="S707" s="14"/>
      <c r="T707" s="14"/>
      <c r="U707" s="229"/>
      <c r="V707" s="14"/>
      <c r="W707" s="14"/>
      <c r="X707" s="167"/>
      <c r="Y707" s="167"/>
      <c r="Z707" s="14"/>
      <c r="AA707" s="74"/>
      <c r="AB707" s="14"/>
      <c r="AC707" s="14"/>
    </row>
    <row r="708" spans="1:29" s="11" customFormat="1" ht="15" hidden="1" customHeight="1" x14ac:dyDescent="0.2">
      <c r="A708" s="59"/>
      <c r="B708" s="80"/>
      <c r="C708" s="226"/>
      <c r="D708" s="227"/>
      <c r="E708" s="227"/>
      <c r="F708" s="228"/>
      <c r="G708" s="229"/>
      <c r="H708" s="229"/>
      <c r="I708" s="230"/>
      <c r="J708" s="229"/>
      <c r="K708" s="229"/>
      <c r="L708" s="231"/>
      <c r="M708" s="232"/>
      <c r="N708" s="233"/>
      <c r="O708" s="167"/>
      <c r="P708" s="14"/>
      <c r="Q708" s="14"/>
      <c r="R708" s="14"/>
      <c r="S708" s="14"/>
      <c r="T708" s="14"/>
      <c r="U708" s="229"/>
      <c r="V708" s="14"/>
      <c r="W708" s="14"/>
      <c r="X708" s="167"/>
      <c r="Y708" s="167"/>
      <c r="Z708" s="14"/>
      <c r="AA708" s="74"/>
      <c r="AB708" s="14"/>
      <c r="AC708" s="14"/>
    </row>
    <row r="709" spans="1:29" s="11" customFormat="1" ht="15" hidden="1" customHeight="1" x14ac:dyDescent="0.2">
      <c r="A709" s="59"/>
      <c r="B709" s="80"/>
      <c r="C709" s="226"/>
      <c r="D709" s="227"/>
      <c r="E709" s="227"/>
      <c r="F709" s="228"/>
      <c r="G709" s="229"/>
      <c r="H709" s="229"/>
      <c r="I709" s="230"/>
      <c r="J709" s="229"/>
      <c r="K709" s="229"/>
      <c r="L709" s="231"/>
      <c r="M709" s="232"/>
      <c r="N709" s="233"/>
      <c r="O709" s="167"/>
      <c r="P709" s="14"/>
      <c r="Q709" s="14"/>
      <c r="R709" s="14"/>
      <c r="S709" s="14"/>
      <c r="T709" s="14"/>
      <c r="U709" s="229"/>
      <c r="V709" s="14"/>
      <c r="W709" s="14"/>
      <c r="X709" s="167"/>
      <c r="Y709" s="167"/>
      <c r="Z709" s="14"/>
      <c r="AA709" s="74"/>
      <c r="AB709" s="14"/>
      <c r="AC709" s="14"/>
    </row>
    <row r="710" spans="1:29" s="11" customFormat="1" ht="15" hidden="1" customHeight="1" x14ac:dyDescent="0.2">
      <c r="A710" s="59"/>
      <c r="B710" s="80"/>
      <c r="C710" s="226"/>
      <c r="D710" s="227"/>
      <c r="E710" s="227"/>
      <c r="F710" s="228"/>
      <c r="G710" s="229"/>
      <c r="H710" s="229"/>
      <c r="I710" s="230"/>
      <c r="J710" s="229"/>
      <c r="K710" s="229"/>
      <c r="L710" s="231"/>
      <c r="M710" s="232"/>
      <c r="N710" s="233"/>
      <c r="O710" s="167"/>
      <c r="P710" s="14"/>
      <c r="Q710" s="14"/>
      <c r="R710" s="14"/>
      <c r="S710" s="14"/>
      <c r="T710" s="14"/>
      <c r="U710" s="229"/>
      <c r="V710" s="14"/>
      <c r="W710" s="14"/>
      <c r="X710" s="167"/>
      <c r="Y710" s="167"/>
      <c r="Z710" s="14"/>
      <c r="AA710" s="74"/>
      <c r="AB710" s="14"/>
      <c r="AC710" s="14"/>
    </row>
    <row r="711" spans="1:29" s="11" customFormat="1" ht="15" hidden="1" customHeight="1" x14ac:dyDescent="0.2">
      <c r="A711" s="59"/>
      <c r="B711" s="80"/>
      <c r="C711" s="226"/>
      <c r="D711" s="227"/>
      <c r="E711" s="227"/>
      <c r="F711" s="228"/>
      <c r="G711" s="229"/>
      <c r="H711" s="229"/>
      <c r="I711" s="230"/>
      <c r="J711" s="229"/>
      <c r="K711" s="229"/>
      <c r="L711" s="231"/>
      <c r="M711" s="232"/>
      <c r="N711" s="233"/>
      <c r="O711" s="167"/>
      <c r="P711" s="14"/>
      <c r="Q711" s="14"/>
      <c r="R711" s="14"/>
      <c r="S711" s="14"/>
      <c r="T711" s="14"/>
      <c r="U711" s="229"/>
      <c r="V711" s="14"/>
      <c r="W711" s="14"/>
      <c r="X711" s="167"/>
      <c r="Y711" s="167"/>
      <c r="Z711" s="14"/>
      <c r="AA711" s="74"/>
      <c r="AB711" s="14"/>
      <c r="AC711" s="14"/>
    </row>
    <row r="712" spans="1:29" s="11" customFormat="1" ht="15" hidden="1" customHeight="1" x14ac:dyDescent="0.2">
      <c r="A712" s="59"/>
      <c r="B712" s="80"/>
      <c r="C712" s="226"/>
      <c r="D712" s="227"/>
      <c r="E712" s="227"/>
      <c r="F712" s="228"/>
      <c r="G712" s="229"/>
      <c r="H712" s="229"/>
      <c r="I712" s="230"/>
      <c r="J712" s="229"/>
      <c r="K712" s="229"/>
      <c r="L712" s="231"/>
      <c r="M712" s="232"/>
      <c r="N712" s="233"/>
      <c r="O712" s="167"/>
      <c r="P712" s="14"/>
      <c r="Q712" s="14"/>
      <c r="R712" s="14"/>
      <c r="S712" s="14"/>
      <c r="T712" s="14"/>
      <c r="U712" s="229"/>
      <c r="V712" s="14"/>
      <c r="W712" s="14"/>
      <c r="X712" s="167"/>
      <c r="Y712" s="167"/>
      <c r="Z712" s="14"/>
      <c r="AA712" s="74"/>
      <c r="AB712" s="14"/>
      <c r="AC712" s="14"/>
    </row>
    <row r="713" spans="1:29" s="11" customFormat="1" ht="15" hidden="1" customHeight="1" x14ac:dyDescent="0.2">
      <c r="A713" s="59"/>
      <c r="B713" s="80"/>
      <c r="C713" s="226"/>
      <c r="D713" s="227"/>
      <c r="E713" s="227"/>
      <c r="F713" s="228"/>
      <c r="G713" s="229"/>
      <c r="H713" s="229"/>
      <c r="I713" s="230"/>
      <c r="J713" s="229"/>
      <c r="K713" s="229"/>
      <c r="L713" s="231"/>
      <c r="M713" s="232"/>
      <c r="N713" s="233"/>
      <c r="O713" s="167"/>
      <c r="P713" s="14"/>
      <c r="Q713" s="14"/>
      <c r="R713" s="14"/>
      <c r="S713" s="14"/>
      <c r="T713" s="14"/>
      <c r="U713" s="229"/>
      <c r="V713" s="14"/>
      <c r="W713" s="14"/>
      <c r="X713" s="167"/>
      <c r="Y713" s="167"/>
      <c r="Z713" s="14"/>
      <c r="AA713" s="74"/>
      <c r="AB713" s="14"/>
      <c r="AC713" s="14"/>
    </row>
    <row r="714" spans="1:29" s="11" customFormat="1" ht="15" hidden="1" customHeight="1" x14ac:dyDescent="0.2">
      <c r="A714" s="59"/>
      <c r="B714" s="80"/>
      <c r="C714" s="226"/>
      <c r="D714" s="227"/>
      <c r="E714" s="227"/>
      <c r="F714" s="228"/>
      <c r="G714" s="229"/>
      <c r="H714" s="229"/>
      <c r="I714" s="230"/>
      <c r="J714" s="229"/>
      <c r="K714" s="229"/>
      <c r="L714" s="231"/>
      <c r="M714" s="232"/>
      <c r="N714" s="233"/>
      <c r="O714" s="167"/>
      <c r="P714" s="14"/>
      <c r="Q714" s="14"/>
      <c r="R714" s="14"/>
      <c r="S714" s="14"/>
      <c r="T714" s="14"/>
      <c r="U714" s="229"/>
      <c r="V714" s="14"/>
      <c r="W714" s="14"/>
      <c r="X714" s="167"/>
      <c r="Y714" s="167"/>
      <c r="Z714" s="14"/>
      <c r="AA714" s="74"/>
      <c r="AB714" s="14"/>
      <c r="AC714" s="14"/>
    </row>
    <row r="715" spans="1:29" s="11" customFormat="1" ht="15" hidden="1" customHeight="1" x14ac:dyDescent="0.2">
      <c r="A715" s="59"/>
      <c r="B715" s="80"/>
      <c r="C715" s="226"/>
      <c r="D715" s="227"/>
      <c r="E715" s="227"/>
      <c r="F715" s="228"/>
      <c r="G715" s="229"/>
      <c r="H715" s="229"/>
      <c r="I715" s="230"/>
      <c r="J715" s="229"/>
      <c r="K715" s="229"/>
      <c r="L715" s="231"/>
      <c r="M715" s="232"/>
      <c r="N715" s="233"/>
      <c r="O715" s="167"/>
      <c r="P715" s="14"/>
      <c r="Q715" s="14"/>
      <c r="R715" s="14"/>
      <c r="S715" s="14"/>
      <c r="T715" s="14"/>
      <c r="U715" s="229"/>
      <c r="V715" s="14"/>
      <c r="W715" s="14"/>
      <c r="X715" s="167"/>
      <c r="Y715" s="167"/>
      <c r="Z715" s="14"/>
      <c r="AA715" s="74"/>
      <c r="AB715" s="14"/>
      <c r="AC715" s="14"/>
    </row>
    <row r="716" spans="1:29" s="11" customFormat="1" ht="15" hidden="1" customHeight="1" x14ac:dyDescent="0.2">
      <c r="A716" s="59"/>
      <c r="B716" s="80"/>
      <c r="C716" s="226"/>
      <c r="D716" s="227"/>
      <c r="E716" s="227"/>
      <c r="F716" s="228"/>
      <c r="G716" s="229"/>
      <c r="H716" s="229"/>
      <c r="I716" s="230"/>
      <c r="J716" s="229"/>
      <c r="K716" s="229"/>
      <c r="L716" s="231"/>
      <c r="M716" s="232"/>
      <c r="N716" s="233"/>
      <c r="O716" s="167"/>
      <c r="P716" s="14"/>
      <c r="Q716" s="14"/>
      <c r="R716" s="14"/>
      <c r="S716" s="14"/>
      <c r="T716" s="14"/>
      <c r="U716" s="229"/>
      <c r="V716" s="14"/>
      <c r="W716" s="14"/>
      <c r="X716" s="167"/>
      <c r="Y716" s="167"/>
      <c r="Z716" s="14"/>
      <c r="AA716" s="74"/>
      <c r="AB716" s="14"/>
      <c r="AC716" s="14"/>
    </row>
    <row r="717" spans="1:29" s="11" customFormat="1" ht="15" hidden="1" customHeight="1" x14ac:dyDescent="0.2">
      <c r="A717" s="59"/>
      <c r="B717" s="80"/>
      <c r="C717" s="226"/>
      <c r="D717" s="227"/>
      <c r="E717" s="227"/>
      <c r="F717" s="228"/>
      <c r="G717" s="229"/>
      <c r="H717" s="229"/>
      <c r="I717" s="230"/>
      <c r="J717" s="229"/>
      <c r="K717" s="229"/>
      <c r="L717" s="231"/>
      <c r="M717" s="232"/>
      <c r="N717" s="233"/>
      <c r="O717" s="167"/>
      <c r="P717" s="14"/>
      <c r="Q717" s="14"/>
      <c r="R717" s="14"/>
      <c r="S717" s="14"/>
      <c r="T717" s="14"/>
      <c r="U717" s="229"/>
      <c r="V717" s="14"/>
      <c r="W717" s="14"/>
      <c r="X717" s="167"/>
      <c r="Y717" s="167"/>
      <c r="Z717" s="14"/>
      <c r="AA717" s="74"/>
      <c r="AB717" s="14"/>
      <c r="AC717" s="14"/>
    </row>
    <row r="718" spans="1:29" s="11" customFormat="1" ht="15" hidden="1" customHeight="1" x14ac:dyDescent="0.2">
      <c r="A718" s="59"/>
      <c r="B718" s="80"/>
      <c r="C718" s="226"/>
      <c r="D718" s="227"/>
      <c r="E718" s="227"/>
      <c r="F718" s="228"/>
      <c r="G718" s="229"/>
      <c r="H718" s="229"/>
      <c r="I718" s="230"/>
      <c r="J718" s="229"/>
      <c r="K718" s="229"/>
      <c r="L718" s="231"/>
      <c r="M718" s="232"/>
      <c r="N718" s="233"/>
      <c r="O718" s="167"/>
      <c r="P718" s="14"/>
      <c r="Q718" s="14"/>
      <c r="R718" s="14"/>
      <c r="S718" s="14"/>
      <c r="T718" s="14"/>
      <c r="U718" s="229"/>
      <c r="V718" s="14"/>
      <c r="W718" s="14"/>
      <c r="X718" s="167"/>
      <c r="Y718" s="167"/>
      <c r="Z718" s="14"/>
      <c r="AA718" s="74"/>
      <c r="AB718" s="14"/>
      <c r="AC718" s="14"/>
    </row>
    <row r="719" spans="1:29" s="11" customFormat="1" ht="15" hidden="1" customHeight="1" x14ac:dyDescent="0.2">
      <c r="A719" s="59"/>
      <c r="B719" s="80"/>
      <c r="C719" s="226"/>
      <c r="D719" s="227"/>
      <c r="E719" s="227"/>
      <c r="F719" s="228"/>
      <c r="G719" s="229"/>
      <c r="H719" s="229"/>
      <c r="I719" s="230"/>
      <c r="J719" s="229"/>
      <c r="K719" s="229"/>
      <c r="L719" s="231"/>
      <c r="M719" s="232"/>
      <c r="N719" s="233"/>
      <c r="O719" s="167"/>
      <c r="P719" s="14"/>
      <c r="Q719" s="14"/>
      <c r="R719" s="14"/>
      <c r="S719" s="14"/>
      <c r="T719" s="14"/>
      <c r="U719" s="229"/>
      <c r="V719" s="14"/>
      <c r="W719" s="14"/>
      <c r="X719" s="167"/>
      <c r="Y719" s="167"/>
      <c r="Z719" s="14"/>
      <c r="AA719" s="74"/>
      <c r="AB719" s="14"/>
      <c r="AC719" s="14"/>
    </row>
    <row r="720" spans="1:29" s="11" customFormat="1" ht="15" hidden="1" customHeight="1" x14ac:dyDescent="0.2">
      <c r="A720" s="59"/>
      <c r="B720" s="80"/>
      <c r="C720" s="226"/>
      <c r="D720" s="227"/>
      <c r="E720" s="227"/>
      <c r="F720" s="228"/>
      <c r="G720" s="229"/>
      <c r="H720" s="229"/>
      <c r="I720" s="230"/>
      <c r="J720" s="229"/>
      <c r="K720" s="229"/>
      <c r="L720" s="231"/>
      <c r="M720" s="232"/>
      <c r="N720" s="233"/>
      <c r="O720" s="167"/>
      <c r="P720" s="14"/>
      <c r="Q720" s="14"/>
      <c r="R720" s="14"/>
      <c r="S720" s="14"/>
      <c r="T720" s="14"/>
      <c r="U720" s="229"/>
      <c r="V720" s="14"/>
      <c r="W720" s="14"/>
      <c r="X720" s="167"/>
      <c r="Y720" s="167"/>
      <c r="Z720" s="14"/>
      <c r="AA720" s="74"/>
      <c r="AB720" s="14"/>
      <c r="AC720" s="14"/>
    </row>
    <row r="721" spans="1:29" s="11" customFormat="1" ht="15" hidden="1" customHeight="1" x14ac:dyDescent="0.2">
      <c r="A721" s="59"/>
      <c r="B721" s="80"/>
      <c r="C721" s="226"/>
      <c r="D721" s="227"/>
      <c r="E721" s="227"/>
      <c r="F721" s="228"/>
      <c r="G721" s="229"/>
      <c r="H721" s="229"/>
      <c r="I721" s="230"/>
      <c r="J721" s="229"/>
      <c r="K721" s="229"/>
      <c r="L721" s="231"/>
      <c r="M721" s="232"/>
      <c r="N721" s="233"/>
      <c r="O721" s="167"/>
      <c r="P721" s="14"/>
      <c r="Q721" s="14"/>
      <c r="R721" s="14"/>
      <c r="S721" s="14"/>
      <c r="T721" s="14"/>
      <c r="U721" s="229"/>
      <c r="V721" s="14"/>
      <c r="W721" s="14"/>
      <c r="X721" s="167"/>
      <c r="Y721" s="167"/>
      <c r="Z721" s="14"/>
      <c r="AA721" s="74"/>
      <c r="AB721" s="14"/>
      <c r="AC721" s="14"/>
    </row>
    <row r="722" spans="1:29" s="11" customFormat="1" ht="15" hidden="1" customHeight="1" x14ac:dyDescent="0.2">
      <c r="A722" s="59"/>
      <c r="B722" s="80"/>
      <c r="C722" s="226"/>
      <c r="D722" s="227"/>
      <c r="E722" s="227"/>
      <c r="F722" s="228"/>
      <c r="G722" s="229"/>
      <c r="H722" s="229"/>
      <c r="I722" s="230"/>
      <c r="J722" s="229"/>
      <c r="K722" s="229"/>
      <c r="L722" s="231"/>
      <c r="M722" s="232"/>
      <c r="N722" s="233"/>
      <c r="O722" s="167"/>
      <c r="P722" s="14"/>
      <c r="Q722" s="14"/>
      <c r="R722" s="14"/>
      <c r="S722" s="14"/>
      <c r="T722" s="14"/>
      <c r="U722" s="229"/>
      <c r="V722" s="14"/>
      <c r="W722" s="14"/>
      <c r="X722" s="167"/>
      <c r="Y722" s="167"/>
      <c r="Z722" s="14"/>
      <c r="AA722" s="74"/>
      <c r="AB722" s="14"/>
      <c r="AC722" s="14"/>
    </row>
    <row r="723" spans="1:29" s="11" customFormat="1" ht="15" hidden="1" customHeight="1" x14ac:dyDescent="0.2">
      <c r="A723" s="59"/>
      <c r="B723" s="80"/>
      <c r="C723" s="226"/>
      <c r="D723" s="227"/>
      <c r="E723" s="227"/>
      <c r="F723" s="228"/>
      <c r="G723" s="229"/>
      <c r="H723" s="229"/>
      <c r="I723" s="230"/>
      <c r="J723" s="229"/>
      <c r="K723" s="229"/>
      <c r="L723" s="231"/>
      <c r="M723" s="232"/>
      <c r="N723" s="233"/>
      <c r="O723" s="167"/>
      <c r="P723" s="14"/>
      <c r="Q723" s="14"/>
      <c r="R723" s="14"/>
      <c r="S723" s="14"/>
      <c r="T723" s="14"/>
      <c r="U723" s="229"/>
      <c r="V723" s="14"/>
      <c r="W723" s="14"/>
      <c r="X723" s="167"/>
      <c r="Y723" s="167"/>
      <c r="Z723" s="14"/>
      <c r="AA723" s="74"/>
      <c r="AB723" s="14"/>
      <c r="AC723" s="14"/>
    </row>
    <row r="724" spans="1:29" s="11" customFormat="1" ht="15" hidden="1" customHeight="1" x14ac:dyDescent="0.2">
      <c r="A724" s="59"/>
      <c r="B724" s="80"/>
      <c r="C724" s="226"/>
      <c r="D724" s="227"/>
      <c r="E724" s="227"/>
      <c r="F724" s="228"/>
      <c r="G724" s="229"/>
      <c r="H724" s="229"/>
      <c r="I724" s="230"/>
      <c r="J724" s="229"/>
      <c r="K724" s="229"/>
      <c r="L724" s="231"/>
      <c r="M724" s="232"/>
      <c r="N724" s="233"/>
      <c r="O724" s="167"/>
      <c r="P724" s="14"/>
      <c r="Q724" s="14"/>
      <c r="R724" s="14"/>
      <c r="S724" s="14"/>
      <c r="T724" s="14"/>
      <c r="U724" s="229"/>
      <c r="V724" s="14"/>
      <c r="W724" s="14"/>
      <c r="X724" s="167"/>
      <c r="Y724" s="167"/>
      <c r="Z724" s="14"/>
      <c r="AA724" s="74"/>
      <c r="AB724" s="14"/>
      <c r="AC724" s="14"/>
    </row>
    <row r="725" spans="1:29" s="11" customFormat="1" ht="15" hidden="1" customHeight="1" x14ac:dyDescent="0.2">
      <c r="A725" s="59"/>
      <c r="B725" s="80"/>
      <c r="C725" s="226"/>
      <c r="D725" s="227"/>
      <c r="E725" s="227"/>
      <c r="F725" s="228"/>
      <c r="G725" s="229"/>
      <c r="H725" s="229"/>
      <c r="I725" s="230"/>
      <c r="J725" s="229"/>
      <c r="K725" s="229"/>
      <c r="L725" s="231"/>
      <c r="M725" s="232"/>
      <c r="N725" s="233"/>
      <c r="O725" s="167"/>
      <c r="P725" s="14"/>
      <c r="Q725" s="14"/>
      <c r="R725" s="14"/>
      <c r="S725" s="14"/>
      <c r="T725" s="14"/>
      <c r="U725" s="229"/>
      <c r="V725" s="14"/>
      <c r="W725" s="14"/>
      <c r="X725" s="167"/>
      <c r="Y725" s="167"/>
      <c r="Z725" s="14"/>
      <c r="AA725" s="74"/>
      <c r="AB725" s="14"/>
      <c r="AC725" s="14"/>
    </row>
    <row r="726" spans="1:29" s="11" customFormat="1" ht="15" hidden="1" customHeight="1" x14ac:dyDescent="0.2">
      <c r="A726" s="59"/>
      <c r="B726" s="80"/>
      <c r="C726" s="226"/>
      <c r="D726" s="227"/>
      <c r="E726" s="227"/>
      <c r="F726" s="228"/>
      <c r="G726" s="229"/>
      <c r="H726" s="229"/>
      <c r="I726" s="230"/>
      <c r="J726" s="229"/>
      <c r="K726" s="229"/>
      <c r="L726" s="231"/>
      <c r="M726" s="232"/>
      <c r="N726" s="233"/>
      <c r="O726" s="167"/>
      <c r="P726" s="14"/>
      <c r="Q726" s="14"/>
      <c r="R726" s="14"/>
      <c r="S726" s="14"/>
      <c r="T726" s="14"/>
      <c r="U726" s="229"/>
      <c r="V726" s="14"/>
      <c r="W726" s="14"/>
      <c r="X726" s="167"/>
      <c r="Y726" s="167"/>
      <c r="Z726" s="14"/>
      <c r="AA726" s="74"/>
      <c r="AB726" s="14"/>
      <c r="AC726" s="14"/>
    </row>
    <row r="727" spans="1:29" s="11" customFormat="1" ht="15" hidden="1" customHeight="1" x14ac:dyDescent="0.2">
      <c r="A727" s="59"/>
      <c r="B727" s="80"/>
      <c r="C727" s="226"/>
      <c r="D727" s="227"/>
      <c r="E727" s="227"/>
      <c r="F727" s="228"/>
      <c r="G727" s="229"/>
      <c r="H727" s="229"/>
      <c r="I727" s="230"/>
      <c r="J727" s="229"/>
      <c r="K727" s="229"/>
      <c r="L727" s="231"/>
      <c r="M727" s="232"/>
      <c r="N727" s="233"/>
      <c r="O727" s="167"/>
      <c r="P727" s="14"/>
      <c r="Q727" s="14"/>
      <c r="R727" s="14"/>
      <c r="S727" s="14"/>
      <c r="T727" s="14"/>
      <c r="U727" s="229"/>
      <c r="V727" s="14"/>
      <c r="W727" s="14"/>
      <c r="X727" s="167"/>
      <c r="Y727" s="167"/>
      <c r="Z727" s="14"/>
      <c r="AA727" s="74"/>
      <c r="AB727" s="14"/>
      <c r="AC727" s="14"/>
    </row>
    <row r="728" spans="1:29" s="11" customFormat="1" ht="15" hidden="1" customHeight="1" x14ac:dyDescent="0.2">
      <c r="A728" s="59"/>
      <c r="B728" s="80"/>
      <c r="C728" s="226"/>
      <c r="D728" s="227"/>
      <c r="E728" s="227"/>
      <c r="F728" s="228"/>
      <c r="G728" s="229"/>
      <c r="H728" s="229"/>
      <c r="I728" s="230"/>
      <c r="J728" s="229"/>
      <c r="K728" s="229"/>
      <c r="L728" s="231"/>
      <c r="M728" s="232"/>
      <c r="N728" s="233"/>
      <c r="O728" s="167"/>
      <c r="P728" s="14"/>
      <c r="Q728" s="14"/>
      <c r="R728" s="14"/>
      <c r="S728" s="14"/>
      <c r="T728" s="14"/>
      <c r="U728" s="229"/>
      <c r="V728" s="14"/>
      <c r="W728" s="14"/>
      <c r="X728" s="167"/>
      <c r="Y728" s="167"/>
      <c r="Z728" s="14"/>
      <c r="AA728" s="74"/>
      <c r="AB728" s="14"/>
      <c r="AC728" s="14"/>
    </row>
    <row r="729" spans="1:29" s="11" customFormat="1" ht="15" hidden="1" customHeight="1" x14ac:dyDescent="0.2">
      <c r="A729" s="59"/>
      <c r="B729" s="80"/>
      <c r="C729" s="226"/>
      <c r="D729" s="227"/>
      <c r="E729" s="227"/>
      <c r="F729" s="228"/>
      <c r="G729" s="229"/>
      <c r="H729" s="229"/>
      <c r="I729" s="230"/>
      <c r="J729" s="229"/>
      <c r="K729" s="229"/>
      <c r="L729" s="231"/>
      <c r="M729" s="232"/>
      <c r="N729" s="233"/>
      <c r="O729" s="167"/>
      <c r="P729" s="14"/>
      <c r="Q729" s="14"/>
      <c r="R729" s="14"/>
      <c r="S729" s="14"/>
      <c r="T729" s="14"/>
      <c r="U729" s="229"/>
      <c r="V729" s="14"/>
      <c r="W729" s="14"/>
      <c r="X729" s="167"/>
      <c r="Y729" s="167"/>
      <c r="Z729" s="14"/>
      <c r="AA729" s="74"/>
      <c r="AB729" s="14"/>
      <c r="AC729" s="14"/>
    </row>
    <row r="730" spans="1:29" s="11" customFormat="1" ht="15" hidden="1" customHeight="1" x14ac:dyDescent="0.2">
      <c r="A730" s="59"/>
      <c r="B730" s="80"/>
      <c r="C730" s="226"/>
      <c r="D730" s="227"/>
      <c r="E730" s="227"/>
      <c r="F730" s="228"/>
      <c r="G730" s="229"/>
      <c r="H730" s="229"/>
      <c r="I730" s="230"/>
      <c r="J730" s="229"/>
      <c r="K730" s="229"/>
      <c r="L730" s="231"/>
      <c r="M730" s="232"/>
      <c r="N730" s="233"/>
      <c r="O730" s="167"/>
      <c r="P730" s="14"/>
      <c r="Q730" s="14"/>
      <c r="R730" s="14"/>
      <c r="S730" s="14"/>
      <c r="T730" s="14"/>
      <c r="U730" s="229"/>
      <c r="V730" s="14"/>
      <c r="W730" s="14"/>
      <c r="X730" s="167"/>
      <c r="Y730" s="167"/>
      <c r="Z730" s="14"/>
      <c r="AA730" s="74"/>
      <c r="AB730" s="14"/>
      <c r="AC730" s="14"/>
    </row>
    <row r="731" spans="1:29" s="11" customFormat="1" ht="15" hidden="1" customHeight="1" x14ac:dyDescent="0.2">
      <c r="A731" s="59"/>
      <c r="B731" s="80"/>
      <c r="C731" s="226"/>
      <c r="D731" s="227"/>
      <c r="E731" s="227"/>
      <c r="F731" s="228"/>
      <c r="G731" s="229"/>
      <c r="H731" s="229"/>
      <c r="I731" s="230"/>
      <c r="J731" s="229"/>
      <c r="K731" s="229"/>
      <c r="L731" s="231"/>
      <c r="M731" s="232"/>
      <c r="N731" s="233"/>
      <c r="O731" s="167"/>
      <c r="P731" s="14"/>
      <c r="Q731" s="14"/>
      <c r="R731" s="14"/>
      <c r="S731" s="14"/>
      <c r="T731" s="14"/>
      <c r="U731" s="229"/>
      <c r="V731" s="14"/>
      <c r="W731" s="14"/>
      <c r="X731" s="167"/>
      <c r="Y731" s="167"/>
      <c r="Z731" s="14"/>
      <c r="AA731" s="74"/>
      <c r="AB731" s="14"/>
      <c r="AC731" s="14"/>
    </row>
    <row r="732" spans="1:29" s="11" customFormat="1" ht="15" hidden="1" customHeight="1" x14ac:dyDescent="0.2">
      <c r="A732" s="59"/>
      <c r="B732" s="80"/>
      <c r="C732" s="226"/>
      <c r="D732" s="227"/>
      <c r="E732" s="227"/>
      <c r="F732" s="228"/>
      <c r="G732" s="229"/>
      <c r="H732" s="229"/>
      <c r="I732" s="230"/>
      <c r="J732" s="229"/>
      <c r="K732" s="229"/>
      <c r="L732" s="231"/>
      <c r="M732" s="232"/>
      <c r="N732" s="233"/>
      <c r="O732" s="167"/>
      <c r="P732" s="14"/>
      <c r="Q732" s="14"/>
      <c r="R732" s="14"/>
      <c r="S732" s="14"/>
      <c r="T732" s="14"/>
      <c r="U732" s="229"/>
      <c r="V732" s="14"/>
      <c r="W732" s="14"/>
      <c r="X732" s="167"/>
      <c r="Y732" s="167"/>
      <c r="Z732" s="14"/>
      <c r="AA732" s="74"/>
      <c r="AB732" s="14"/>
      <c r="AC732" s="14"/>
    </row>
    <row r="733" spans="1:29" s="11" customFormat="1" ht="15" hidden="1" customHeight="1" x14ac:dyDescent="0.2">
      <c r="A733" s="59"/>
      <c r="B733" s="80"/>
      <c r="C733" s="226"/>
      <c r="D733" s="227"/>
      <c r="E733" s="227"/>
      <c r="F733" s="228"/>
      <c r="G733" s="229"/>
      <c r="H733" s="229"/>
      <c r="I733" s="230"/>
      <c r="J733" s="229"/>
      <c r="K733" s="229"/>
      <c r="L733" s="231"/>
      <c r="M733" s="232"/>
      <c r="N733" s="233"/>
      <c r="O733" s="167"/>
      <c r="P733" s="14"/>
      <c r="Q733" s="14"/>
      <c r="R733" s="14"/>
      <c r="S733" s="14"/>
      <c r="T733" s="14"/>
      <c r="U733" s="229"/>
      <c r="V733" s="14"/>
      <c r="W733" s="14"/>
      <c r="X733" s="167"/>
      <c r="Y733" s="167"/>
      <c r="Z733" s="14"/>
      <c r="AA733" s="74"/>
      <c r="AB733" s="14"/>
      <c r="AC733" s="14"/>
    </row>
    <row r="734" spans="1:29" s="11" customFormat="1" ht="15" hidden="1" customHeight="1" x14ac:dyDescent="0.2">
      <c r="A734" s="59"/>
      <c r="B734" s="80"/>
      <c r="C734" s="226"/>
      <c r="D734" s="227"/>
      <c r="E734" s="227"/>
      <c r="F734" s="228"/>
      <c r="G734" s="229"/>
      <c r="H734" s="229"/>
      <c r="I734" s="230"/>
      <c r="J734" s="229"/>
      <c r="K734" s="229"/>
      <c r="L734" s="231"/>
      <c r="M734" s="232"/>
      <c r="N734" s="233"/>
      <c r="O734" s="167"/>
      <c r="P734" s="14"/>
      <c r="Q734" s="14"/>
      <c r="R734" s="14"/>
      <c r="S734" s="14"/>
      <c r="T734" s="14"/>
      <c r="U734" s="229"/>
      <c r="V734" s="14"/>
      <c r="W734" s="14"/>
      <c r="X734" s="167"/>
      <c r="Y734" s="167"/>
      <c r="Z734" s="14"/>
      <c r="AA734" s="74"/>
      <c r="AB734" s="14"/>
      <c r="AC734" s="14"/>
    </row>
    <row r="735" spans="1:29" s="11" customFormat="1" ht="15" hidden="1" customHeight="1" x14ac:dyDescent="0.2">
      <c r="A735" s="59"/>
      <c r="B735" s="80"/>
      <c r="C735" s="226"/>
      <c r="D735" s="227"/>
      <c r="E735" s="227"/>
      <c r="F735" s="228"/>
      <c r="G735" s="229"/>
      <c r="H735" s="229"/>
      <c r="I735" s="230"/>
      <c r="J735" s="229"/>
      <c r="K735" s="229"/>
      <c r="L735" s="231"/>
      <c r="M735" s="232"/>
      <c r="N735" s="233"/>
      <c r="O735" s="167"/>
      <c r="P735" s="14"/>
      <c r="Q735" s="14"/>
      <c r="R735" s="14"/>
      <c r="S735" s="14"/>
      <c r="T735" s="14"/>
      <c r="U735" s="229"/>
      <c r="V735" s="14"/>
      <c r="W735" s="14"/>
      <c r="X735" s="167"/>
      <c r="Y735" s="167"/>
      <c r="Z735" s="14"/>
      <c r="AA735" s="74"/>
      <c r="AB735" s="14"/>
      <c r="AC735" s="14"/>
    </row>
    <row r="736" spans="1:29" s="11" customFormat="1" ht="15" hidden="1" customHeight="1" x14ac:dyDescent="0.2">
      <c r="A736" s="59"/>
      <c r="B736" s="80"/>
      <c r="C736" s="226"/>
      <c r="D736" s="227"/>
      <c r="E736" s="227"/>
      <c r="F736" s="228"/>
      <c r="G736" s="229"/>
      <c r="H736" s="229"/>
      <c r="I736" s="230"/>
      <c r="J736" s="229"/>
      <c r="K736" s="229"/>
      <c r="L736" s="231"/>
      <c r="M736" s="232"/>
      <c r="N736" s="233"/>
      <c r="O736" s="167"/>
      <c r="P736" s="14"/>
      <c r="Q736" s="14"/>
      <c r="R736" s="14"/>
      <c r="S736" s="14"/>
      <c r="T736" s="14"/>
      <c r="U736" s="229"/>
      <c r="V736" s="14"/>
      <c r="W736" s="14"/>
      <c r="X736" s="167"/>
      <c r="Y736" s="167"/>
      <c r="Z736" s="14"/>
      <c r="AA736" s="74"/>
      <c r="AB736" s="14"/>
      <c r="AC736" s="14"/>
    </row>
    <row r="737" spans="1:29" s="11" customFormat="1" ht="15" hidden="1" customHeight="1" x14ac:dyDescent="0.2">
      <c r="A737" s="59"/>
      <c r="B737" s="80"/>
      <c r="C737" s="226"/>
      <c r="D737" s="227"/>
      <c r="E737" s="227"/>
      <c r="F737" s="228"/>
      <c r="G737" s="229"/>
      <c r="H737" s="229"/>
      <c r="I737" s="230"/>
      <c r="J737" s="229"/>
      <c r="K737" s="229"/>
      <c r="L737" s="231"/>
      <c r="M737" s="232"/>
      <c r="N737" s="233"/>
      <c r="O737" s="167"/>
      <c r="P737" s="14"/>
      <c r="Q737" s="14"/>
      <c r="R737" s="14"/>
      <c r="S737" s="14"/>
      <c r="T737" s="14"/>
      <c r="U737" s="229"/>
      <c r="V737" s="14"/>
      <c r="W737" s="14"/>
      <c r="X737" s="167"/>
      <c r="Y737" s="167"/>
      <c r="Z737" s="14"/>
      <c r="AA737" s="74"/>
      <c r="AB737" s="14"/>
      <c r="AC737" s="14"/>
    </row>
    <row r="738" spans="1:29" s="11" customFormat="1" ht="15" hidden="1" customHeight="1" x14ac:dyDescent="0.2">
      <c r="A738" s="59"/>
      <c r="B738" s="80"/>
      <c r="C738" s="226"/>
      <c r="D738" s="227"/>
      <c r="E738" s="227"/>
      <c r="F738" s="228"/>
      <c r="G738" s="229"/>
      <c r="H738" s="229"/>
      <c r="I738" s="230"/>
      <c r="J738" s="229"/>
      <c r="K738" s="229"/>
      <c r="L738" s="231"/>
      <c r="M738" s="232"/>
      <c r="N738" s="233"/>
      <c r="O738" s="167"/>
      <c r="P738" s="14"/>
      <c r="Q738" s="14"/>
      <c r="R738" s="14"/>
      <c r="S738" s="14"/>
      <c r="T738" s="14"/>
      <c r="U738" s="229"/>
      <c r="V738" s="14"/>
      <c r="W738" s="14"/>
      <c r="X738" s="167"/>
      <c r="Y738" s="167"/>
      <c r="Z738" s="14"/>
      <c r="AA738" s="74"/>
      <c r="AB738" s="14"/>
      <c r="AC738" s="14"/>
    </row>
    <row r="739" spans="1:29" s="11" customFormat="1" ht="15" hidden="1" customHeight="1" x14ac:dyDescent="0.2">
      <c r="A739" s="59"/>
      <c r="B739" s="80"/>
      <c r="C739" s="226"/>
      <c r="D739" s="227"/>
      <c r="E739" s="227"/>
      <c r="F739" s="228"/>
      <c r="G739" s="229"/>
      <c r="H739" s="229"/>
      <c r="I739" s="230"/>
      <c r="J739" s="229"/>
      <c r="K739" s="229"/>
      <c r="L739" s="231"/>
      <c r="M739" s="232"/>
      <c r="N739" s="233"/>
      <c r="O739" s="167"/>
      <c r="P739" s="14"/>
      <c r="Q739" s="14"/>
      <c r="R739" s="14"/>
      <c r="S739" s="14"/>
      <c r="T739" s="14"/>
      <c r="U739" s="229"/>
      <c r="V739" s="14"/>
      <c r="W739" s="14"/>
      <c r="X739" s="167"/>
      <c r="Y739" s="167"/>
      <c r="Z739" s="14"/>
      <c r="AA739" s="74"/>
      <c r="AB739" s="14"/>
      <c r="AC739" s="14"/>
    </row>
    <row r="740" spans="1:29" s="11" customFormat="1" ht="15" hidden="1" customHeight="1" x14ac:dyDescent="0.2">
      <c r="A740" s="59"/>
      <c r="B740" s="80"/>
      <c r="C740" s="226"/>
      <c r="D740" s="227"/>
      <c r="E740" s="227"/>
      <c r="F740" s="228"/>
      <c r="G740" s="229"/>
      <c r="H740" s="229"/>
      <c r="I740" s="230"/>
      <c r="J740" s="229"/>
      <c r="K740" s="229"/>
      <c r="L740" s="231"/>
      <c r="M740" s="232"/>
      <c r="N740" s="233"/>
      <c r="O740" s="167"/>
      <c r="P740" s="14"/>
      <c r="Q740" s="14"/>
      <c r="R740" s="14"/>
      <c r="S740" s="14"/>
      <c r="T740" s="14"/>
      <c r="U740" s="229"/>
      <c r="V740" s="14"/>
      <c r="W740" s="14"/>
      <c r="X740" s="167"/>
      <c r="Y740" s="167"/>
      <c r="Z740" s="14"/>
      <c r="AA740" s="74"/>
      <c r="AB740" s="14"/>
      <c r="AC740" s="14"/>
    </row>
    <row r="741" spans="1:29" s="11" customFormat="1" ht="15" hidden="1" customHeight="1" x14ac:dyDescent="0.2">
      <c r="A741" s="59"/>
      <c r="B741" s="80"/>
      <c r="C741" s="226"/>
      <c r="D741" s="227"/>
      <c r="E741" s="227"/>
      <c r="F741" s="228"/>
      <c r="G741" s="229"/>
      <c r="H741" s="229"/>
      <c r="I741" s="230"/>
      <c r="J741" s="229"/>
      <c r="K741" s="229"/>
      <c r="L741" s="231"/>
      <c r="M741" s="232"/>
      <c r="N741" s="233"/>
      <c r="O741" s="167"/>
      <c r="P741" s="14"/>
      <c r="Q741" s="14"/>
      <c r="R741" s="14"/>
      <c r="S741" s="14"/>
      <c r="T741" s="14"/>
      <c r="U741" s="229"/>
      <c r="V741" s="14"/>
      <c r="W741" s="14"/>
      <c r="X741" s="167"/>
      <c r="Y741" s="167"/>
      <c r="Z741" s="14"/>
      <c r="AA741" s="74"/>
      <c r="AB741" s="14"/>
      <c r="AC741" s="14"/>
    </row>
    <row r="742" spans="1:29" s="11" customFormat="1" ht="15" hidden="1" customHeight="1" x14ac:dyDescent="0.2">
      <c r="A742" s="59"/>
      <c r="B742" s="80"/>
      <c r="C742" s="226"/>
      <c r="D742" s="227"/>
      <c r="E742" s="227"/>
      <c r="F742" s="228"/>
      <c r="G742" s="229"/>
      <c r="H742" s="229"/>
      <c r="I742" s="230"/>
      <c r="J742" s="229"/>
      <c r="K742" s="229"/>
      <c r="L742" s="231"/>
      <c r="M742" s="232"/>
      <c r="N742" s="233"/>
      <c r="O742" s="167"/>
      <c r="P742" s="14"/>
      <c r="Q742" s="14"/>
      <c r="R742" s="14"/>
      <c r="S742" s="14"/>
      <c r="T742" s="14"/>
      <c r="U742" s="229"/>
      <c r="V742" s="14"/>
      <c r="W742" s="14"/>
      <c r="X742" s="167"/>
      <c r="Y742" s="167"/>
      <c r="Z742" s="14"/>
      <c r="AA742" s="74"/>
      <c r="AB742" s="14"/>
      <c r="AC742" s="14"/>
    </row>
    <row r="743" spans="1:29" s="11" customFormat="1" ht="15" hidden="1" customHeight="1" x14ac:dyDescent="0.2">
      <c r="A743" s="59"/>
      <c r="B743" s="80"/>
      <c r="C743" s="226"/>
      <c r="D743" s="227"/>
      <c r="E743" s="227"/>
      <c r="F743" s="228"/>
      <c r="G743" s="229"/>
      <c r="H743" s="229"/>
      <c r="I743" s="230"/>
      <c r="J743" s="229"/>
      <c r="K743" s="229"/>
      <c r="L743" s="231"/>
      <c r="M743" s="232"/>
      <c r="N743" s="233"/>
      <c r="O743" s="167"/>
      <c r="P743" s="14"/>
      <c r="Q743" s="14"/>
      <c r="R743" s="14"/>
      <c r="S743" s="14"/>
      <c r="T743" s="14"/>
      <c r="U743" s="229"/>
      <c r="V743" s="14"/>
      <c r="W743" s="14"/>
      <c r="X743" s="167"/>
      <c r="Y743" s="167"/>
      <c r="Z743" s="14"/>
      <c r="AA743" s="74"/>
      <c r="AB743" s="14"/>
      <c r="AC743" s="14"/>
    </row>
    <row r="744" spans="1:29" s="11" customFormat="1" ht="15" hidden="1" customHeight="1" x14ac:dyDescent="0.2">
      <c r="A744" s="59"/>
      <c r="B744" s="80"/>
      <c r="C744" s="226"/>
      <c r="D744" s="227"/>
      <c r="E744" s="227"/>
      <c r="F744" s="228"/>
      <c r="G744" s="229"/>
      <c r="H744" s="229"/>
      <c r="I744" s="230"/>
      <c r="J744" s="229"/>
      <c r="K744" s="229"/>
      <c r="L744" s="231"/>
      <c r="M744" s="232"/>
      <c r="N744" s="233"/>
      <c r="O744" s="167"/>
      <c r="P744" s="14"/>
      <c r="Q744" s="14"/>
      <c r="R744" s="14"/>
      <c r="S744" s="14"/>
      <c r="T744" s="14"/>
      <c r="U744" s="229"/>
      <c r="V744" s="14"/>
      <c r="W744" s="14"/>
      <c r="X744" s="167"/>
      <c r="Y744" s="167"/>
      <c r="Z744" s="14"/>
      <c r="AA744" s="74"/>
      <c r="AB744" s="14"/>
      <c r="AC744" s="14"/>
    </row>
    <row r="745" spans="1:29" s="11" customFormat="1" ht="15" hidden="1" customHeight="1" x14ac:dyDescent="0.2">
      <c r="A745" s="59"/>
      <c r="B745" s="80"/>
      <c r="C745" s="226"/>
      <c r="D745" s="227"/>
      <c r="E745" s="227"/>
      <c r="F745" s="228"/>
      <c r="G745" s="229"/>
      <c r="H745" s="229"/>
      <c r="I745" s="230"/>
      <c r="J745" s="229"/>
      <c r="K745" s="229"/>
      <c r="L745" s="231"/>
      <c r="M745" s="232"/>
      <c r="N745" s="233"/>
      <c r="O745" s="167"/>
      <c r="P745" s="14"/>
      <c r="Q745" s="14"/>
      <c r="R745" s="14"/>
      <c r="S745" s="14"/>
      <c r="T745" s="14"/>
      <c r="U745" s="229"/>
      <c r="V745" s="14"/>
      <c r="W745" s="14"/>
      <c r="X745" s="167"/>
      <c r="Y745" s="167"/>
      <c r="Z745" s="14"/>
      <c r="AA745" s="74"/>
      <c r="AB745" s="14"/>
      <c r="AC745" s="14"/>
    </row>
    <row r="746" spans="1:29" s="11" customFormat="1" ht="15" hidden="1" customHeight="1" x14ac:dyDescent="0.2">
      <c r="A746" s="59"/>
      <c r="B746" s="80"/>
      <c r="C746" s="226"/>
      <c r="D746" s="227"/>
      <c r="E746" s="227"/>
      <c r="F746" s="228"/>
      <c r="G746" s="229"/>
      <c r="H746" s="229"/>
      <c r="I746" s="230"/>
      <c r="J746" s="229"/>
      <c r="K746" s="229"/>
      <c r="L746" s="231"/>
      <c r="M746" s="232"/>
      <c r="N746" s="233"/>
      <c r="O746" s="167"/>
      <c r="P746" s="14"/>
      <c r="Q746" s="14"/>
      <c r="R746" s="14"/>
      <c r="S746" s="14"/>
      <c r="T746" s="14"/>
      <c r="U746" s="229"/>
      <c r="V746" s="14"/>
      <c r="W746" s="14"/>
      <c r="X746" s="167"/>
      <c r="Y746" s="167"/>
      <c r="Z746" s="14"/>
      <c r="AA746" s="74"/>
      <c r="AB746" s="14"/>
      <c r="AC746" s="14"/>
    </row>
    <row r="747" spans="1:29" s="11" customFormat="1" ht="15" hidden="1" customHeight="1" x14ac:dyDescent="0.2">
      <c r="A747" s="59"/>
      <c r="B747" s="80"/>
      <c r="C747" s="226"/>
      <c r="D747" s="227"/>
      <c r="E747" s="227"/>
      <c r="F747" s="228"/>
      <c r="G747" s="229"/>
      <c r="H747" s="229"/>
      <c r="I747" s="230"/>
      <c r="J747" s="229"/>
      <c r="K747" s="229"/>
      <c r="L747" s="231"/>
      <c r="M747" s="232"/>
      <c r="N747" s="233"/>
      <c r="O747" s="167"/>
      <c r="P747" s="14"/>
      <c r="Q747" s="14"/>
      <c r="R747" s="14"/>
      <c r="S747" s="14"/>
      <c r="T747" s="14"/>
      <c r="U747" s="229"/>
      <c r="V747" s="14"/>
      <c r="W747" s="14"/>
      <c r="X747" s="167"/>
      <c r="Y747" s="167"/>
      <c r="Z747" s="14"/>
      <c r="AA747" s="74"/>
      <c r="AB747" s="14"/>
      <c r="AC747" s="14"/>
    </row>
    <row r="748" spans="1:29" s="11" customFormat="1" ht="15" hidden="1" customHeight="1" x14ac:dyDescent="0.2">
      <c r="A748" s="59"/>
      <c r="B748" s="80"/>
      <c r="C748" s="226"/>
      <c r="D748" s="227"/>
      <c r="E748" s="227"/>
      <c r="F748" s="228"/>
      <c r="G748" s="229"/>
      <c r="H748" s="229"/>
      <c r="I748" s="230"/>
      <c r="J748" s="229"/>
      <c r="K748" s="229"/>
      <c r="L748" s="231"/>
      <c r="M748" s="232"/>
      <c r="N748" s="233"/>
      <c r="O748" s="167"/>
      <c r="P748" s="14"/>
      <c r="Q748" s="14"/>
      <c r="R748" s="14"/>
      <c r="S748" s="14"/>
      <c r="T748" s="14"/>
      <c r="U748" s="229"/>
      <c r="V748" s="14"/>
      <c r="W748" s="14"/>
      <c r="X748" s="167"/>
      <c r="Y748" s="167"/>
      <c r="Z748" s="14"/>
      <c r="AA748" s="74"/>
      <c r="AB748" s="14"/>
      <c r="AC748" s="14"/>
    </row>
    <row r="749" spans="1:29" s="11" customFormat="1" ht="15" hidden="1" customHeight="1" x14ac:dyDescent="0.2">
      <c r="A749" s="59"/>
      <c r="B749" s="80"/>
      <c r="C749" s="226"/>
      <c r="D749" s="227"/>
      <c r="E749" s="227"/>
      <c r="F749" s="228"/>
      <c r="G749" s="229"/>
      <c r="H749" s="229"/>
      <c r="I749" s="230"/>
      <c r="J749" s="229"/>
      <c r="K749" s="229"/>
      <c r="L749" s="231"/>
      <c r="M749" s="232"/>
      <c r="N749" s="233"/>
      <c r="O749" s="167"/>
      <c r="P749" s="14"/>
      <c r="Q749" s="14"/>
      <c r="R749" s="14"/>
      <c r="S749" s="14"/>
      <c r="T749" s="14"/>
      <c r="U749" s="229"/>
      <c r="V749" s="14"/>
      <c r="W749" s="14"/>
      <c r="X749" s="167"/>
      <c r="Y749" s="167"/>
      <c r="Z749" s="14"/>
      <c r="AA749" s="74"/>
      <c r="AB749" s="14"/>
      <c r="AC749" s="14"/>
    </row>
    <row r="750" spans="1:29" s="11" customFormat="1" ht="15" hidden="1" customHeight="1" x14ac:dyDescent="0.2">
      <c r="A750" s="59"/>
      <c r="B750" s="80"/>
      <c r="C750" s="226"/>
      <c r="D750" s="227"/>
      <c r="E750" s="227"/>
      <c r="F750" s="228"/>
      <c r="G750" s="229"/>
      <c r="H750" s="229"/>
      <c r="I750" s="230"/>
      <c r="J750" s="229"/>
      <c r="K750" s="229"/>
      <c r="L750" s="231"/>
      <c r="M750" s="232"/>
      <c r="N750" s="233"/>
      <c r="O750" s="167"/>
      <c r="P750" s="14"/>
      <c r="Q750" s="14"/>
      <c r="R750" s="14"/>
      <c r="S750" s="14"/>
      <c r="T750" s="14"/>
      <c r="U750" s="229"/>
      <c r="V750" s="14"/>
      <c r="W750" s="14"/>
      <c r="X750" s="167"/>
      <c r="Y750" s="167"/>
      <c r="Z750" s="14"/>
      <c r="AA750" s="74"/>
      <c r="AB750" s="14"/>
      <c r="AC750" s="14"/>
    </row>
    <row r="751" spans="1:29" s="11" customFormat="1" ht="15" hidden="1" customHeight="1" x14ac:dyDescent="0.2">
      <c r="A751" s="59"/>
      <c r="B751" s="80"/>
      <c r="C751" s="226"/>
      <c r="D751" s="227"/>
      <c r="E751" s="227"/>
      <c r="F751" s="228"/>
      <c r="G751" s="229"/>
      <c r="H751" s="229"/>
      <c r="I751" s="230"/>
      <c r="J751" s="229"/>
      <c r="K751" s="229"/>
      <c r="L751" s="231"/>
      <c r="M751" s="232"/>
      <c r="N751" s="233"/>
      <c r="O751" s="167"/>
      <c r="P751" s="14"/>
      <c r="Q751" s="14"/>
      <c r="R751" s="14"/>
      <c r="S751" s="14"/>
      <c r="T751" s="14"/>
      <c r="U751" s="229"/>
      <c r="V751" s="14"/>
      <c r="W751" s="14"/>
      <c r="X751" s="167"/>
      <c r="Y751" s="167"/>
      <c r="Z751" s="14"/>
      <c r="AA751" s="74"/>
      <c r="AB751" s="14"/>
      <c r="AC751" s="14"/>
    </row>
    <row r="752" spans="1:29" s="11" customFormat="1" ht="15" hidden="1" customHeight="1" x14ac:dyDescent="0.2">
      <c r="A752" s="59"/>
      <c r="B752" s="80"/>
      <c r="C752" s="226"/>
      <c r="D752" s="227"/>
      <c r="E752" s="227"/>
      <c r="F752" s="228"/>
      <c r="G752" s="229"/>
      <c r="H752" s="229"/>
      <c r="I752" s="230"/>
      <c r="J752" s="229"/>
      <c r="K752" s="229"/>
      <c r="L752" s="231"/>
      <c r="M752" s="232"/>
      <c r="N752" s="233"/>
      <c r="O752" s="167"/>
      <c r="P752" s="14"/>
      <c r="Q752" s="14"/>
      <c r="R752" s="14"/>
      <c r="S752" s="14"/>
      <c r="T752" s="14"/>
      <c r="U752" s="229"/>
      <c r="V752" s="14"/>
      <c r="W752" s="14"/>
      <c r="X752" s="167"/>
      <c r="Y752" s="167"/>
      <c r="Z752" s="14"/>
      <c r="AA752" s="74"/>
      <c r="AB752" s="14"/>
      <c r="AC752" s="14"/>
    </row>
    <row r="753" spans="1:29" s="11" customFormat="1" ht="15" hidden="1" customHeight="1" x14ac:dyDescent="0.2">
      <c r="A753" s="59"/>
      <c r="B753" s="80"/>
      <c r="C753" s="226"/>
      <c r="D753" s="227"/>
      <c r="E753" s="227"/>
      <c r="F753" s="228"/>
      <c r="G753" s="229"/>
      <c r="H753" s="229"/>
      <c r="I753" s="230"/>
      <c r="J753" s="229"/>
      <c r="K753" s="229"/>
      <c r="L753" s="231"/>
      <c r="M753" s="232"/>
      <c r="N753" s="233"/>
      <c r="O753" s="167"/>
      <c r="P753" s="14"/>
      <c r="Q753" s="14"/>
      <c r="R753" s="14"/>
      <c r="S753" s="14"/>
      <c r="T753" s="14"/>
      <c r="U753" s="229"/>
      <c r="V753" s="14"/>
      <c r="W753" s="14"/>
      <c r="X753" s="167"/>
      <c r="Y753" s="167"/>
      <c r="Z753" s="14"/>
      <c r="AA753" s="74"/>
      <c r="AB753" s="14"/>
      <c r="AC753" s="14"/>
    </row>
    <row r="754" spans="1:29" s="11" customFormat="1" ht="15" hidden="1" customHeight="1" x14ac:dyDescent="0.2">
      <c r="A754" s="59"/>
      <c r="B754" s="80"/>
      <c r="C754" s="226"/>
      <c r="D754" s="227"/>
      <c r="E754" s="227"/>
      <c r="F754" s="228"/>
      <c r="G754" s="229"/>
      <c r="H754" s="229"/>
      <c r="I754" s="230"/>
      <c r="J754" s="229"/>
      <c r="K754" s="229"/>
      <c r="L754" s="231"/>
      <c r="M754" s="232"/>
      <c r="N754" s="233"/>
      <c r="O754" s="167"/>
      <c r="P754" s="14"/>
      <c r="Q754" s="14"/>
      <c r="R754" s="14"/>
      <c r="S754" s="14"/>
      <c r="T754" s="14"/>
      <c r="U754" s="229"/>
      <c r="V754" s="14"/>
      <c r="W754" s="14"/>
      <c r="X754" s="167"/>
      <c r="Y754" s="167"/>
      <c r="Z754" s="14"/>
      <c r="AA754" s="74"/>
      <c r="AB754" s="14"/>
      <c r="AC754" s="14"/>
    </row>
    <row r="755" spans="1:29" s="11" customFormat="1" ht="15" hidden="1" customHeight="1" x14ac:dyDescent="0.2">
      <c r="A755" s="59"/>
      <c r="B755" s="80"/>
      <c r="C755" s="226"/>
      <c r="D755" s="227"/>
      <c r="E755" s="227"/>
      <c r="F755" s="228"/>
      <c r="G755" s="229"/>
      <c r="H755" s="229"/>
      <c r="I755" s="230"/>
      <c r="J755" s="229"/>
      <c r="K755" s="229"/>
      <c r="L755" s="231"/>
      <c r="M755" s="232"/>
      <c r="N755" s="233"/>
      <c r="O755" s="167"/>
      <c r="P755" s="14"/>
      <c r="Q755" s="14"/>
      <c r="R755" s="14"/>
      <c r="S755" s="14"/>
      <c r="T755" s="14"/>
      <c r="U755" s="229"/>
      <c r="V755" s="14"/>
      <c r="W755" s="14"/>
      <c r="X755" s="167"/>
      <c r="Y755" s="167"/>
      <c r="Z755" s="14"/>
      <c r="AA755" s="74"/>
      <c r="AB755" s="14"/>
      <c r="AC755" s="14"/>
    </row>
    <row r="756" spans="1:29" s="11" customFormat="1" ht="15" hidden="1" customHeight="1" x14ac:dyDescent="0.2">
      <c r="A756" s="59"/>
      <c r="B756" s="80"/>
      <c r="C756" s="226"/>
      <c r="D756" s="227"/>
      <c r="E756" s="227"/>
      <c r="F756" s="228"/>
      <c r="G756" s="229"/>
      <c r="H756" s="229"/>
      <c r="I756" s="230"/>
      <c r="J756" s="229"/>
      <c r="K756" s="229"/>
      <c r="L756" s="231"/>
      <c r="M756" s="232"/>
      <c r="N756" s="233"/>
      <c r="O756" s="167"/>
      <c r="P756" s="14"/>
      <c r="Q756" s="14"/>
      <c r="R756" s="14"/>
      <c r="S756" s="14"/>
      <c r="T756" s="14"/>
      <c r="U756" s="229"/>
      <c r="V756" s="14"/>
      <c r="W756" s="14"/>
      <c r="X756" s="167"/>
      <c r="Y756" s="167"/>
      <c r="Z756" s="14"/>
      <c r="AA756" s="74"/>
      <c r="AB756" s="14"/>
      <c r="AC756" s="14"/>
    </row>
    <row r="757" spans="1:29" s="11" customFormat="1" ht="15" hidden="1" customHeight="1" x14ac:dyDescent="0.2">
      <c r="A757" s="59"/>
      <c r="B757" s="80"/>
      <c r="C757" s="226"/>
      <c r="D757" s="227"/>
      <c r="E757" s="227"/>
      <c r="F757" s="228"/>
      <c r="G757" s="229"/>
      <c r="H757" s="229"/>
      <c r="I757" s="230"/>
      <c r="J757" s="229"/>
      <c r="K757" s="229"/>
      <c r="L757" s="231"/>
      <c r="M757" s="232"/>
      <c r="N757" s="233"/>
      <c r="O757" s="167"/>
      <c r="P757" s="14"/>
      <c r="Q757" s="14"/>
      <c r="R757" s="14"/>
      <c r="S757" s="14"/>
      <c r="T757" s="14"/>
      <c r="U757" s="229"/>
      <c r="V757" s="14"/>
      <c r="W757" s="14"/>
      <c r="X757" s="167"/>
      <c r="Y757" s="167"/>
      <c r="Z757" s="14"/>
      <c r="AA757" s="74"/>
      <c r="AB757" s="14"/>
      <c r="AC757" s="14"/>
    </row>
    <row r="758" spans="1:29" s="11" customFormat="1" ht="15" hidden="1" customHeight="1" x14ac:dyDescent="0.2">
      <c r="A758" s="59"/>
      <c r="B758" s="80"/>
      <c r="C758" s="226"/>
      <c r="D758" s="227"/>
      <c r="E758" s="227"/>
      <c r="F758" s="228"/>
      <c r="G758" s="229"/>
      <c r="H758" s="229"/>
      <c r="I758" s="230"/>
      <c r="J758" s="229"/>
      <c r="K758" s="229"/>
      <c r="L758" s="231"/>
      <c r="M758" s="232"/>
      <c r="N758" s="233"/>
      <c r="O758" s="167"/>
      <c r="P758" s="14"/>
      <c r="Q758" s="14"/>
      <c r="R758" s="14"/>
      <c r="S758" s="14"/>
      <c r="T758" s="14"/>
      <c r="U758" s="229"/>
      <c r="V758" s="14"/>
      <c r="W758" s="14"/>
      <c r="X758" s="167"/>
      <c r="Y758" s="167"/>
      <c r="Z758" s="14"/>
      <c r="AA758" s="74"/>
      <c r="AB758" s="14"/>
      <c r="AC758" s="14"/>
    </row>
    <row r="759" spans="1:29" s="11" customFormat="1" ht="15" hidden="1" customHeight="1" x14ac:dyDescent="0.2">
      <c r="A759" s="59"/>
      <c r="B759" s="80"/>
      <c r="C759" s="226"/>
      <c r="D759" s="227"/>
      <c r="E759" s="227"/>
      <c r="F759" s="228"/>
      <c r="G759" s="229"/>
      <c r="H759" s="229"/>
      <c r="I759" s="230"/>
      <c r="J759" s="229"/>
      <c r="K759" s="229"/>
      <c r="L759" s="231"/>
      <c r="M759" s="232"/>
      <c r="N759" s="233"/>
      <c r="O759" s="167"/>
      <c r="P759" s="14"/>
      <c r="Q759" s="14"/>
      <c r="R759" s="14"/>
      <c r="S759" s="14"/>
      <c r="T759" s="14"/>
      <c r="U759" s="229"/>
      <c r="V759" s="14"/>
      <c r="W759" s="14"/>
      <c r="X759" s="167"/>
      <c r="Y759" s="167"/>
      <c r="Z759" s="14"/>
      <c r="AA759" s="74"/>
      <c r="AB759" s="14"/>
      <c r="AC759" s="14"/>
    </row>
    <row r="760" spans="1:29" s="11" customFormat="1" ht="15" hidden="1" customHeight="1" x14ac:dyDescent="0.2">
      <c r="A760" s="59"/>
      <c r="B760" s="80"/>
      <c r="C760" s="226"/>
      <c r="D760" s="227"/>
      <c r="E760" s="227"/>
      <c r="F760" s="228"/>
      <c r="G760" s="229"/>
      <c r="H760" s="229"/>
      <c r="I760" s="230"/>
      <c r="J760" s="229"/>
      <c r="K760" s="229"/>
      <c r="L760" s="231"/>
      <c r="M760" s="232"/>
      <c r="N760" s="233"/>
      <c r="O760" s="167"/>
      <c r="P760" s="14"/>
      <c r="Q760" s="14"/>
      <c r="R760" s="14"/>
      <c r="S760" s="14"/>
      <c r="T760" s="14"/>
      <c r="U760" s="229"/>
      <c r="V760" s="14"/>
      <c r="W760" s="14"/>
      <c r="X760" s="167"/>
      <c r="Y760" s="167"/>
      <c r="Z760" s="14"/>
      <c r="AA760" s="74"/>
      <c r="AB760" s="14"/>
      <c r="AC760" s="14"/>
    </row>
    <row r="761" spans="1:29" s="11" customFormat="1" ht="15" hidden="1" customHeight="1" x14ac:dyDescent="0.2">
      <c r="A761" s="59"/>
      <c r="B761" s="80"/>
      <c r="C761" s="226"/>
      <c r="D761" s="227"/>
      <c r="E761" s="227"/>
      <c r="F761" s="228"/>
      <c r="G761" s="229"/>
      <c r="H761" s="229"/>
      <c r="I761" s="230"/>
      <c r="J761" s="229"/>
      <c r="K761" s="229"/>
      <c r="L761" s="231"/>
      <c r="M761" s="232"/>
      <c r="N761" s="233"/>
      <c r="O761" s="167"/>
      <c r="P761" s="14"/>
      <c r="Q761" s="14"/>
      <c r="R761" s="14"/>
      <c r="S761" s="14"/>
      <c r="T761" s="14"/>
      <c r="U761" s="229"/>
      <c r="V761" s="14"/>
      <c r="W761" s="14"/>
      <c r="X761" s="167"/>
      <c r="Y761" s="167"/>
      <c r="Z761" s="14"/>
      <c r="AA761" s="74"/>
      <c r="AB761" s="14"/>
      <c r="AC761" s="14"/>
    </row>
    <row r="762" spans="1:29" s="11" customFormat="1" ht="15" hidden="1" customHeight="1" x14ac:dyDescent="0.2">
      <c r="A762" s="59"/>
      <c r="B762" s="80"/>
      <c r="C762" s="226"/>
      <c r="D762" s="227"/>
      <c r="E762" s="227"/>
      <c r="F762" s="228"/>
      <c r="G762" s="229"/>
      <c r="H762" s="229"/>
      <c r="I762" s="230"/>
      <c r="J762" s="229"/>
      <c r="K762" s="229"/>
      <c r="L762" s="231"/>
      <c r="M762" s="232"/>
      <c r="N762" s="233"/>
      <c r="O762" s="167"/>
      <c r="P762" s="14"/>
      <c r="Q762" s="14"/>
      <c r="R762" s="14"/>
      <c r="S762" s="14"/>
      <c r="T762" s="14"/>
      <c r="U762" s="229"/>
      <c r="V762" s="14"/>
      <c r="W762" s="14"/>
      <c r="X762" s="167"/>
      <c r="Y762" s="167"/>
      <c r="Z762" s="14"/>
      <c r="AA762" s="74"/>
      <c r="AB762" s="14"/>
      <c r="AC762" s="14"/>
    </row>
    <row r="763" spans="1:29" s="11" customFormat="1" ht="15" hidden="1" customHeight="1" x14ac:dyDescent="0.2">
      <c r="A763" s="59"/>
      <c r="B763" s="80"/>
      <c r="C763" s="226"/>
      <c r="D763" s="227"/>
      <c r="E763" s="227"/>
      <c r="F763" s="228"/>
      <c r="G763" s="229"/>
      <c r="H763" s="229"/>
      <c r="I763" s="230"/>
      <c r="J763" s="229"/>
      <c r="K763" s="229"/>
      <c r="L763" s="231"/>
      <c r="M763" s="232"/>
      <c r="N763" s="233"/>
      <c r="O763" s="167"/>
      <c r="P763" s="14"/>
      <c r="Q763" s="14"/>
      <c r="R763" s="14"/>
      <c r="S763" s="14"/>
      <c r="T763" s="14"/>
      <c r="U763" s="229"/>
      <c r="V763" s="14"/>
      <c r="W763" s="14"/>
      <c r="X763" s="167"/>
      <c r="Y763" s="167"/>
      <c r="Z763" s="14"/>
      <c r="AA763" s="74"/>
      <c r="AB763" s="14"/>
      <c r="AC763" s="14"/>
    </row>
    <row r="764" spans="1:29" s="11" customFormat="1" ht="15" hidden="1" customHeight="1" x14ac:dyDescent="0.2">
      <c r="A764" s="59"/>
      <c r="B764" s="80"/>
      <c r="C764" s="226"/>
      <c r="D764" s="227"/>
      <c r="E764" s="227"/>
      <c r="F764" s="228"/>
      <c r="G764" s="229"/>
      <c r="H764" s="229"/>
      <c r="I764" s="230"/>
      <c r="J764" s="229"/>
      <c r="K764" s="229"/>
      <c r="L764" s="231"/>
      <c r="M764" s="232"/>
      <c r="N764" s="233"/>
      <c r="O764" s="167"/>
      <c r="P764" s="14"/>
      <c r="Q764" s="14"/>
      <c r="R764" s="14"/>
      <c r="S764" s="14"/>
      <c r="T764" s="14"/>
      <c r="U764" s="229"/>
      <c r="V764" s="14"/>
      <c r="W764" s="14"/>
      <c r="X764" s="167"/>
      <c r="Y764" s="167"/>
      <c r="Z764" s="14"/>
      <c r="AA764" s="74"/>
      <c r="AB764" s="14"/>
      <c r="AC764" s="14"/>
    </row>
    <row r="765" spans="1:29" s="11" customFormat="1" ht="15" hidden="1" customHeight="1" x14ac:dyDescent="0.2">
      <c r="A765" s="59"/>
      <c r="B765" s="80"/>
      <c r="C765" s="226"/>
      <c r="D765" s="227"/>
      <c r="E765" s="227"/>
      <c r="F765" s="228"/>
      <c r="G765" s="229"/>
      <c r="H765" s="229"/>
      <c r="I765" s="230"/>
      <c r="J765" s="229"/>
      <c r="K765" s="229"/>
      <c r="L765" s="231"/>
      <c r="M765" s="232"/>
      <c r="N765" s="233"/>
      <c r="O765" s="167"/>
      <c r="P765" s="14"/>
      <c r="Q765" s="14"/>
      <c r="R765" s="14"/>
      <c r="S765" s="14"/>
      <c r="T765" s="14"/>
      <c r="U765" s="229"/>
      <c r="V765" s="14"/>
      <c r="W765" s="14"/>
      <c r="X765" s="167"/>
      <c r="Y765" s="167"/>
      <c r="Z765" s="14"/>
      <c r="AA765" s="74"/>
      <c r="AB765" s="14"/>
      <c r="AC765" s="14"/>
    </row>
    <row r="766" spans="1:29" s="11" customFormat="1" ht="15" hidden="1" customHeight="1" x14ac:dyDescent="0.2">
      <c r="A766" s="59"/>
      <c r="B766" s="80"/>
      <c r="C766" s="226"/>
      <c r="D766" s="227"/>
      <c r="E766" s="227"/>
      <c r="F766" s="228"/>
      <c r="G766" s="229"/>
      <c r="H766" s="229"/>
      <c r="I766" s="230"/>
      <c r="J766" s="229"/>
      <c r="K766" s="229"/>
      <c r="L766" s="231"/>
      <c r="M766" s="232"/>
      <c r="N766" s="233"/>
      <c r="O766" s="167"/>
      <c r="P766" s="14"/>
      <c r="Q766" s="14"/>
      <c r="R766" s="14"/>
      <c r="S766" s="14"/>
      <c r="T766" s="14"/>
      <c r="U766" s="229"/>
      <c r="V766" s="14"/>
      <c r="W766" s="14"/>
      <c r="X766" s="167"/>
      <c r="Y766" s="167"/>
      <c r="Z766" s="14"/>
      <c r="AA766" s="74"/>
      <c r="AB766" s="14"/>
      <c r="AC766" s="14"/>
    </row>
    <row r="767" spans="1:29" s="11" customFormat="1" ht="15" hidden="1" customHeight="1" x14ac:dyDescent="0.2">
      <c r="A767" s="59"/>
      <c r="B767" s="80"/>
      <c r="C767" s="226"/>
      <c r="D767" s="227"/>
      <c r="E767" s="227"/>
      <c r="F767" s="228"/>
      <c r="G767" s="229"/>
      <c r="H767" s="229"/>
      <c r="I767" s="230"/>
      <c r="J767" s="229"/>
      <c r="K767" s="229"/>
      <c r="L767" s="231"/>
      <c r="M767" s="232"/>
      <c r="N767" s="233"/>
      <c r="O767" s="167"/>
      <c r="P767" s="14"/>
      <c r="Q767" s="14"/>
      <c r="R767" s="14"/>
      <c r="S767" s="14"/>
      <c r="T767" s="14"/>
      <c r="U767" s="229"/>
      <c r="V767" s="14"/>
      <c r="W767" s="14"/>
      <c r="X767" s="167"/>
      <c r="Y767" s="167"/>
      <c r="Z767" s="14"/>
      <c r="AA767" s="74"/>
      <c r="AB767" s="14"/>
      <c r="AC767" s="14"/>
    </row>
    <row r="768" spans="1:29" s="11" customFormat="1" ht="15" hidden="1" customHeight="1" x14ac:dyDescent="0.2">
      <c r="A768" s="59"/>
      <c r="B768" s="80"/>
      <c r="C768" s="226"/>
      <c r="D768" s="227"/>
      <c r="E768" s="227"/>
      <c r="F768" s="228"/>
      <c r="G768" s="229"/>
      <c r="H768" s="229"/>
      <c r="I768" s="230"/>
      <c r="J768" s="229"/>
      <c r="K768" s="229"/>
      <c r="L768" s="231"/>
      <c r="M768" s="232"/>
      <c r="N768" s="233"/>
      <c r="O768" s="167"/>
      <c r="P768" s="14"/>
      <c r="Q768" s="14"/>
      <c r="R768" s="14"/>
      <c r="S768" s="14"/>
      <c r="T768" s="14"/>
      <c r="U768" s="229"/>
      <c r="V768" s="14"/>
      <c r="W768" s="14"/>
      <c r="X768" s="167"/>
      <c r="Y768" s="167"/>
      <c r="Z768" s="14"/>
      <c r="AA768" s="74"/>
      <c r="AB768" s="14"/>
      <c r="AC768" s="14"/>
    </row>
    <row r="769" spans="1:31" s="11" customFormat="1" ht="15" hidden="1" customHeight="1" x14ac:dyDescent="0.2">
      <c r="A769" s="59"/>
      <c r="B769" s="80"/>
      <c r="C769" s="226"/>
      <c r="D769" s="227"/>
      <c r="E769" s="227"/>
      <c r="F769" s="228"/>
      <c r="G769" s="229"/>
      <c r="H769" s="229"/>
      <c r="I769" s="230"/>
      <c r="J769" s="229"/>
      <c r="K769" s="229"/>
      <c r="L769" s="231"/>
      <c r="M769" s="232"/>
      <c r="N769" s="233"/>
      <c r="O769" s="167"/>
      <c r="P769" s="14"/>
      <c r="Q769" s="14"/>
      <c r="R769" s="14"/>
      <c r="S769" s="14"/>
      <c r="T769" s="14"/>
      <c r="U769" s="229"/>
      <c r="V769" s="14"/>
      <c r="W769" s="14"/>
      <c r="X769" s="167"/>
      <c r="Y769" s="167"/>
      <c r="Z769" s="14"/>
      <c r="AA769" s="74"/>
      <c r="AB769" s="14"/>
      <c r="AC769" s="14"/>
    </row>
    <row r="770" spans="1:31" s="11" customFormat="1" ht="15" hidden="1" customHeight="1" x14ac:dyDescent="0.2">
      <c r="A770" s="59"/>
      <c r="B770" s="80"/>
      <c r="C770" s="226"/>
      <c r="D770" s="227"/>
      <c r="E770" s="227"/>
      <c r="F770" s="228"/>
      <c r="G770" s="229"/>
      <c r="H770" s="229"/>
      <c r="I770" s="230"/>
      <c r="J770" s="229"/>
      <c r="K770" s="229"/>
      <c r="L770" s="231"/>
      <c r="M770" s="232"/>
      <c r="N770" s="233"/>
      <c r="O770" s="167"/>
      <c r="P770" s="14"/>
      <c r="Q770" s="14"/>
      <c r="R770" s="14"/>
      <c r="S770" s="14"/>
      <c r="T770" s="14"/>
      <c r="U770" s="229"/>
      <c r="V770" s="14"/>
      <c r="W770" s="14"/>
      <c r="X770" s="167"/>
      <c r="Y770" s="167"/>
      <c r="Z770" s="14"/>
      <c r="AA770" s="74"/>
      <c r="AB770" s="14"/>
      <c r="AC770" s="14"/>
    </row>
    <row r="771" spans="1:31" s="11" customFormat="1" ht="15" hidden="1" customHeight="1" x14ac:dyDescent="0.2">
      <c r="A771" s="59"/>
      <c r="B771" s="80"/>
      <c r="C771" s="226"/>
      <c r="D771" s="227"/>
      <c r="E771" s="227"/>
      <c r="F771" s="228"/>
      <c r="G771" s="229"/>
      <c r="H771" s="229"/>
      <c r="I771" s="230"/>
      <c r="J771" s="229"/>
      <c r="K771" s="229"/>
      <c r="L771" s="231"/>
      <c r="M771" s="232"/>
      <c r="N771" s="233"/>
      <c r="O771" s="167"/>
      <c r="P771" s="14"/>
      <c r="Q771" s="14"/>
      <c r="R771" s="14"/>
      <c r="S771" s="14"/>
      <c r="T771" s="14"/>
      <c r="U771" s="229"/>
      <c r="V771" s="14"/>
      <c r="W771" s="14"/>
      <c r="X771" s="167"/>
      <c r="Y771" s="167"/>
      <c r="Z771" s="14"/>
      <c r="AA771" s="74"/>
      <c r="AB771" s="14"/>
      <c r="AC771" s="14"/>
    </row>
    <row r="772" spans="1:31" s="11" customFormat="1" ht="15" hidden="1" customHeight="1" x14ac:dyDescent="0.2">
      <c r="A772" s="59"/>
      <c r="B772" s="80"/>
      <c r="C772" s="226"/>
      <c r="D772" s="227"/>
      <c r="E772" s="227"/>
      <c r="F772" s="228"/>
      <c r="G772" s="229"/>
      <c r="H772" s="229"/>
      <c r="I772" s="230"/>
      <c r="J772" s="229"/>
      <c r="K772" s="229"/>
      <c r="L772" s="231"/>
      <c r="M772" s="232"/>
      <c r="N772" s="233"/>
      <c r="O772" s="167"/>
      <c r="P772" s="14"/>
      <c r="Q772" s="14"/>
      <c r="R772" s="14"/>
      <c r="S772" s="14"/>
      <c r="T772" s="14"/>
      <c r="U772" s="229"/>
      <c r="V772" s="14"/>
      <c r="W772" s="14"/>
      <c r="X772" s="167"/>
      <c r="Y772" s="167"/>
      <c r="Z772" s="14"/>
      <c r="AA772" s="74"/>
      <c r="AB772" s="14"/>
      <c r="AC772" s="14"/>
    </row>
    <row r="773" spans="1:31" s="11" customFormat="1" ht="15" hidden="1" customHeight="1" x14ac:dyDescent="0.2">
      <c r="A773" s="59"/>
      <c r="B773" s="80"/>
      <c r="C773" s="226"/>
      <c r="D773" s="227"/>
      <c r="E773" s="227"/>
      <c r="F773" s="228"/>
      <c r="G773" s="229"/>
      <c r="H773" s="229"/>
      <c r="I773" s="230"/>
      <c r="J773" s="229"/>
      <c r="K773" s="229"/>
      <c r="L773" s="231"/>
      <c r="M773" s="232"/>
      <c r="N773" s="233"/>
      <c r="O773" s="167"/>
      <c r="P773" s="14"/>
      <c r="Q773" s="14"/>
      <c r="R773" s="14"/>
      <c r="S773" s="14"/>
      <c r="T773" s="14"/>
      <c r="U773" s="229"/>
      <c r="V773" s="14"/>
      <c r="W773" s="14"/>
      <c r="X773" s="167"/>
      <c r="Y773" s="167"/>
      <c r="Z773" s="14"/>
      <c r="AA773" s="74"/>
      <c r="AB773" s="14"/>
      <c r="AC773" s="14"/>
    </row>
    <row r="774" spans="1:31" s="11" customFormat="1" ht="15" hidden="1" customHeight="1" x14ac:dyDescent="0.2">
      <c r="A774" s="59"/>
      <c r="B774" s="80"/>
      <c r="C774" s="226"/>
      <c r="D774" s="227"/>
      <c r="E774" s="227"/>
      <c r="F774" s="228"/>
      <c r="G774" s="229"/>
      <c r="H774" s="229"/>
      <c r="I774" s="230"/>
      <c r="J774" s="229"/>
      <c r="K774" s="229"/>
      <c r="L774" s="231"/>
      <c r="M774" s="232"/>
      <c r="N774" s="233"/>
      <c r="O774" s="167"/>
      <c r="P774" s="14"/>
      <c r="Q774" s="14"/>
      <c r="R774" s="14"/>
      <c r="S774" s="14"/>
      <c r="T774" s="14"/>
      <c r="U774" s="229"/>
      <c r="V774" s="14"/>
      <c r="W774" s="14"/>
      <c r="X774" s="167"/>
      <c r="Y774" s="167"/>
      <c r="Z774" s="14"/>
      <c r="AA774" s="74"/>
      <c r="AB774" s="14"/>
      <c r="AC774" s="14"/>
    </row>
    <row r="775" spans="1:31" s="11" customFormat="1" ht="15" hidden="1" customHeight="1" x14ac:dyDescent="0.2">
      <c r="A775" s="59"/>
      <c r="B775" s="80"/>
      <c r="C775" s="226"/>
      <c r="D775" s="227"/>
      <c r="E775" s="227"/>
      <c r="F775" s="228"/>
      <c r="G775" s="229"/>
      <c r="H775" s="229"/>
      <c r="I775" s="230"/>
      <c r="J775" s="229"/>
      <c r="K775" s="229"/>
      <c r="L775" s="231"/>
      <c r="M775" s="232"/>
      <c r="N775" s="233"/>
      <c r="O775" s="167"/>
      <c r="P775" s="14"/>
      <c r="Q775" s="14"/>
      <c r="R775" s="14"/>
      <c r="S775" s="14"/>
      <c r="T775" s="14"/>
      <c r="U775" s="229"/>
      <c r="V775" s="14"/>
      <c r="W775" s="14"/>
      <c r="X775" s="167"/>
      <c r="Y775" s="167"/>
      <c r="Z775" s="14"/>
      <c r="AA775" s="74"/>
      <c r="AB775" s="14"/>
      <c r="AC775" s="14"/>
    </row>
    <row r="776" spans="1:31" s="11" customFormat="1" ht="15" hidden="1" customHeight="1" x14ac:dyDescent="0.2">
      <c r="A776" s="59"/>
      <c r="B776" s="80"/>
      <c r="C776" s="226"/>
      <c r="D776" s="227"/>
      <c r="E776" s="227"/>
      <c r="F776" s="228"/>
      <c r="G776" s="229"/>
      <c r="H776" s="229"/>
      <c r="I776" s="230"/>
      <c r="J776" s="229"/>
      <c r="K776" s="229"/>
      <c r="L776" s="231"/>
      <c r="M776" s="232"/>
      <c r="N776" s="233"/>
      <c r="O776" s="167"/>
      <c r="P776" s="14"/>
      <c r="Q776" s="14"/>
      <c r="R776" s="14"/>
      <c r="S776" s="14"/>
      <c r="T776" s="14"/>
      <c r="U776" s="229"/>
      <c r="V776" s="14"/>
      <c r="W776" s="14"/>
      <c r="X776" s="167"/>
      <c r="Y776" s="167"/>
      <c r="Z776" s="14"/>
      <c r="AA776" s="74"/>
      <c r="AB776" s="14"/>
      <c r="AC776" s="14"/>
    </row>
    <row r="777" spans="1:31" s="11" customFormat="1" ht="15" hidden="1" customHeight="1" x14ac:dyDescent="0.2">
      <c r="A777" s="59"/>
      <c r="B777" s="80"/>
      <c r="C777" s="226"/>
      <c r="D777" s="227"/>
      <c r="E777" s="227"/>
      <c r="F777" s="228"/>
      <c r="G777" s="229"/>
      <c r="H777" s="229"/>
      <c r="I777" s="230"/>
      <c r="J777" s="229"/>
      <c r="K777" s="229"/>
      <c r="L777" s="231"/>
      <c r="M777" s="232"/>
      <c r="N777" s="233"/>
      <c r="O777" s="167"/>
      <c r="P777" s="14"/>
      <c r="Q777" s="14"/>
      <c r="R777" s="14"/>
      <c r="S777" s="14"/>
      <c r="T777" s="14"/>
      <c r="U777" s="229"/>
      <c r="V777" s="14"/>
      <c r="W777" s="14"/>
      <c r="X777" s="167"/>
      <c r="Y777" s="167"/>
      <c r="Z777" s="14"/>
      <c r="AA777" s="74"/>
      <c r="AB777" s="14"/>
      <c r="AC777" s="14"/>
    </row>
    <row r="778" spans="1:31" s="11" customFormat="1" ht="15" hidden="1" customHeight="1" x14ac:dyDescent="0.2">
      <c r="A778" s="59"/>
      <c r="B778" s="80"/>
      <c r="C778" s="226"/>
      <c r="D778" s="227"/>
      <c r="E778" s="227"/>
      <c r="F778" s="228"/>
      <c r="G778" s="229"/>
      <c r="H778" s="229"/>
      <c r="I778" s="230"/>
      <c r="J778" s="229"/>
      <c r="K778" s="229"/>
      <c r="L778" s="231"/>
      <c r="M778" s="232"/>
      <c r="N778" s="233"/>
      <c r="O778" s="167"/>
      <c r="P778" s="14"/>
      <c r="Q778" s="14"/>
      <c r="R778" s="14"/>
      <c r="S778" s="14"/>
      <c r="T778" s="14"/>
      <c r="U778" s="229"/>
      <c r="V778" s="14"/>
      <c r="W778" s="14"/>
      <c r="X778" s="167"/>
      <c r="Y778" s="167"/>
      <c r="Z778" s="14"/>
      <c r="AA778" s="74"/>
      <c r="AB778" s="14"/>
      <c r="AC778" s="14"/>
    </row>
    <row r="779" spans="1:31" s="11" customFormat="1" ht="15" hidden="1" customHeight="1" x14ac:dyDescent="0.2">
      <c r="A779" s="59"/>
      <c r="B779" s="80"/>
      <c r="C779" s="226"/>
      <c r="D779" s="227"/>
      <c r="E779" s="227"/>
      <c r="F779" s="228"/>
      <c r="G779" s="229"/>
      <c r="H779" s="229"/>
      <c r="I779" s="230"/>
      <c r="J779" s="229"/>
      <c r="K779" s="229"/>
      <c r="L779" s="231"/>
      <c r="M779" s="232"/>
      <c r="N779" s="233"/>
      <c r="O779" s="167"/>
      <c r="P779" s="14"/>
      <c r="Q779" s="14"/>
      <c r="R779" s="14"/>
      <c r="S779" s="14"/>
      <c r="T779" s="14"/>
      <c r="U779" s="229"/>
      <c r="V779" s="14"/>
      <c r="W779" s="14"/>
      <c r="X779" s="167"/>
      <c r="Y779" s="167"/>
      <c r="Z779" s="14"/>
      <c r="AA779" s="74"/>
      <c r="AB779" s="14"/>
      <c r="AC779" s="14"/>
    </row>
    <row r="780" spans="1:31" s="11" customFormat="1" ht="15" hidden="1" customHeight="1" x14ac:dyDescent="0.2">
      <c r="A780" s="59"/>
      <c r="B780" s="80"/>
      <c r="C780" s="226"/>
      <c r="D780" s="227"/>
      <c r="E780" s="227"/>
      <c r="F780" s="228"/>
      <c r="G780" s="229"/>
      <c r="H780" s="229"/>
      <c r="I780" s="230"/>
      <c r="J780" s="229"/>
      <c r="K780" s="229"/>
      <c r="L780" s="231"/>
      <c r="M780" s="232"/>
      <c r="N780" s="233"/>
      <c r="O780" s="167"/>
      <c r="P780" s="14"/>
      <c r="Q780" s="14"/>
      <c r="R780" s="14"/>
      <c r="S780" s="14"/>
      <c r="T780" s="14"/>
      <c r="U780" s="229"/>
      <c r="V780" s="14"/>
      <c r="W780" s="14"/>
      <c r="X780" s="167"/>
      <c r="Y780" s="167"/>
      <c r="Z780" s="14"/>
      <c r="AA780" s="74"/>
      <c r="AB780" s="14"/>
      <c r="AC780" s="14"/>
    </row>
    <row r="781" spans="1:31" s="11" customFormat="1" ht="15" hidden="1" customHeight="1" x14ac:dyDescent="0.2">
      <c r="A781" s="59"/>
      <c r="B781" s="80"/>
      <c r="C781" s="226"/>
      <c r="D781" s="227"/>
      <c r="E781" s="227"/>
      <c r="F781" s="228"/>
      <c r="G781" s="229"/>
      <c r="H781" s="229"/>
      <c r="I781" s="230"/>
      <c r="J781" s="229"/>
      <c r="K781" s="229"/>
      <c r="L781" s="231"/>
      <c r="M781" s="232"/>
      <c r="N781" s="233"/>
      <c r="O781" s="167"/>
      <c r="P781" s="14"/>
      <c r="Q781" s="14"/>
      <c r="R781" s="14"/>
      <c r="S781" s="14"/>
      <c r="T781" s="14"/>
      <c r="U781" s="229"/>
      <c r="V781" s="14"/>
      <c r="W781" s="14"/>
      <c r="X781" s="167"/>
      <c r="Y781" s="167"/>
      <c r="Z781" s="14"/>
      <c r="AA781" s="74"/>
      <c r="AB781" s="14"/>
      <c r="AC781" s="14"/>
    </row>
    <row r="782" spans="1:31" s="11" customFormat="1" ht="15" hidden="1" customHeight="1" x14ac:dyDescent="0.2">
      <c r="A782" s="59"/>
      <c r="B782" s="80"/>
      <c r="C782" s="226"/>
      <c r="D782" s="227"/>
      <c r="E782" s="227"/>
      <c r="F782" s="228"/>
      <c r="G782" s="229"/>
      <c r="H782" s="229"/>
      <c r="I782" s="230"/>
      <c r="J782" s="229"/>
      <c r="K782" s="229"/>
      <c r="L782" s="231"/>
      <c r="M782" s="232"/>
      <c r="N782" s="233"/>
      <c r="O782" s="167"/>
      <c r="P782" s="14"/>
      <c r="Q782" s="14"/>
      <c r="R782" s="14"/>
      <c r="S782" s="14"/>
      <c r="T782" s="14"/>
      <c r="U782" s="229"/>
      <c r="V782" s="14"/>
      <c r="W782" s="14"/>
      <c r="X782" s="167"/>
      <c r="Y782" s="167"/>
      <c r="Z782" s="14"/>
      <c r="AA782" s="74"/>
      <c r="AB782" s="14"/>
      <c r="AC782" s="14"/>
    </row>
    <row r="783" spans="1:31" s="11" customFormat="1" ht="14" hidden="1" thickBot="1" x14ac:dyDescent="0.35">
      <c r="A783" s="59"/>
      <c r="B783" s="80"/>
      <c r="C783" s="173"/>
      <c r="D783" s="173"/>
      <c r="E783" s="24"/>
      <c r="F783" s="66"/>
      <c r="G783" s="20"/>
      <c r="H783" s="20"/>
      <c r="I783" s="20"/>
      <c r="J783" s="20"/>
      <c r="K783" s="20"/>
      <c r="L783" s="20"/>
      <c r="M783" s="20"/>
      <c r="N783" s="164"/>
      <c r="O783" s="164"/>
      <c r="P783" s="20"/>
      <c r="Q783" s="20"/>
      <c r="R783" s="14"/>
      <c r="S783" s="14"/>
      <c r="T783" s="14"/>
      <c r="U783" s="20"/>
      <c r="V783" s="14"/>
      <c r="W783" s="14"/>
      <c r="X783" s="167"/>
      <c r="Y783" s="167"/>
      <c r="Z783" s="14"/>
      <c r="AA783" s="74"/>
      <c r="AB783" s="14"/>
      <c r="AC783" s="14"/>
      <c r="AD783" s="14"/>
      <c r="AE783" s="14"/>
    </row>
  </sheetData>
  <sheetProtection algorithmName="SHA-512" hashValue="0Sx9AmL/Qbr4O6rdsCKW7QGopr8leZrbvDNBMwkSVh1tMTPcaFiszNGnsow6AXKElXiXPA1sXw7mSt16y517aw==" saltValue="KU9sVQRBOnnjiQfkKSDTug==" spinCount="100000" sheet="1" objects="1" scenarios="1"/>
  <mergeCells count="38">
    <mergeCell ref="C100:E100"/>
    <mergeCell ref="M100:P100"/>
    <mergeCell ref="C46:E46"/>
    <mergeCell ref="M46:P46"/>
    <mergeCell ref="C64:E64"/>
    <mergeCell ref="M64:P64"/>
    <mergeCell ref="C82:E82"/>
    <mergeCell ref="M82:P82"/>
    <mergeCell ref="E91:F91"/>
    <mergeCell ref="G91:H91"/>
    <mergeCell ref="C90:E90"/>
    <mergeCell ref="G37:H37"/>
    <mergeCell ref="E37:F37"/>
    <mergeCell ref="E55:F55"/>
    <mergeCell ref="G55:H55"/>
    <mergeCell ref="E73:F73"/>
    <mergeCell ref="G73:H73"/>
    <mergeCell ref="C54:E54"/>
    <mergeCell ref="C72:E72"/>
    <mergeCell ref="M172:P172"/>
    <mergeCell ref="C172:E172"/>
    <mergeCell ref="G163:H163"/>
    <mergeCell ref="E163:F163"/>
    <mergeCell ref="C162:E162"/>
    <mergeCell ref="M154:P154"/>
    <mergeCell ref="C154:E154"/>
    <mergeCell ref="G145:H145"/>
    <mergeCell ref="E145:F145"/>
    <mergeCell ref="C144:E144"/>
    <mergeCell ref="M118:P118"/>
    <mergeCell ref="C118:E118"/>
    <mergeCell ref="G109:H109"/>
    <mergeCell ref="E109:F109"/>
    <mergeCell ref="M136:P136"/>
    <mergeCell ref="C136:E136"/>
    <mergeCell ref="G127:H127"/>
    <mergeCell ref="E127:F127"/>
    <mergeCell ref="C126:E126"/>
  </mergeCells>
  <conditionalFormatting sqref="R40:R43 AB40:AB43 R58:R61 AB58:AB61 R76:R79 AB76:AB79 R94:R97 AB94:AB97">
    <cfRule type="expression" dxfId="360" priority="131">
      <formula>P40="nee"</formula>
    </cfRule>
  </conditionalFormatting>
  <conditionalFormatting sqref="AA40:AA43 AA58:AA61 AA76:AA79 AA94:AA97">
    <cfRule type="expression" dxfId="359" priority="132">
      <formula>Z40="nee"</formula>
    </cfRule>
  </conditionalFormatting>
  <conditionalFormatting sqref="R50">
    <cfRule type="expression" dxfId="358" priority="130">
      <formula>#REF!="nee"</formula>
    </cfRule>
  </conditionalFormatting>
  <conditionalFormatting sqref="R50">
    <cfRule type="expression" dxfId="357" priority="129">
      <formula>P50="nee"</formula>
    </cfRule>
  </conditionalFormatting>
  <conditionalFormatting sqref="R51">
    <cfRule type="expression" dxfId="356" priority="128">
      <formula>#REF!="nee"</formula>
    </cfRule>
  </conditionalFormatting>
  <conditionalFormatting sqref="R51">
    <cfRule type="expression" dxfId="355" priority="127">
      <formula>P51="nee"</formula>
    </cfRule>
  </conditionalFormatting>
  <conditionalFormatting sqref="R68">
    <cfRule type="expression" dxfId="354" priority="126">
      <formula>#REF!="nee"</formula>
    </cfRule>
  </conditionalFormatting>
  <conditionalFormatting sqref="R68">
    <cfRule type="expression" dxfId="353" priority="125">
      <formula>P68="nee"</formula>
    </cfRule>
  </conditionalFormatting>
  <conditionalFormatting sqref="R69">
    <cfRule type="expression" dxfId="352" priority="124">
      <formula>#REF!="nee"</formula>
    </cfRule>
  </conditionalFormatting>
  <conditionalFormatting sqref="R69">
    <cfRule type="expression" dxfId="351" priority="123">
      <formula>P69="nee"</formula>
    </cfRule>
  </conditionalFormatting>
  <conditionalFormatting sqref="R86">
    <cfRule type="expression" dxfId="350" priority="122">
      <formula>#REF!="nee"</formula>
    </cfRule>
  </conditionalFormatting>
  <conditionalFormatting sqref="R86">
    <cfRule type="expression" dxfId="349" priority="121">
      <formula>P86="nee"</formula>
    </cfRule>
  </conditionalFormatting>
  <conditionalFormatting sqref="R87">
    <cfRule type="expression" dxfId="348" priority="120">
      <formula>#REF!="nee"</formula>
    </cfRule>
  </conditionalFormatting>
  <conditionalFormatting sqref="R87">
    <cfRule type="expression" dxfId="347" priority="119">
      <formula>P87="nee"</formula>
    </cfRule>
  </conditionalFormatting>
  <conditionalFormatting sqref="R104">
    <cfRule type="expression" dxfId="346" priority="118">
      <formula>#REF!="nee"</formula>
    </cfRule>
  </conditionalFormatting>
  <conditionalFormatting sqref="R104">
    <cfRule type="expression" dxfId="345" priority="117">
      <formula>P104="nee"</formula>
    </cfRule>
  </conditionalFormatting>
  <conditionalFormatting sqref="R105">
    <cfRule type="expression" dxfId="344" priority="116">
      <formula>#REF!="nee"</formula>
    </cfRule>
  </conditionalFormatting>
  <conditionalFormatting sqref="R105">
    <cfRule type="expression" dxfId="343" priority="115">
      <formula>P105="nee"</formula>
    </cfRule>
  </conditionalFormatting>
  <conditionalFormatting sqref="J68:J69">
    <cfRule type="expression" dxfId="342" priority="103">
      <formula>#REF!="Subscription"</formula>
    </cfRule>
  </conditionalFormatting>
  <conditionalFormatting sqref="R39">
    <cfRule type="expression" dxfId="341" priority="97">
      <formula>#REF!="nee"</formula>
    </cfRule>
  </conditionalFormatting>
  <conditionalFormatting sqref="R39">
    <cfRule type="expression" dxfId="340" priority="96">
      <formula>P39="nee"</formula>
    </cfRule>
  </conditionalFormatting>
  <conditionalFormatting sqref="AA39">
    <cfRule type="expression" dxfId="339" priority="99">
      <formula>Z39="nee"</formula>
    </cfRule>
  </conditionalFormatting>
  <conditionalFormatting sqref="AB39">
    <cfRule type="expression" dxfId="338" priority="98">
      <formula>Z39="nee"</formula>
    </cfRule>
  </conditionalFormatting>
  <conditionalFormatting sqref="R57">
    <cfRule type="expression" dxfId="337" priority="93">
      <formula>#REF!="nee"</formula>
    </cfRule>
  </conditionalFormatting>
  <conditionalFormatting sqref="R57">
    <cfRule type="expression" dxfId="336" priority="92">
      <formula>P57="nee"</formula>
    </cfRule>
  </conditionalFormatting>
  <conditionalFormatting sqref="AA57">
    <cfRule type="expression" dxfId="335" priority="95">
      <formula>Z57="nee"</formula>
    </cfRule>
  </conditionalFormatting>
  <conditionalFormatting sqref="AB57">
    <cfRule type="expression" dxfId="334" priority="94">
      <formula>Z57="nee"</formula>
    </cfRule>
  </conditionalFormatting>
  <conditionalFormatting sqref="R75">
    <cfRule type="expression" dxfId="333" priority="89">
      <formula>#REF!="nee"</formula>
    </cfRule>
  </conditionalFormatting>
  <conditionalFormatting sqref="R75">
    <cfRule type="expression" dxfId="332" priority="88">
      <formula>P75="nee"</formula>
    </cfRule>
  </conditionalFormatting>
  <conditionalFormatting sqref="AA75">
    <cfRule type="expression" dxfId="331" priority="91">
      <formula>Z75="nee"</formula>
    </cfRule>
  </conditionalFormatting>
  <conditionalFormatting sqref="AB75">
    <cfRule type="expression" dxfId="330" priority="90">
      <formula>Z75="nee"</formula>
    </cfRule>
  </conditionalFormatting>
  <conditionalFormatting sqref="R93">
    <cfRule type="expression" dxfId="329" priority="85">
      <formula>#REF!="nee"</formula>
    </cfRule>
  </conditionalFormatting>
  <conditionalFormatting sqref="R93">
    <cfRule type="expression" dxfId="328" priority="84">
      <formula>P93="nee"</formula>
    </cfRule>
  </conditionalFormatting>
  <conditionalFormatting sqref="AA93">
    <cfRule type="expression" dxfId="327" priority="87">
      <formula>Z93="nee"</formula>
    </cfRule>
  </conditionalFormatting>
  <conditionalFormatting sqref="AB93">
    <cfRule type="expression" dxfId="326" priority="86">
      <formula>Z93="nee"</formula>
    </cfRule>
  </conditionalFormatting>
  <conditionalFormatting sqref="R103">
    <cfRule type="expression" dxfId="325" priority="73">
      <formula>#REF!="nee"</formula>
    </cfRule>
  </conditionalFormatting>
  <conditionalFormatting sqref="R103">
    <cfRule type="expression" dxfId="324" priority="72">
      <formula>P103="nee"</formula>
    </cfRule>
  </conditionalFormatting>
  <conditionalFormatting sqref="R85">
    <cfRule type="expression" dxfId="323" priority="71">
      <formula>#REF!="nee"</formula>
    </cfRule>
  </conditionalFormatting>
  <conditionalFormatting sqref="R85">
    <cfRule type="expression" dxfId="322" priority="70">
      <formula>P85="nee"</formula>
    </cfRule>
  </conditionalFormatting>
  <conditionalFormatting sqref="R67">
    <cfRule type="expression" dxfId="321" priority="69">
      <formula>#REF!="nee"</formula>
    </cfRule>
  </conditionalFormatting>
  <conditionalFormatting sqref="R67">
    <cfRule type="expression" dxfId="320" priority="68">
      <formula>P67="nee"</formula>
    </cfRule>
  </conditionalFormatting>
  <conditionalFormatting sqref="R49">
    <cfRule type="expression" dxfId="319" priority="67">
      <formula>#REF!="nee"</formula>
    </cfRule>
  </conditionalFormatting>
  <conditionalFormatting sqref="R49">
    <cfRule type="expression" dxfId="318" priority="66">
      <formula>P49="nee"</formula>
    </cfRule>
  </conditionalFormatting>
  <conditionalFormatting sqref="R40:R43">
    <cfRule type="expression" dxfId="317" priority="65">
      <formula>#REF!="nee"</formula>
    </cfRule>
  </conditionalFormatting>
  <conditionalFormatting sqref="R76:R79">
    <cfRule type="expression" dxfId="316" priority="64">
      <formula>#REF!="nee"</formula>
    </cfRule>
  </conditionalFormatting>
  <conditionalFormatting sqref="R94:R97">
    <cfRule type="expression" dxfId="315" priority="63">
      <formula>#REF!="nee"</formula>
    </cfRule>
  </conditionalFormatting>
  <conditionalFormatting sqref="R58:R61">
    <cfRule type="expression" dxfId="314" priority="60">
      <formula>#REF!="nee"</formula>
    </cfRule>
  </conditionalFormatting>
  <conditionalFormatting sqref="J67:J69">
    <cfRule type="expression" dxfId="313" priority="58">
      <formula>#REF!="Subscription"</formula>
    </cfRule>
  </conditionalFormatting>
  <conditionalFormatting sqref="G49:H51 J49:K51">
    <cfRule type="expression" dxfId="312" priority="333">
      <formula>$E$47="Subscription"</formula>
    </cfRule>
  </conditionalFormatting>
  <conditionalFormatting sqref="G85:H87 J85:K87">
    <cfRule type="expression" dxfId="311" priority="336">
      <formula>$E$83="Subscription"</formula>
    </cfRule>
  </conditionalFormatting>
  <conditionalFormatting sqref="G103:H105 J103:K105">
    <cfRule type="expression" dxfId="310" priority="339">
      <formula>$E$101="Subscription"</formula>
    </cfRule>
  </conditionalFormatting>
  <conditionalFormatting sqref="G67:H69 J67:K69">
    <cfRule type="expression" dxfId="309" priority="53">
      <formula>$E$65="Subscription"</formula>
    </cfRule>
  </conditionalFormatting>
  <conditionalFormatting sqref="R112:R115 AB112:AB115 R130:R133 AB130:AB133 R148:R151 AB148:AB151 R166:R169 AB166:AB169">
    <cfRule type="expression" dxfId="308" priority="48">
      <formula>P112="nee"</formula>
    </cfRule>
  </conditionalFormatting>
  <conditionalFormatting sqref="AA112:AA115 AA130:AA133 AA148:AA151 AA166:AA169">
    <cfRule type="expression" dxfId="307" priority="49">
      <formula>Z112="nee"</formula>
    </cfRule>
  </conditionalFormatting>
  <conditionalFormatting sqref="R122">
    <cfRule type="expression" dxfId="306" priority="47">
      <formula>#REF!="nee"</formula>
    </cfRule>
  </conditionalFormatting>
  <conditionalFormatting sqref="R122">
    <cfRule type="expression" dxfId="305" priority="46">
      <formula>P122="nee"</formula>
    </cfRule>
  </conditionalFormatting>
  <conditionalFormatting sqref="R123">
    <cfRule type="expression" dxfId="304" priority="45">
      <formula>#REF!="nee"</formula>
    </cfRule>
  </conditionalFormatting>
  <conditionalFormatting sqref="R123">
    <cfRule type="expression" dxfId="303" priority="44">
      <formula>P123="nee"</formula>
    </cfRule>
  </conditionalFormatting>
  <conditionalFormatting sqref="R140">
    <cfRule type="expression" dxfId="302" priority="43">
      <formula>#REF!="nee"</formula>
    </cfRule>
  </conditionalFormatting>
  <conditionalFormatting sqref="R140">
    <cfRule type="expression" dxfId="301" priority="42">
      <formula>P140="nee"</formula>
    </cfRule>
  </conditionalFormatting>
  <conditionalFormatting sqref="R141">
    <cfRule type="expression" dxfId="300" priority="41">
      <formula>#REF!="nee"</formula>
    </cfRule>
  </conditionalFormatting>
  <conditionalFormatting sqref="R141">
    <cfRule type="expression" dxfId="299" priority="40">
      <formula>P141="nee"</formula>
    </cfRule>
  </conditionalFormatting>
  <conditionalFormatting sqref="R158">
    <cfRule type="expression" dxfId="298" priority="39">
      <formula>#REF!="nee"</formula>
    </cfRule>
  </conditionalFormatting>
  <conditionalFormatting sqref="R158">
    <cfRule type="expression" dxfId="297" priority="38">
      <formula>P158="nee"</formula>
    </cfRule>
  </conditionalFormatting>
  <conditionalFormatting sqref="R159">
    <cfRule type="expression" dxfId="296" priority="37">
      <formula>#REF!="nee"</formula>
    </cfRule>
  </conditionalFormatting>
  <conditionalFormatting sqref="R159">
    <cfRule type="expression" dxfId="295" priority="36">
      <formula>P159="nee"</formula>
    </cfRule>
  </conditionalFormatting>
  <conditionalFormatting sqref="R176">
    <cfRule type="expression" dxfId="294" priority="35">
      <formula>#REF!="nee"</formula>
    </cfRule>
  </conditionalFormatting>
  <conditionalFormatting sqref="R176">
    <cfRule type="expression" dxfId="293" priority="34">
      <formula>P176="nee"</formula>
    </cfRule>
  </conditionalFormatting>
  <conditionalFormatting sqref="R177">
    <cfRule type="expression" dxfId="292" priority="33">
      <formula>#REF!="nee"</formula>
    </cfRule>
  </conditionalFormatting>
  <conditionalFormatting sqref="R177">
    <cfRule type="expression" dxfId="291" priority="32">
      <formula>P177="nee"</formula>
    </cfRule>
  </conditionalFormatting>
  <conditionalFormatting sqref="J140:J141">
    <cfRule type="expression" dxfId="290" priority="31">
      <formula>#REF!="Subscription"</formula>
    </cfRule>
  </conditionalFormatting>
  <conditionalFormatting sqref="R111">
    <cfRule type="expression" dxfId="289" priority="28">
      <formula>#REF!="nee"</formula>
    </cfRule>
  </conditionalFormatting>
  <conditionalFormatting sqref="R111">
    <cfRule type="expression" dxfId="288" priority="27">
      <formula>P111="nee"</formula>
    </cfRule>
  </conditionalFormatting>
  <conditionalFormatting sqref="AA111">
    <cfRule type="expression" dxfId="287" priority="30">
      <formula>Z111="nee"</formula>
    </cfRule>
  </conditionalFormatting>
  <conditionalFormatting sqref="AB111">
    <cfRule type="expression" dxfId="286" priority="29">
      <formula>Z111="nee"</formula>
    </cfRule>
  </conditionalFormatting>
  <conditionalFormatting sqref="R129">
    <cfRule type="expression" dxfId="285" priority="24">
      <formula>#REF!="nee"</formula>
    </cfRule>
  </conditionalFormatting>
  <conditionalFormatting sqref="R129">
    <cfRule type="expression" dxfId="284" priority="23">
      <formula>P129="nee"</formula>
    </cfRule>
  </conditionalFormatting>
  <conditionalFormatting sqref="AA129">
    <cfRule type="expression" dxfId="283" priority="26">
      <formula>Z129="nee"</formula>
    </cfRule>
  </conditionalFormatting>
  <conditionalFormatting sqref="AB129">
    <cfRule type="expression" dxfId="282" priority="25">
      <formula>Z129="nee"</formula>
    </cfRule>
  </conditionalFormatting>
  <conditionalFormatting sqref="R147">
    <cfRule type="expression" dxfId="281" priority="20">
      <formula>#REF!="nee"</formula>
    </cfRule>
  </conditionalFormatting>
  <conditionalFormatting sqref="R147">
    <cfRule type="expression" dxfId="280" priority="19">
      <formula>P147="nee"</formula>
    </cfRule>
  </conditionalFormatting>
  <conditionalFormatting sqref="AA147">
    <cfRule type="expression" dxfId="279" priority="22">
      <formula>Z147="nee"</formula>
    </cfRule>
  </conditionalFormatting>
  <conditionalFormatting sqref="AB147">
    <cfRule type="expression" dxfId="278" priority="21">
      <formula>Z147="nee"</formula>
    </cfRule>
  </conditionalFormatting>
  <conditionalFormatting sqref="R165">
    <cfRule type="expression" dxfId="277" priority="16">
      <formula>#REF!="nee"</formula>
    </cfRule>
  </conditionalFormatting>
  <conditionalFormatting sqref="R165">
    <cfRule type="expression" dxfId="276" priority="15">
      <formula>P165="nee"</formula>
    </cfRule>
  </conditionalFormatting>
  <conditionalFormatting sqref="AA165">
    <cfRule type="expression" dxfId="275" priority="18">
      <formula>Z165="nee"</formula>
    </cfRule>
  </conditionalFormatting>
  <conditionalFormatting sqref="AB165">
    <cfRule type="expression" dxfId="274" priority="17">
      <formula>Z165="nee"</formula>
    </cfRule>
  </conditionalFormatting>
  <conditionalFormatting sqref="R175">
    <cfRule type="expression" dxfId="273" priority="14">
      <formula>#REF!="nee"</formula>
    </cfRule>
  </conditionalFormatting>
  <conditionalFormatting sqref="R175">
    <cfRule type="expression" dxfId="272" priority="13">
      <formula>P175="nee"</formula>
    </cfRule>
  </conditionalFormatting>
  <conditionalFormatting sqref="R157">
    <cfRule type="expression" dxfId="271" priority="12">
      <formula>#REF!="nee"</formula>
    </cfRule>
  </conditionalFormatting>
  <conditionalFormatting sqref="R157">
    <cfRule type="expression" dxfId="270" priority="11">
      <formula>P157="nee"</formula>
    </cfRule>
  </conditionalFormatting>
  <conditionalFormatting sqref="R139">
    <cfRule type="expression" dxfId="269" priority="10">
      <formula>#REF!="nee"</formula>
    </cfRule>
  </conditionalFormatting>
  <conditionalFormatting sqref="R139">
    <cfRule type="expression" dxfId="268" priority="9">
      <formula>P139="nee"</formula>
    </cfRule>
  </conditionalFormatting>
  <conditionalFormatting sqref="R121">
    <cfRule type="expression" dxfId="267" priority="8">
      <formula>#REF!="nee"</formula>
    </cfRule>
  </conditionalFormatting>
  <conditionalFormatting sqref="R121">
    <cfRule type="expression" dxfId="266" priority="7">
      <formula>P121="nee"</formula>
    </cfRule>
  </conditionalFormatting>
  <conditionalFormatting sqref="R112:R115">
    <cfRule type="expression" dxfId="265" priority="6">
      <formula>#REF!="nee"</formula>
    </cfRule>
  </conditionalFormatting>
  <conditionalFormatting sqref="R148:R151">
    <cfRule type="expression" dxfId="264" priority="5">
      <formula>#REF!="nee"</formula>
    </cfRule>
  </conditionalFormatting>
  <conditionalFormatting sqref="R166:R169">
    <cfRule type="expression" dxfId="263" priority="4">
      <formula>#REF!="nee"</formula>
    </cfRule>
  </conditionalFormatting>
  <conditionalFormatting sqref="R130:R133">
    <cfRule type="expression" dxfId="262" priority="3">
      <formula>#REF!="nee"</formula>
    </cfRule>
  </conditionalFormatting>
  <conditionalFormatting sqref="J139:J141">
    <cfRule type="expression" dxfId="261" priority="2">
      <formula>#REF!="Subscription"</formula>
    </cfRule>
  </conditionalFormatting>
  <conditionalFormatting sqref="G121:H123 J121:K123">
    <cfRule type="expression" dxfId="260" priority="50">
      <formula>$E$47="Subscription"</formula>
    </cfRule>
  </conditionalFormatting>
  <conditionalFormatting sqref="G157:H159 J157:K159">
    <cfRule type="expression" dxfId="259" priority="51">
      <formula>$E$83="Subscription"</formula>
    </cfRule>
  </conditionalFormatting>
  <conditionalFormatting sqref="G175:H177 J175:K177">
    <cfRule type="expression" dxfId="258" priority="52">
      <formula>$E$101="Subscription"</formula>
    </cfRule>
  </conditionalFormatting>
  <conditionalFormatting sqref="G139:H141 J139:K141">
    <cfRule type="expression" dxfId="257" priority="1">
      <formula>$E$65="Subscription"</formula>
    </cfRule>
  </conditionalFormatting>
  <dataValidations count="2">
    <dataValidation type="list" allowBlank="1" showInputMessage="1" showErrorMessage="1" sqref="E47 E83 E101 E65 E119 E155 E173 E137" xr:uid="{8EAB3FFF-D341-4D3C-ACEA-7F6AEF40AC3B}">
      <formula1>"Aanschaf | Perpetual, Subscription"</formula1>
    </dataValidation>
    <dataValidation type="list" allowBlank="1" showInputMessage="1" showErrorMessage="1" sqref="P103:P105 P49:P51 P39:P43 Z75:Z79 Z93:Z97 Z39:Z43 P93:P97 P67:P69 P85:P87 P75:P79 Z57:Z61 P57:P61 P175:P177 P121:P123 P111:P115 Z147:Z151 Z165:Z169 Z111:Z115 P165:P169 P139:P141 P157:P159 P147:P151 Z129:Z133 P129:P133" xr:uid="{18C3EBA0-E5E1-4DD6-9371-84A26DC22669}">
      <formula1>"ja,nee"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/>
  <dimension ref="A1:AJ814"/>
  <sheetViews>
    <sheetView showGridLines="0" topLeftCell="A87" zoomScale="80" zoomScaleNormal="80" workbookViewId="0">
      <selection activeCell="H107" sqref="H107"/>
    </sheetView>
  </sheetViews>
  <sheetFormatPr defaultColWidth="0" defaultRowHeight="0" customHeight="1" zeroHeight="1" outlineLevelRow="1" outlineLevelCol="3" x14ac:dyDescent="0.3"/>
  <cols>
    <col min="1" max="1" width="3.7265625" style="5" customWidth="1"/>
    <col min="2" max="2" width="7.453125" style="73" customWidth="1"/>
    <col min="3" max="3" width="18.81640625" style="162" customWidth="1"/>
    <col min="4" max="4" width="45.7265625" style="171" customWidth="1"/>
    <col min="5" max="5" width="20.7265625" style="4" customWidth="1" outlineLevel="1"/>
    <col min="6" max="6" width="15.7265625" style="67" customWidth="1" outlineLevel="2"/>
    <col min="7" max="7" width="15.7265625" style="6" customWidth="1" outlineLevel="3"/>
    <col min="8" max="8" width="15.7265625" style="6" customWidth="1" outlineLevel="2"/>
    <col min="9" max="9" width="15.7265625" style="6" customWidth="1" outlineLevel="1"/>
    <col min="10" max="11" width="15.7265625" style="6" customWidth="1"/>
    <col min="12" max="12" width="5.81640625" style="21" customWidth="1"/>
    <col min="13" max="13" width="20.7265625" style="21" customWidth="1"/>
    <col min="14" max="14" width="45.7265625" style="162" customWidth="1"/>
    <col min="15" max="15" width="15.7265625" style="162" customWidth="1"/>
    <col min="16" max="16" width="14.7265625" style="5" customWidth="1"/>
    <col min="17" max="18" width="15.7265625" style="5" customWidth="1" outlineLevel="1"/>
    <col min="19" max="21" width="15.7265625" style="5" customWidth="1"/>
    <col min="22" max="22" width="3.7265625" style="5" customWidth="1"/>
    <col min="23" max="23" width="20.7265625" style="5" customWidth="1"/>
    <col min="24" max="24" width="45.7265625" style="162" customWidth="1"/>
    <col min="25" max="25" width="15.7265625" style="162" customWidth="1" outlineLevel="1"/>
    <col min="26" max="26" width="14.7265625" style="5" customWidth="1" outlineLevel="1"/>
    <col min="27" max="27" width="12.7265625" style="73" customWidth="1" outlineLevel="1"/>
    <col min="28" max="28" width="16.7265625" style="5" customWidth="1" outlineLevel="1"/>
    <col min="29" max="29" width="31.26953125" style="5" customWidth="1"/>
    <col min="30" max="31" width="16.7265625" style="5" customWidth="1"/>
    <col min="32" max="32" width="3.7265625" style="5" customWidth="1"/>
    <col min="33" max="36" width="0" style="5" hidden="1" customWidth="1"/>
    <col min="37" max="16384" width="8.81640625" style="5" hidden="1"/>
  </cols>
  <sheetData>
    <row r="1" spans="1:31" ht="16.899999999999999" customHeight="1" x14ac:dyDescent="0.45">
      <c r="A1" s="287" t="str">
        <f>D12</f>
        <v xml:space="preserve">LAN 1 : </v>
      </c>
      <c r="B1" s="79"/>
      <c r="C1" s="170"/>
      <c r="F1" s="6"/>
      <c r="J1" s="7"/>
      <c r="K1" s="7"/>
      <c r="L1" s="7"/>
      <c r="M1" s="7"/>
      <c r="AA1" s="5"/>
    </row>
    <row r="2" spans="1:31" s="3" customFormat="1" ht="23" x14ac:dyDescent="0.45">
      <c r="A2" s="287" t="str">
        <f>D15</f>
        <v xml:space="preserve">LAN 2 : </v>
      </c>
      <c r="B2" s="79"/>
      <c r="C2" s="25" t="str">
        <f>Samenvatting!B2</f>
        <v>Europese openbare aanbesteding</v>
      </c>
      <c r="D2" s="118"/>
      <c r="E2" s="8"/>
      <c r="F2" s="8"/>
      <c r="G2" s="8"/>
      <c r="H2" s="8"/>
      <c r="I2" s="8"/>
      <c r="J2" s="10"/>
      <c r="K2" s="10"/>
      <c r="L2" s="10"/>
      <c r="M2" s="10"/>
      <c r="N2" s="163"/>
      <c r="O2" s="163"/>
      <c r="P2" s="10"/>
      <c r="Q2" s="10"/>
      <c r="R2" s="10"/>
      <c r="S2" s="10"/>
      <c r="T2" s="10"/>
      <c r="U2" s="10"/>
      <c r="V2" s="10"/>
      <c r="W2" s="10"/>
      <c r="X2" s="163"/>
      <c r="Y2" s="163"/>
      <c r="Z2" s="10"/>
      <c r="AA2" s="10"/>
      <c r="AB2" s="10"/>
      <c r="AC2" s="10"/>
      <c r="AD2" s="10"/>
      <c r="AE2" s="10"/>
    </row>
    <row r="3" spans="1:31" s="11" customFormat="1" ht="17.5" x14ac:dyDescent="0.35">
      <c r="A3" s="287" t="str">
        <f>D18</f>
        <v xml:space="preserve">LAN 3 : </v>
      </c>
      <c r="B3" s="80"/>
      <c r="C3" s="12" t="str">
        <f>Samenvatting!B3</f>
        <v>Vervanging LAN omgeving</v>
      </c>
      <c r="D3" s="172"/>
      <c r="E3" s="13"/>
      <c r="F3" s="13"/>
      <c r="G3" s="13"/>
      <c r="H3" s="13"/>
      <c r="I3" s="13"/>
      <c r="J3" s="10"/>
      <c r="K3" s="10"/>
      <c r="L3" s="10"/>
      <c r="M3" s="10"/>
      <c r="N3" s="163"/>
      <c r="O3" s="163"/>
      <c r="P3" s="10"/>
      <c r="Q3" s="10"/>
      <c r="R3" s="10"/>
      <c r="S3" s="10"/>
      <c r="T3" s="10"/>
      <c r="U3" s="10"/>
      <c r="V3" s="10"/>
      <c r="W3" s="10"/>
      <c r="X3" s="163"/>
      <c r="Y3" s="163"/>
      <c r="Z3" s="10"/>
      <c r="AA3" s="10"/>
      <c r="AB3" s="10"/>
      <c r="AC3" s="10"/>
      <c r="AD3" s="10"/>
      <c r="AE3" s="10"/>
    </row>
    <row r="4" spans="1:31" s="11" customFormat="1" ht="19.5" x14ac:dyDescent="0.35">
      <c r="A4" s="287" t="str">
        <f>D21</f>
        <v xml:space="preserve">LAN 4 : </v>
      </c>
      <c r="B4" s="80"/>
      <c r="C4" s="119" t="s">
        <v>346</v>
      </c>
      <c r="D4" s="172"/>
      <c r="E4" s="13"/>
      <c r="F4" s="13"/>
      <c r="G4" s="13"/>
      <c r="H4" s="13"/>
      <c r="I4" s="13"/>
      <c r="J4" s="10"/>
      <c r="K4" s="10"/>
      <c r="L4" s="10"/>
      <c r="M4" s="10"/>
      <c r="N4" s="163"/>
      <c r="O4" s="163"/>
      <c r="P4" s="10"/>
      <c r="Q4" s="10"/>
      <c r="R4" s="10"/>
      <c r="S4" s="10"/>
      <c r="T4" s="10"/>
      <c r="U4" s="10"/>
      <c r="V4" s="10"/>
      <c r="W4" s="10"/>
      <c r="X4" s="163"/>
      <c r="Y4" s="163"/>
      <c r="Z4" s="10"/>
      <c r="AA4" s="10"/>
      <c r="AB4" s="10"/>
      <c r="AC4" s="10"/>
      <c r="AD4" s="10"/>
      <c r="AE4" s="10"/>
    </row>
    <row r="5" spans="1:31" s="11" customFormat="1" ht="15" x14ac:dyDescent="0.3">
      <c r="A5" s="287" t="str">
        <f>D24</f>
        <v xml:space="preserve">LAN 5 : </v>
      </c>
      <c r="B5" s="80"/>
      <c r="C5" s="15" t="str">
        <f>Samenvatting!B5</f>
        <v>IUC24-009</v>
      </c>
      <c r="D5" s="172"/>
      <c r="E5" s="13"/>
      <c r="F5" s="13"/>
      <c r="G5" s="13"/>
      <c r="H5" s="13"/>
      <c r="I5" s="13"/>
      <c r="J5" s="10"/>
      <c r="K5" s="10"/>
      <c r="L5" s="10"/>
      <c r="M5" s="10"/>
      <c r="N5" s="163"/>
      <c r="O5" s="163"/>
      <c r="P5" s="10"/>
      <c r="Q5" s="10"/>
      <c r="R5" s="10"/>
      <c r="S5" s="10"/>
      <c r="T5" s="10"/>
      <c r="U5" s="10"/>
      <c r="V5" s="10"/>
      <c r="W5" s="10"/>
      <c r="X5" s="163"/>
      <c r="Y5" s="163"/>
      <c r="Z5" s="10"/>
      <c r="AA5" s="10"/>
      <c r="AB5" s="10"/>
      <c r="AC5" s="10"/>
      <c r="AD5" s="10"/>
      <c r="AE5" s="10"/>
    </row>
    <row r="6" spans="1:31" s="11" customFormat="1" ht="15" x14ac:dyDescent="0.3">
      <c r="A6" s="287" t="str">
        <f>D27</f>
        <v xml:space="preserve">LAN 6 : </v>
      </c>
      <c r="B6" s="80"/>
      <c r="C6" s="120" t="s">
        <v>6</v>
      </c>
      <c r="D6" s="172"/>
      <c r="E6" s="13"/>
      <c r="F6" s="13"/>
      <c r="G6" s="13"/>
      <c r="H6" s="13"/>
      <c r="I6" s="13"/>
      <c r="J6" s="10"/>
      <c r="K6" s="10"/>
      <c r="L6" s="10"/>
      <c r="M6" s="10"/>
      <c r="N6" s="163"/>
      <c r="O6" s="163"/>
      <c r="P6" s="10"/>
      <c r="Q6" s="10"/>
      <c r="R6" s="10"/>
      <c r="S6" s="10"/>
      <c r="T6" s="10"/>
      <c r="U6" s="10"/>
      <c r="V6" s="10"/>
      <c r="W6" s="10"/>
      <c r="X6" s="163"/>
      <c r="Y6" s="163"/>
      <c r="Z6" s="10"/>
      <c r="AA6" s="10"/>
      <c r="AB6" s="10"/>
      <c r="AC6" s="10"/>
      <c r="AD6" s="10"/>
      <c r="AE6" s="10"/>
    </row>
    <row r="7" spans="1:31" s="11" customFormat="1" ht="14" thickBot="1" x14ac:dyDescent="0.35">
      <c r="A7" s="14"/>
      <c r="B7" s="80"/>
      <c r="C7" s="173"/>
      <c r="D7" s="173"/>
      <c r="E7" s="24"/>
      <c r="F7" s="20"/>
      <c r="G7" s="20"/>
      <c r="H7" s="20"/>
      <c r="I7" s="20"/>
      <c r="J7" s="20"/>
      <c r="K7" s="20"/>
      <c r="L7" s="20"/>
      <c r="M7" s="20"/>
      <c r="N7" s="164"/>
      <c r="O7" s="164"/>
      <c r="P7" s="20"/>
      <c r="Q7" s="20"/>
      <c r="R7" s="20"/>
      <c r="S7" s="20"/>
      <c r="T7" s="20"/>
      <c r="U7" s="20"/>
      <c r="V7" s="20"/>
      <c r="W7" s="20"/>
      <c r="X7" s="164"/>
      <c r="Y7" s="164"/>
      <c r="Z7" s="20"/>
      <c r="AA7" s="20"/>
      <c r="AB7" s="20"/>
      <c r="AC7" s="20"/>
      <c r="AD7" s="20"/>
      <c r="AE7" s="20"/>
    </row>
    <row r="8" spans="1:31" s="11" customFormat="1" ht="13.5" x14ac:dyDescent="0.3">
      <c r="A8" s="14"/>
      <c r="B8" s="80"/>
      <c r="C8" s="174"/>
      <c r="D8" s="174"/>
      <c r="E8" s="17"/>
      <c r="F8" s="18"/>
      <c r="G8" s="18"/>
      <c r="H8" s="18"/>
      <c r="I8" s="18"/>
      <c r="J8" s="18"/>
      <c r="K8" s="18"/>
      <c r="L8" s="18"/>
      <c r="M8" s="18"/>
      <c r="N8" s="165"/>
      <c r="O8" s="165"/>
      <c r="P8" s="18"/>
      <c r="Q8" s="18"/>
      <c r="R8" s="18"/>
      <c r="S8" s="18"/>
      <c r="T8" s="18"/>
      <c r="U8" s="18"/>
      <c r="V8" s="18"/>
      <c r="W8" s="18"/>
      <c r="X8" s="165"/>
      <c r="Y8" s="165"/>
      <c r="Z8" s="18"/>
      <c r="AA8" s="18"/>
      <c r="AB8" s="18"/>
      <c r="AC8" s="18"/>
      <c r="AD8" s="18"/>
      <c r="AE8" s="18"/>
    </row>
    <row r="9" spans="1:31" s="11" customFormat="1" ht="19.899999999999999" customHeight="1" x14ac:dyDescent="0.3">
      <c r="A9" s="59"/>
      <c r="B9" s="80"/>
      <c r="C9" s="175"/>
      <c r="D9" s="174"/>
      <c r="E9" s="217" t="s">
        <v>23</v>
      </c>
      <c r="F9" s="217" t="s">
        <v>51</v>
      </c>
      <c r="G9" s="217" t="s">
        <v>18</v>
      </c>
      <c r="H9" s="217" t="s">
        <v>7</v>
      </c>
      <c r="I9" s="283"/>
      <c r="J9" s="18"/>
      <c r="K9" s="18"/>
      <c r="L9" s="18"/>
      <c r="M9" s="18"/>
      <c r="N9" s="165"/>
      <c r="O9" s="165"/>
      <c r="P9" s="18"/>
      <c r="Q9" s="18"/>
      <c r="R9" s="18"/>
      <c r="S9" s="18"/>
      <c r="T9" s="18"/>
      <c r="U9" s="18"/>
      <c r="V9" s="18"/>
      <c r="W9" s="18"/>
      <c r="X9" s="165"/>
      <c r="Y9" s="165"/>
      <c r="Z9" s="18"/>
      <c r="AA9" s="18"/>
      <c r="AB9" s="18"/>
      <c r="AC9" s="18"/>
      <c r="AD9" s="18"/>
      <c r="AE9" s="18"/>
    </row>
    <row r="10" spans="1:31" s="11" customFormat="1" ht="19.5" outlineLevel="1" x14ac:dyDescent="0.35">
      <c r="A10" s="59"/>
      <c r="B10" s="81" t="s">
        <v>39</v>
      </c>
      <c r="C10" s="184" t="s">
        <v>279</v>
      </c>
      <c r="D10" s="186"/>
      <c r="E10" s="90">
        <f>J31</f>
        <v>0</v>
      </c>
      <c r="F10" s="90">
        <f>T31</f>
        <v>0</v>
      </c>
      <c r="G10" s="90">
        <f>AE31</f>
        <v>0</v>
      </c>
      <c r="H10" s="90">
        <f>SUM(E10:G10)</f>
        <v>0</v>
      </c>
      <c r="I10" s="283"/>
      <c r="J10" s="76"/>
      <c r="K10" s="76"/>
      <c r="L10" s="76"/>
      <c r="M10" s="76"/>
      <c r="N10" s="166"/>
      <c r="O10" s="166"/>
      <c r="P10" s="76"/>
      <c r="Q10" s="76"/>
      <c r="R10" s="76"/>
      <c r="S10" s="76"/>
      <c r="T10" s="76"/>
      <c r="U10" s="76"/>
      <c r="V10" s="76"/>
      <c r="W10" s="76"/>
      <c r="X10" s="166"/>
      <c r="Y10" s="166"/>
      <c r="Z10" s="76"/>
      <c r="AA10" s="76"/>
      <c r="AB10" s="76"/>
      <c r="AC10" s="76"/>
      <c r="AD10" s="76"/>
      <c r="AE10" s="76"/>
    </row>
    <row r="11" spans="1:31" s="11" customFormat="1" ht="19.5" outlineLevel="1" x14ac:dyDescent="0.35">
      <c r="A11" s="59"/>
      <c r="B11" s="81" t="s">
        <v>40</v>
      </c>
      <c r="C11" s="184" t="s">
        <v>280</v>
      </c>
      <c r="D11" s="186"/>
      <c r="E11" s="90">
        <f>J41</f>
        <v>0</v>
      </c>
      <c r="F11" s="90">
        <f>T41</f>
        <v>0</v>
      </c>
      <c r="G11" s="257" t="s">
        <v>29</v>
      </c>
      <c r="H11" s="90">
        <f>SUM(E11:G11)</f>
        <v>0</v>
      </c>
      <c r="I11" s="283"/>
      <c r="J11" s="76"/>
      <c r="K11" s="76"/>
      <c r="L11" s="76"/>
      <c r="M11" s="76"/>
      <c r="N11" s="166"/>
      <c r="O11" s="166"/>
      <c r="P11" s="76"/>
      <c r="Q11" s="76"/>
      <c r="R11" s="76"/>
      <c r="S11" s="76"/>
      <c r="T11" s="76"/>
      <c r="U11" s="76"/>
      <c r="V11" s="76"/>
      <c r="W11" s="76"/>
      <c r="X11" s="166"/>
      <c r="Y11" s="166"/>
      <c r="Z11" s="76"/>
      <c r="AA11" s="76"/>
      <c r="AB11" s="76"/>
      <c r="AC11" s="76"/>
      <c r="AD11" s="76"/>
      <c r="AE11" s="76"/>
    </row>
    <row r="12" spans="1:31" s="11" customFormat="1" ht="20" thickBot="1" x14ac:dyDescent="0.4">
      <c r="A12" s="59"/>
      <c r="B12" s="145"/>
      <c r="C12" s="177" t="s">
        <v>7</v>
      </c>
      <c r="D12" s="282" t="str">
        <f>E31&amp;G31</f>
        <v xml:space="preserve">LAN 1 : </v>
      </c>
      <c r="E12" s="146">
        <f>SUM(E10:E11)</f>
        <v>0</v>
      </c>
      <c r="F12" s="146">
        <f>SUM(F10:F11)</f>
        <v>0</v>
      </c>
      <c r="G12" s="146">
        <f>SUM(G10:G11)</f>
        <v>0</v>
      </c>
      <c r="H12" s="146">
        <f>SUM(H10:H11)</f>
        <v>0</v>
      </c>
      <c r="I12" s="283"/>
      <c r="J12" s="76"/>
      <c r="K12" s="76"/>
      <c r="L12" s="76"/>
      <c r="M12" s="76"/>
      <c r="N12" s="166"/>
      <c r="O12" s="166"/>
      <c r="P12" s="76"/>
      <c r="Q12" s="76"/>
      <c r="R12" s="76"/>
      <c r="S12" s="76"/>
      <c r="T12" s="76"/>
      <c r="U12" s="76"/>
      <c r="V12" s="76"/>
      <c r="W12" s="76"/>
      <c r="X12" s="166"/>
      <c r="Y12" s="166"/>
      <c r="Z12" s="76"/>
      <c r="AA12" s="76"/>
      <c r="AB12" s="76"/>
      <c r="AC12" s="76"/>
      <c r="AD12" s="76"/>
      <c r="AE12" s="76"/>
    </row>
    <row r="13" spans="1:31" s="11" customFormat="1" ht="19.5" outlineLevel="1" x14ac:dyDescent="0.35">
      <c r="A13" s="59"/>
      <c r="B13" s="81" t="s">
        <v>9</v>
      </c>
      <c r="C13" s="187" t="s">
        <v>204</v>
      </c>
      <c r="D13" s="188"/>
      <c r="E13" s="147">
        <f>J49</f>
        <v>0</v>
      </c>
      <c r="F13" s="147">
        <f>T49</f>
        <v>0</v>
      </c>
      <c r="G13" s="147">
        <f>AE49</f>
        <v>0</v>
      </c>
      <c r="H13" s="147">
        <f>SUM(E13:G13)</f>
        <v>0</v>
      </c>
      <c r="I13" s="76"/>
      <c r="J13" s="76"/>
      <c r="K13" s="76"/>
      <c r="L13" s="76"/>
      <c r="M13" s="76"/>
      <c r="N13" s="166"/>
      <c r="O13" s="166"/>
      <c r="P13" s="76"/>
      <c r="Q13" s="76"/>
      <c r="R13" s="76"/>
      <c r="S13" s="76"/>
      <c r="T13" s="76"/>
      <c r="U13" s="76"/>
      <c r="V13" s="76"/>
      <c r="W13" s="76"/>
      <c r="X13" s="166"/>
      <c r="Y13" s="166"/>
      <c r="Z13" s="76"/>
      <c r="AA13" s="76"/>
      <c r="AB13" s="76"/>
      <c r="AC13" s="76"/>
      <c r="AD13" s="76"/>
      <c r="AE13" s="76"/>
    </row>
    <row r="14" spans="1:31" s="11" customFormat="1" ht="19.5" outlineLevel="1" x14ac:dyDescent="0.35">
      <c r="A14" s="59"/>
      <c r="B14" s="81" t="s">
        <v>10</v>
      </c>
      <c r="C14" s="184" t="s">
        <v>197</v>
      </c>
      <c r="D14" s="186"/>
      <c r="E14" s="90">
        <f>J59</f>
        <v>0</v>
      </c>
      <c r="F14" s="90">
        <f>T59</f>
        <v>0</v>
      </c>
      <c r="G14" s="257" t="s">
        <v>29</v>
      </c>
      <c r="H14" s="90">
        <f>SUM(E14:G14)</f>
        <v>0</v>
      </c>
      <c r="I14" s="76"/>
      <c r="J14" s="76"/>
      <c r="K14" s="76"/>
      <c r="L14" s="76"/>
      <c r="M14" s="76"/>
      <c r="N14" s="166"/>
      <c r="O14" s="166"/>
      <c r="P14" s="76"/>
      <c r="Q14" s="76"/>
      <c r="R14" s="76"/>
      <c r="S14" s="76"/>
      <c r="T14" s="76"/>
      <c r="U14" s="76"/>
      <c r="V14" s="76"/>
      <c r="W14" s="76"/>
      <c r="X14" s="166"/>
      <c r="Y14" s="166"/>
      <c r="Z14" s="76"/>
      <c r="AA14" s="76"/>
      <c r="AB14" s="76"/>
      <c r="AC14" s="76"/>
      <c r="AD14" s="76"/>
      <c r="AE14" s="76"/>
    </row>
    <row r="15" spans="1:31" s="11" customFormat="1" ht="20" thickBot="1" x14ac:dyDescent="0.4">
      <c r="A15" s="59"/>
      <c r="B15" s="145"/>
      <c r="C15" s="177" t="s">
        <v>7</v>
      </c>
      <c r="D15" s="282" t="str">
        <f>E49&amp;G49</f>
        <v xml:space="preserve">LAN 2 : </v>
      </c>
      <c r="E15" s="146">
        <f>SUM(E13:E14)</f>
        <v>0</v>
      </c>
      <c r="F15" s="146">
        <f>SUM(F13:F14)</f>
        <v>0</v>
      </c>
      <c r="G15" s="146">
        <f>SUM(G13:G14)</f>
        <v>0</v>
      </c>
      <c r="H15" s="146">
        <f>SUM(H13:H14)</f>
        <v>0</v>
      </c>
      <c r="I15" s="76"/>
      <c r="J15" s="76"/>
      <c r="K15" s="76"/>
      <c r="L15" s="76"/>
      <c r="M15" s="76"/>
      <c r="N15" s="166"/>
      <c r="O15" s="166"/>
      <c r="P15" s="76"/>
      <c r="Q15" s="76"/>
      <c r="R15" s="76"/>
      <c r="S15" s="76"/>
      <c r="T15" s="76"/>
      <c r="U15" s="76"/>
      <c r="V15" s="76"/>
      <c r="W15" s="76"/>
      <c r="X15" s="166"/>
      <c r="Y15" s="166"/>
      <c r="Z15" s="76"/>
      <c r="AA15" s="76"/>
      <c r="AB15" s="76"/>
      <c r="AC15" s="76"/>
      <c r="AD15" s="76"/>
      <c r="AE15" s="76"/>
    </row>
    <row r="16" spans="1:31" s="11" customFormat="1" ht="19.5" outlineLevel="1" x14ac:dyDescent="0.35">
      <c r="A16" s="59"/>
      <c r="B16" s="81" t="s">
        <v>52</v>
      </c>
      <c r="C16" s="184" t="s">
        <v>203</v>
      </c>
      <c r="D16" s="186"/>
      <c r="E16" s="90">
        <f>J67</f>
        <v>0</v>
      </c>
      <c r="F16" s="90">
        <f>T67</f>
        <v>0</v>
      </c>
      <c r="G16" s="90">
        <f>AE67</f>
        <v>0</v>
      </c>
      <c r="H16" s="90">
        <f>SUM(E16:G16)</f>
        <v>0</v>
      </c>
      <c r="I16" s="76"/>
      <c r="J16" s="76"/>
      <c r="K16" s="76"/>
      <c r="L16" s="76"/>
      <c r="M16" s="76"/>
      <c r="N16" s="166"/>
      <c r="O16" s="166"/>
      <c r="P16" s="76"/>
      <c r="Q16" s="76"/>
      <c r="R16" s="76"/>
      <c r="S16" s="76"/>
      <c r="T16" s="76"/>
      <c r="U16" s="76"/>
      <c r="V16" s="76"/>
      <c r="W16" s="76"/>
      <c r="X16" s="166"/>
      <c r="Y16" s="166"/>
      <c r="Z16" s="76"/>
      <c r="AA16" s="76"/>
      <c r="AB16" s="76"/>
      <c r="AC16" s="76"/>
      <c r="AD16" s="76"/>
      <c r="AE16" s="76"/>
    </row>
    <row r="17" spans="1:34" s="11" customFormat="1" ht="19.5" outlineLevel="1" x14ac:dyDescent="0.35">
      <c r="A17" s="59"/>
      <c r="B17" s="81" t="s">
        <v>53</v>
      </c>
      <c r="C17" s="184" t="s">
        <v>198</v>
      </c>
      <c r="D17" s="186"/>
      <c r="E17" s="90">
        <f>J77</f>
        <v>0</v>
      </c>
      <c r="F17" s="90">
        <f>T77</f>
        <v>0</v>
      </c>
      <c r="G17" s="257" t="s">
        <v>29</v>
      </c>
      <c r="H17" s="90">
        <f t="shared" ref="H17:H26" si="0">SUM(E17:G17)</f>
        <v>0</v>
      </c>
      <c r="I17" s="76"/>
      <c r="J17" s="76"/>
      <c r="K17" s="76"/>
      <c r="L17" s="76"/>
      <c r="M17" s="76"/>
      <c r="N17" s="166"/>
      <c r="O17" s="166"/>
      <c r="P17" s="76"/>
      <c r="Q17" s="76"/>
      <c r="R17" s="76"/>
      <c r="S17" s="76"/>
      <c r="T17" s="76"/>
      <c r="U17" s="76"/>
      <c r="V17" s="76"/>
      <c r="W17" s="76"/>
      <c r="X17" s="166"/>
      <c r="Y17" s="166"/>
      <c r="Z17" s="76"/>
      <c r="AA17" s="76"/>
      <c r="AB17" s="76"/>
      <c r="AC17" s="76"/>
      <c r="AD17" s="76"/>
      <c r="AE17" s="76"/>
    </row>
    <row r="18" spans="1:34" s="11" customFormat="1" ht="20" thickBot="1" x14ac:dyDescent="0.4">
      <c r="A18" s="59"/>
      <c r="B18" s="145"/>
      <c r="C18" s="177" t="s">
        <v>7</v>
      </c>
      <c r="D18" s="282" t="str">
        <f>E67&amp;G67</f>
        <v xml:space="preserve">LAN 3 : </v>
      </c>
      <c r="E18" s="146">
        <f>SUM(E16:E17)</f>
        <v>0</v>
      </c>
      <c r="F18" s="146">
        <f>SUM(F16:F17)</f>
        <v>0</v>
      </c>
      <c r="G18" s="146">
        <f>SUM(G16:G17)</f>
        <v>0</v>
      </c>
      <c r="H18" s="146">
        <f>SUM(H16:H17)</f>
        <v>0</v>
      </c>
      <c r="I18" s="76"/>
      <c r="J18" s="76"/>
      <c r="K18" s="76"/>
      <c r="L18" s="76"/>
      <c r="M18" s="76"/>
      <c r="N18" s="166"/>
      <c r="O18" s="166"/>
      <c r="P18" s="76"/>
      <c r="Q18" s="76"/>
      <c r="R18" s="76"/>
      <c r="S18" s="76"/>
      <c r="T18" s="76"/>
      <c r="U18" s="76"/>
      <c r="V18" s="76"/>
      <c r="W18" s="76"/>
      <c r="X18" s="166"/>
      <c r="Y18" s="166"/>
      <c r="Z18" s="76"/>
      <c r="AA18" s="76"/>
      <c r="AB18" s="76"/>
      <c r="AC18" s="76"/>
      <c r="AD18" s="76"/>
      <c r="AE18" s="76"/>
    </row>
    <row r="19" spans="1:34" s="11" customFormat="1" ht="19.5" outlineLevel="1" x14ac:dyDescent="0.35">
      <c r="A19" s="59"/>
      <c r="B19" s="81" t="s">
        <v>58</v>
      </c>
      <c r="C19" s="184" t="s">
        <v>202</v>
      </c>
      <c r="D19" s="186"/>
      <c r="E19" s="90">
        <f>J85</f>
        <v>0</v>
      </c>
      <c r="F19" s="90">
        <f>T85</f>
        <v>0</v>
      </c>
      <c r="G19" s="90">
        <f>AE85</f>
        <v>0</v>
      </c>
      <c r="H19" s="90">
        <f t="shared" si="0"/>
        <v>0</v>
      </c>
      <c r="I19" s="76"/>
      <c r="J19" s="76"/>
      <c r="K19" s="76"/>
      <c r="L19" s="76"/>
      <c r="M19" s="76"/>
      <c r="N19" s="166"/>
      <c r="O19" s="166"/>
      <c r="P19" s="76"/>
      <c r="Q19" s="76"/>
      <c r="R19" s="76"/>
      <c r="S19" s="76"/>
      <c r="T19" s="76"/>
      <c r="U19" s="76"/>
      <c r="V19" s="76"/>
      <c r="W19" s="76"/>
      <c r="X19" s="166"/>
      <c r="Y19" s="166"/>
      <c r="Z19" s="76"/>
      <c r="AA19" s="76"/>
      <c r="AB19" s="76"/>
      <c r="AC19" s="76"/>
      <c r="AD19" s="76"/>
      <c r="AE19" s="76"/>
    </row>
    <row r="20" spans="1:34" s="11" customFormat="1" ht="19.5" outlineLevel="1" x14ac:dyDescent="0.35">
      <c r="A20" s="59"/>
      <c r="B20" s="81" t="s">
        <v>61</v>
      </c>
      <c r="C20" s="184" t="s">
        <v>199</v>
      </c>
      <c r="D20" s="186"/>
      <c r="E20" s="90">
        <f>J95</f>
        <v>0</v>
      </c>
      <c r="F20" s="90">
        <f>T95</f>
        <v>0</v>
      </c>
      <c r="G20" s="257" t="s">
        <v>29</v>
      </c>
      <c r="H20" s="90">
        <f t="shared" si="0"/>
        <v>0</v>
      </c>
      <c r="I20" s="76"/>
      <c r="J20" s="76"/>
      <c r="K20" s="76"/>
      <c r="L20" s="76"/>
      <c r="M20" s="76"/>
      <c r="N20" s="166"/>
      <c r="O20" s="166"/>
      <c r="P20" s="76"/>
      <c r="Q20" s="76"/>
      <c r="R20" s="76"/>
      <c r="S20" s="76"/>
      <c r="T20" s="76"/>
      <c r="U20" s="76"/>
      <c r="V20" s="76"/>
      <c r="W20" s="76"/>
      <c r="X20" s="166"/>
      <c r="Y20" s="166"/>
      <c r="Z20" s="76"/>
      <c r="AA20" s="76"/>
      <c r="AB20" s="76"/>
      <c r="AC20" s="76"/>
      <c r="AD20" s="76"/>
      <c r="AE20" s="76"/>
    </row>
    <row r="21" spans="1:34" s="11" customFormat="1" ht="20" thickBot="1" x14ac:dyDescent="0.4">
      <c r="A21" s="59"/>
      <c r="B21" s="145"/>
      <c r="C21" s="177" t="s">
        <v>7</v>
      </c>
      <c r="D21" s="282" t="str">
        <f>E85&amp;G85</f>
        <v xml:space="preserve">LAN 4 : </v>
      </c>
      <c r="E21" s="146">
        <f>SUM(E19:E20)</f>
        <v>0</v>
      </c>
      <c r="F21" s="146">
        <f>SUM(F19:F20)</f>
        <v>0</v>
      </c>
      <c r="G21" s="146">
        <f>SUM(G19:G20)</f>
        <v>0</v>
      </c>
      <c r="H21" s="146">
        <f>SUM(H19:H20)</f>
        <v>0</v>
      </c>
      <c r="I21" s="76"/>
      <c r="J21" s="76"/>
      <c r="K21" s="76"/>
      <c r="L21" s="76"/>
      <c r="M21" s="76"/>
      <c r="N21" s="166"/>
      <c r="O21" s="166"/>
      <c r="P21" s="76"/>
      <c r="Q21" s="76"/>
      <c r="R21" s="76"/>
      <c r="S21" s="76"/>
      <c r="T21" s="76"/>
      <c r="U21" s="76"/>
      <c r="V21" s="76"/>
      <c r="W21" s="76"/>
      <c r="X21" s="166"/>
      <c r="Y21" s="166"/>
      <c r="Z21" s="76"/>
      <c r="AA21" s="76"/>
      <c r="AB21" s="76"/>
      <c r="AC21" s="76"/>
      <c r="AD21" s="76"/>
      <c r="AE21" s="76"/>
    </row>
    <row r="22" spans="1:34" s="11" customFormat="1" ht="19.5" outlineLevel="1" x14ac:dyDescent="0.35">
      <c r="A22" s="59"/>
      <c r="B22" s="81" t="s">
        <v>59</v>
      </c>
      <c r="C22" s="189" t="s">
        <v>26</v>
      </c>
      <c r="D22" s="186"/>
      <c r="E22" s="90">
        <f>J103</f>
        <v>0</v>
      </c>
      <c r="F22" s="90">
        <f>T103</f>
        <v>0</v>
      </c>
      <c r="G22" s="90">
        <f>AE103</f>
        <v>0</v>
      </c>
      <c r="H22" s="90">
        <f t="shared" si="0"/>
        <v>0</v>
      </c>
      <c r="I22" s="76"/>
      <c r="J22" s="76"/>
      <c r="K22" s="76"/>
      <c r="L22" s="76"/>
      <c r="M22" s="76"/>
      <c r="N22" s="166"/>
      <c r="O22" s="166"/>
      <c r="P22" s="76"/>
      <c r="Q22" s="76"/>
      <c r="R22" s="76"/>
      <c r="S22" s="76"/>
      <c r="T22" s="76"/>
      <c r="U22" s="76"/>
      <c r="V22" s="76"/>
      <c r="W22" s="76"/>
      <c r="X22" s="166"/>
      <c r="Y22" s="166"/>
      <c r="Z22" s="76"/>
      <c r="AA22" s="76"/>
      <c r="AB22" s="76"/>
      <c r="AC22" s="76"/>
      <c r="AD22" s="76"/>
      <c r="AE22" s="76"/>
    </row>
    <row r="23" spans="1:34" s="11" customFormat="1" ht="19.5" outlineLevel="1" x14ac:dyDescent="0.35">
      <c r="A23" s="59"/>
      <c r="B23" s="81" t="s">
        <v>62</v>
      </c>
      <c r="C23" s="184" t="s">
        <v>64</v>
      </c>
      <c r="D23" s="186"/>
      <c r="E23" s="90">
        <f>J113</f>
        <v>0</v>
      </c>
      <c r="F23" s="90">
        <f>T113</f>
        <v>0</v>
      </c>
      <c r="G23" s="257" t="s">
        <v>29</v>
      </c>
      <c r="H23" s="90">
        <f t="shared" si="0"/>
        <v>0</v>
      </c>
      <c r="I23" s="76"/>
      <c r="J23" s="76"/>
      <c r="K23" s="76"/>
      <c r="L23" s="76"/>
      <c r="M23" s="76"/>
      <c r="N23" s="166"/>
      <c r="O23" s="166"/>
      <c r="P23" s="76"/>
      <c r="Q23" s="76"/>
      <c r="R23" s="76"/>
      <c r="S23" s="76"/>
      <c r="T23" s="76"/>
      <c r="U23" s="76"/>
      <c r="V23" s="76"/>
      <c r="W23" s="76"/>
      <c r="X23" s="166"/>
      <c r="Y23" s="166"/>
      <c r="Z23" s="76"/>
      <c r="AA23" s="76"/>
      <c r="AB23" s="76"/>
      <c r="AC23" s="76"/>
      <c r="AD23" s="76"/>
      <c r="AE23" s="76"/>
    </row>
    <row r="24" spans="1:34" s="11" customFormat="1" ht="20" thickBot="1" x14ac:dyDescent="0.4">
      <c r="A24" s="59"/>
      <c r="B24" s="145"/>
      <c r="C24" s="177" t="s">
        <v>7</v>
      </c>
      <c r="D24" s="282" t="str">
        <f>E103&amp;G103</f>
        <v xml:space="preserve">LAN 5 : </v>
      </c>
      <c r="E24" s="146">
        <f>SUM(E22:E23)</f>
        <v>0</v>
      </c>
      <c r="F24" s="146">
        <f>SUM(F22:F23)</f>
        <v>0</v>
      </c>
      <c r="G24" s="146">
        <f>SUM(G22:G23)</f>
        <v>0</v>
      </c>
      <c r="H24" s="146">
        <f>SUM(H22:H23)</f>
        <v>0</v>
      </c>
      <c r="I24" s="76"/>
      <c r="J24" s="76"/>
      <c r="K24" s="76"/>
      <c r="L24" s="76"/>
      <c r="M24" s="76"/>
      <c r="N24" s="166"/>
      <c r="O24" s="166"/>
      <c r="P24" s="76"/>
      <c r="Q24" s="76"/>
      <c r="R24" s="76"/>
      <c r="S24" s="76"/>
      <c r="T24" s="76"/>
      <c r="U24" s="76"/>
      <c r="V24" s="76"/>
      <c r="W24" s="76"/>
      <c r="X24" s="166"/>
      <c r="Y24" s="166"/>
      <c r="Z24" s="76"/>
      <c r="AA24" s="76"/>
      <c r="AB24" s="76"/>
      <c r="AC24" s="76"/>
      <c r="AD24" s="76"/>
      <c r="AE24" s="76"/>
    </row>
    <row r="25" spans="1:34" s="11" customFormat="1" ht="19.5" outlineLevel="1" x14ac:dyDescent="0.35">
      <c r="A25" s="59"/>
      <c r="B25" s="81" t="s">
        <v>60</v>
      </c>
      <c r="C25" s="184" t="s">
        <v>200</v>
      </c>
      <c r="D25" s="186"/>
      <c r="E25" s="90">
        <f>+J121</f>
        <v>0</v>
      </c>
      <c r="F25" s="90">
        <f>+T121</f>
        <v>0</v>
      </c>
      <c r="G25" s="90">
        <f>+AE121</f>
        <v>0</v>
      </c>
      <c r="H25" s="90">
        <f t="shared" si="0"/>
        <v>0</v>
      </c>
      <c r="I25" s="76"/>
      <c r="J25" s="76"/>
      <c r="K25" s="76"/>
      <c r="L25" s="76"/>
      <c r="M25" s="76"/>
      <c r="N25" s="166"/>
      <c r="O25" s="166"/>
      <c r="P25" s="76"/>
      <c r="Q25" s="76"/>
      <c r="R25" s="76"/>
      <c r="S25" s="76"/>
      <c r="T25" s="76"/>
      <c r="U25" s="76"/>
      <c r="V25" s="76"/>
      <c r="W25" s="76"/>
      <c r="X25" s="166"/>
      <c r="Y25" s="166"/>
      <c r="Z25" s="76"/>
      <c r="AA25" s="76"/>
      <c r="AB25" s="76"/>
      <c r="AC25" s="76"/>
      <c r="AD25" s="76"/>
      <c r="AE25" s="76"/>
    </row>
    <row r="26" spans="1:34" s="11" customFormat="1" ht="19.5" outlineLevel="1" x14ac:dyDescent="0.35">
      <c r="A26" s="59"/>
      <c r="B26" s="81" t="s">
        <v>63</v>
      </c>
      <c r="C26" s="184" t="s">
        <v>201</v>
      </c>
      <c r="D26" s="186"/>
      <c r="E26" s="90">
        <f>+J131</f>
        <v>0</v>
      </c>
      <c r="F26" s="90">
        <f>+T131</f>
        <v>0</v>
      </c>
      <c r="G26" s="257" t="s">
        <v>29</v>
      </c>
      <c r="H26" s="90">
        <f t="shared" si="0"/>
        <v>0</v>
      </c>
      <c r="I26" s="76"/>
      <c r="J26" s="76"/>
      <c r="K26" s="76"/>
      <c r="L26" s="76"/>
      <c r="M26" s="76"/>
      <c r="N26" s="166"/>
      <c r="O26" s="166"/>
      <c r="P26" s="76"/>
      <c r="Q26" s="76"/>
      <c r="R26" s="76"/>
      <c r="S26" s="76"/>
      <c r="T26" s="76"/>
      <c r="U26" s="76"/>
      <c r="V26" s="76"/>
      <c r="W26" s="76"/>
      <c r="X26" s="166"/>
      <c r="Y26" s="166"/>
      <c r="Z26" s="76"/>
      <c r="AA26" s="76"/>
      <c r="AB26" s="76"/>
      <c r="AC26" s="76"/>
      <c r="AD26" s="76"/>
      <c r="AE26" s="76"/>
    </row>
    <row r="27" spans="1:34" s="11" customFormat="1" ht="20" thickBot="1" x14ac:dyDescent="0.4">
      <c r="A27" s="59"/>
      <c r="B27" s="311"/>
      <c r="C27" s="177" t="s">
        <v>7</v>
      </c>
      <c r="D27" s="282" t="str">
        <f>E121&amp;G121</f>
        <v xml:space="preserve">LAN 6 : </v>
      </c>
      <c r="E27" s="146">
        <f>SUM(E25:E26)</f>
        <v>0</v>
      </c>
      <c r="F27" s="146">
        <f>SUM(F25:F26)</f>
        <v>0</v>
      </c>
      <c r="G27" s="146">
        <f>SUM(G25:G26)</f>
        <v>0</v>
      </c>
      <c r="H27" s="146">
        <f>SUM(H25:H26)</f>
        <v>0</v>
      </c>
      <c r="I27" s="76"/>
      <c r="J27" s="76"/>
      <c r="K27" s="76"/>
      <c r="L27" s="76"/>
      <c r="M27" s="76"/>
      <c r="N27" s="166"/>
      <c r="O27" s="166"/>
      <c r="P27" s="76"/>
      <c r="Q27" s="76"/>
      <c r="R27" s="76"/>
      <c r="S27" s="76"/>
      <c r="T27" s="76"/>
      <c r="U27" s="76"/>
      <c r="V27" s="76"/>
      <c r="W27" s="76"/>
      <c r="X27" s="166"/>
      <c r="Y27" s="166"/>
      <c r="Z27" s="76"/>
      <c r="AA27" s="76"/>
      <c r="AB27" s="76"/>
      <c r="AC27" s="76"/>
      <c r="AD27" s="76"/>
      <c r="AE27" s="76"/>
    </row>
    <row r="28" spans="1:34" s="11" customFormat="1" ht="14" thickBot="1" x14ac:dyDescent="0.35">
      <c r="A28" s="59"/>
      <c r="B28" s="173"/>
      <c r="C28" s="173"/>
      <c r="D28" s="173"/>
      <c r="E28" s="24"/>
      <c r="F28" s="20"/>
      <c r="G28" s="20"/>
      <c r="H28" s="20"/>
      <c r="I28" s="20"/>
      <c r="J28" s="20"/>
      <c r="K28" s="20"/>
      <c r="L28" s="20"/>
      <c r="M28" s="20"/>
      <c r="N28" s="164"/>
      <c r="O28" s="164"/>
      <c r="P28" s="20"/>
      <c r="Q28" s="20"/>
      <c r="R28" s="20"/>
      <c r="S28" s="20"/>
      <c r="T28" s="20"/>
      <c r="U28" s="20"/>
      <c r="V28" s="20"/>
      <c r="W28" s="20"/>
      <c r="X28" s="164"/>
      <c r="Y28" s="164"/>
      <c r="Z28" s="20"/>
      <c r="AA28" s="20"/>
      <c r="AB28" s="20"/>
      <c r="AC28" s="20"/>
      <c r="AD28" s="20"/>
      <c r="AE28" s="20"/>
    </row>
    <row r="29" spans="1:34" s="11" customFormat="1" ht="15" customHeight="1" x14ac:dyDescent="0.3">
      <c r="A29" s="59"/>
      <c r="B29" s="174"/>
      <c r="C29" s="174"/>
      <c r="D29" s="174"/>
      <c r="E29" s="17"/>
      <c r="F29" s="18"/>
      <c r="G29" s="18"/>
      <c r="H29" s="18"/>
      <c r="I29" s="18"/>
      <c r="J29" s="18"/>
      <c r="K29" s="18"/>
      <c r="L29" s="18"/>
      <c r="M29" s="18"/>
      <c r="N29" s="165"/>
      <c r="O29" s="165"/>
      <c r="P29" s="18"/>
      <c r="Q29" s="18"/>
      <c r="R29" s="18"/>
      <c r="S29" s="18"/>
      <c r="T29" s="18"/>
      <c r="U29" s="18"/>
      <c r="V29" s="18"/>
      <c r="W29" s="18"/>
      <c r="X29" s="165"/>
      <c r="Y29" s="165"/>
      <c r="Z29" s="18"/>
      <c r="AA29" s="18"/>
      <c r="AB29" s="18"/>
      <c r="AC29" s="18"/>
      <c r="AD29" s="18"/>
      <c r="AE29" s="18"/>
    </row>
    <row r="30" spans="1:34" s="11" customFormat="1" ht="19.5" x14ac:dyDescent="0.2">
      <c r="A30" s="59"/>
      <c r="B30" s="88" t="s">
        <v>39</v>
      </c>
      <c r="C30" s="84" t="str">
        <f>VLOOKUP(B30,$B$10:$D$26,2,FALSE)</f>
        <v>Variant 1: LAN access</v>
      </c>
      <c r="D30" s="179"/>
      <c r="E30" s="132"/>
      <c r="F30" s="132"/>
      <c r="G30" s="135" t="s">
        <v>44</v>
      </c>
      <c r="H30" s="132"/>
      <c r="I30" s="132"/>
      <c r="J30" s="131"/>
      <c r="K30" s="299"/>
      <c r="L30" s="86"/>
      <c r="M30" s="279" t="s">
        <v>335</v>
      </c>
      <c r="N30" s="280"/>
      <c r="O30" s="281"/>
      <c r="P30" s="281"/>
      <c r="Q30" s="281"/>
      <c r="R30" s="281"/>
      <c r="S30" s="132"/>
      <c r="T30" s="131"/>
      <c r="U30" s="299"/>
      <c r="V30" s="86"/>
      <c r="W30" s="279" t="s">
        <v>18</v>
      </c>
      <c r="X30" s="280"/>
      <c r="Y30" s="281"/>
      <c r="Z30" s="281"/>
      <c r="AA30" s="281"/>
      <c r="AB30" s="281"/>
      <c r="AC30" s="281"/>
      <c r="AD30" s="132"/>
      <c r="AE30" s="131"/>
      <c r="AF30" s="87"/>
    </row>
    <row r="31" spans="1:34" s="87" customFormat="1" ht="20" thickBot="1" x14ac:dyDescent="0.25">
      <c r="A31" s="59"/>
      <c r="B31" s="59"/>
      <c r="C31" s="84" t="s">
        <v>23</v>
      </c>
      <c r="D31" s="179"/>
      <c r="E31" s="521" t="str">
        <f>"LAN "&amp;LEFT(B30,1)&amp;" : "</f>
        <v xml:space="preserve">LAN 1 : </v>
      </c>
      <c r="F31" s="522"/>
      <c r="G31" s="525"/>
      <c r="H31" s="526"/>
      <c r="I31" s="89" t="s">
        <v>24</v>
      </c>
      <c r="J31" s="85">
        <f>SUM(J33:J37)</f>
        <v>0</v>
      </c>
      <c r="K31" s="300"/>
      <c r="L31" s="59"/>
      <c r="M31" s="277"/>
      <c r="N31" s="278"/>
      <c r="O31" s="133"/>
      <c r="P31" s="133"/>
      <c r="Q31" s="133"/>
      <c r="R31" s="133"/>
      <c r="S31" s="136" t="s">
        <v>24</v>
      </c>
      <c r="T31" s="137">
        <f>SUM(T33:T37)</f>
        <v>0</v>
      </c>
      <c r="U31" s="300"/>
      <c r="V31" s="59"/>
      <c r="W31" s="277"/>
      <c r="X31" s="278"/>
      <c r="Y31" s="133"/>
      <c r="Z31" s="133"/>
      <c r="AA31" s="133"/>
      <c r="AB31" s="133"/>
      <c r="AC31" s="133"/>
      <c r="AD31" s="136" t="s">
        <v>24</v>
      </c>
      <c r="AE31" s="137">
        <f>SUM(AE33:AE37)</f>
        <v>0</v>
      </c>
      <c r="AF31" s="11"/>
      <c r="AG31" s="11"/>
      <c r="AH31" s="11"/>
    </row>
    <row r="32" spans="1:34" s="11" customFormat="1" ht="70.5" thickTop="1" x14ac:dyDescent="0.3">
      <c r="A32" s="59"/>
      <c r="B32" s="139"/>
      <c r="C32" s="216" t="s">
        <v>5</v>
      </c>
      <c r="D32" s="216" t="s">
        <v>11</v>
      </c>
      <c r="E32" s="216" t="s">
        <v>14</v>
      </c>
      <c r="F32" s="217" t="s">
        <v>17</v>
      </c>
      <c r="G32" s="217" t="s">
        <v>45</v>
      </c>
      <c r="H32" s="217" t="s">
        <v>192</v>
      </c>
      <c r="I32" s="217" t="s">
        <v>12</v>
      </c>
      <c r="J32" s="217" t="s">
        <v>13</v>
      </c>
      <c r="K32" s="301" t="s">
        <v>222</v>
      </c>
      <c r="L32" s="14"/>
      <c r="M32" s="216" t="s">
        <v>5</v>
      </c>
      <c r="N32" s="216" t="s">
        <v>11</v>
      </c>
      <c r="O32" s="217" t="s">
        <v>17</v>
      </c>
      <c r="P32" s="218" t="s">
        <v>21</v>
      </c>
      <c r="Q32" s="217" t="s">
        <v>336</v>
      </c>
      <c r="R32" s="217" t="s">
        <v>192</v>
      </c>
      <c r="S32" s="217" t="s">
        <v>337</v>
      </c>
      <c r="T32" s="217" t="s">
        <v>236</v>
      </c>
      <c r="U32" s="301" t="s">
        <v>222</v>
      </c>
      <c r="V32" s="14"/>
      <c r="W32" s="216" t="s">
        <v>5</v>
      </c>
      <c r="X32" s="216" t="s">
        <v>11</v>
      </c>
      <c r="Y32" s="217" t="s">
        <v>17</v>
      </c>
      <c r="Z32" s="218" t="s">
        <v>21</v>
      </c>
      <c r="AA32" s="217" t="s">
        <v>320</v>
      </c>
      <c r="AB32" s="219" t="s">
        <v>16</v>
      </c>
      <c r="AC32" s="217" t="s">
        <v>320</v>
      </c>
      <c r="AD32" s="217" t="s">
        <v>20</v>
      </c>
      <c r="AE32" s="217" t="s">
        <v>238</v>
      </c>
    </row>
    <row r="33" spans="1:31" s="11" customFormat="1" ht="15" customHeight="1" x14ac:dyDescent="0.2">
      <c r="A33" s="59"/>
      <c r="B33" s="139"/>
      <c r="C33" s="180"/>
      <c r="D33" s="64"/>
      <c r="E33" s="64"/>
      <c r="F33" s="234"/>
      <c r="G33" s="258"/>
      <c r="H33" s="65"/>
      <c r="I33" s="220">
        <f>G33*(1-H33)</f>
        <v>0</v>
      </c>
      <c r="J33" s="221">
        <f>IF(ISERROR(+I33*F33),"",+I33*F33)</f>
        <v>0</v>
      </c>
      <c r="K33" s="302"/>
      <c r="L33" s="14"/>
      <c r="M33" s="222" t="str">
        <f t="shared" ref="M33:N37" si="1">IF(ISBLANK(+C33),"",+C33)</f>
        <v/>
      </c>
      <c r="N33" s="222" t="str">
        <f t="shared" si="1"/>
        <v/>
      </c>
      <c r="O33" s="223" t="str">
        <f>IF(ISBLANK(+F33),"",+F33)</f>
        <v/>
      </c>
      <c r="P33" s="109"/>
      <c r="Q33" s="258"/>
      <c r="R33" s="235"/>
      <c r="S33" s="220">
        <f t="shared" ref="S33:S37" si="2">IF(ISERROR(+Q33*(1-(R33))),"",+Q33*(1-(R33)))</f>
        <v>0</v>
      </c>
      <c r="T33" s="221">
        <f t="shared" ref="T33:T37" si="3">IF(ISERROR(+S33*O33*7),0,+S33*O33*7)</f>
        <v>0</v>
      </c>
      <c r="U33" s="302"/>
      <c r="V33" s="14"/>
      <c r="W33" s="222" t="str">
        <f t="shared" ref="W33:X37" si="4">IF(ISBLANK(+M33),"",+M33)</f>
        <v/>
      </c>
      <c r="X33" s="222" t="str">
        <f t="shared" si="4"/>
        <v/>
      </c>
      <c r="Y33" s="223" t="str">
        <f>IF(ISBLANK(+F33),"",+F33)</f>
        <v/>
      </c>
      <c r="Z33" s="109"/>
      <c r="AA33" s="107"/>
      <c r="AB33" s="236"/>
      <c r="AC33" s="224" t="str">
        <f>IF(ISERROR(IF(OR(Z33="nee",Z33=""),"",+Y33*AA33)),"",IF(OR(Z33="nee",Z33=""),"",+Y33*AA33))</f>
        <v/>
      </c>
      <c r="AD33" s="225" t="str">
        <f>IF(ISERROR((AC33*24*365)/1000),"",(AC33*24*365)/1000)</f>
        <v/>
      </c>
      <c r="AE33" s="221">
        <f>IF(ISERROR(+AD33*tariefKwh*7),0,+AD33*tariefKwh*7)</f>
        <v>0</v>
      </c>
    </row>
    <row r="34" spans="1:31" s="11" customFormat="1" ht="15" customHeight="1" x14ac:dyDescent="0.2">
      <c r="A34" s="59"/>
      <c r="B34" s="139"/>
      <c r="C34" s="180"/>
      <c r="D34" s="64"/>
      <c r="E34" s="64"/>
      <c r="F34" s="234"/>
      <c r="G34" s="258"/>
      <c r="H34" s="65"/>
      <c r="I34" s="220">
        <f>G34*(1-H34)</f>
        <v>0</v>
      </c>
      <c r="J34" s="221">
        <f>IF(ISERROR(+I34*F34),"",+I34*F34)</f>
        <v>0</v>
      </c>
      <c r="K34" s="302"/>
      <c r="L34" s="14"/>
      <c r="M34" s="222" t="str">
        <f t="shared" si="1"/>
        <v/>
      </c>
      <c r="N34" s="222" t="str">
        <f t="shared" si="1"/>
        <v/>
      </c>
      <c r="O34" s="223" t="str">
        <f>IF(ISBLANK(+F34),"",+F34)</f>
        <v/>
      </c>
      <c r="P34" s="109"/>
      <c r="Q34" s="258"/>
      <c r="R34" s="235"/>
      <c r="S34" s="220">
        <f t="shared" si="2"/>
        <v>0</v>
      </c>
      <c r="T34" s="221">
        <f t="shared" si="3"/>
        <v>0</v>
      </c>
      <c r="U34" s="302"/>
      <c r="V34" s="14"/>
      <c r="W34" s="222" t="str">
        <f t="shared" si="4"/>
        <v/>
      </c>
      <c r="X34" s="222" t="str">
        <f t="shared" si="4"/>
        <v/>
      </c>
      <c r="Y34" s="223" t="str">
        <f>IF(ISBLANK(+F34),"",+F34)</f>
        <v/>
      </c>
      <c r="Z34" s="109"/>
      <c r="AA34" s="107"/>
      <c r="AB34" s="236"/>
      <c r="AC34" s="224" t="str">
        <f>IF(ISERROR(IF(OR(Z34="nee",Z34=""),"",+Y34*AA34)),"",IF(OR(Z34="nee",Z34=""),"",+Y34*AA34))</f>
        <v/>
      </c>
      <c r="AD34" s="225" t="str">
        <f>IF(ISERROR((AC34*24*365)/1000),"",(AC34*24*365)/1000)</f>
        <v/>
      </c>
      <c r="AE34" s="221">
        <f>IF(ISERROR(+AD34*tariefKwh*7),0,+AD34*tariefKwh*7)</f>
        <v>0</v>
      </c>
    </row>
    <row r="35" spans="1:31" s="11" customFormat="1" ht="15" customHeight="1" x14ac:dyDescent="0.2">
      <c r="A35" s="59"/>
      <c r="B35" s="139"/>
      <c r="C35" s="180"/>
      <c r="D35" s="64"/>
      <c r="E35" s="64"/>
      <c r="F35" s="234"/>
      <c r="G35" s="258"/>
      <c r="H35" s="65"/>
      <c r="I35" s="220">
        <f>G35*(1-H35)</f>
        <v>0</v>
      </c>
      <c r="J35" s="221">
        <f>IF(ISERROR(+I35*F35),"",+I35*F35)</f>
        <v>0</v>
      </c>
      <c r="K35" s="302"/>
      <c r="L35" s="14"/>
      <c r="M35" s="222" t="str">
        <f t="shared" si="1"/>
        <v/>
      </c>
      <c r="N35" s="222" t="str">
        <f t="shared" si="1"/>
        <v/>
      </c>
      <c r="O35" s="223" t="str">
        <f>IF(ISBLANK(+F35),"",+F35)</f>
        <v/>
      </c>
      <c r="P35" s="109"/>
      <c r="Q35" s="258"/>
      <c r="R35" s="235"/>
      <c r="S35" s="220">
        <f t="shared" si="2"/>
        <v>0</v>
      </c>
      <c r="T35" s="221">
        <f t="shared" si="3"/>
        <v>0</v>
      </c>
      <c r="U35" s="302"/>
      <c r="V35" s="14"/>
      <c r="W35" s="222" t="str">
        <f t="shared" si="4"/>
        <v/>
      </c>
      <c r="X35" s="222" t="str">
        <f t="shared" si="4"/>
        <v/>
      </c>
      <c r="Y35" s="223" t="str">
        <f>IF(ISBLANK(+F35),"",+F35)</f>
        <v/>
      </c>
      <c r="Z35" s="109"/>
      <c r="AA35" s="107"/>
      <c r="AB35" s="236"/>
      <c r="AC35" s="224" t="str">
        <f>IF(ISERROR(IF(OR(Z35="nee",Z35=""),"",+Y35*AA35)),"",IF(OR(Z35="nee",Z35=""),"",+Y35*AA35))</f>
        <v/>
      </c>
      <c r="AD35" s="225" t="str">
        <f>IF(ISERROR((AC35*24*365)/1000),"",(AC35*24*365)/1000)</f>
        <v/>
      </c>
      <c r="AE35" s="221">
        <f>IF(ISERROR(+AD35*tariefKwh*7),0,+AD35*tariefKwh*7)</f>
        <v>0</v>
      </c>
    </row>
    <row r="36" spans="1:31" s="11" customFormat="1" ht="15" customHeight="1" x14ac:dyDescent="0.2">
      <c r="A36" s="59"/>
      <c r="B36" s="139"/>
      <c r="C36" s="180"/>
      <c r="D36" s="64"/>
      <c r="E36" s="64"/>
      <c r="F36" s="234"/>
      <c r="G36" s="258"/>
      <c r="H36" s="65"/>
      <c r="I36" s="220">
        <f>G36*(1-H36)</f>
        <v>0</v>
      </c>
      <c r="J36" s="221">
        <f>IF(ISERROR(+I36*F36),"",+I36*F36)</f>
        <v>0</v>
      </c>
      <c r="K36" s="302"/>
      <c r="L36" s="14"/>
      <c r="M36" s="222" t="str">
        <f t="shared" si="1"/>
        <v/>
      </c>
      <c r="N36" s="222" t="str">
        <f t="shared" si="1"/>
        <v/>
      </c>
      <c r="O36" s="223" t="str">
        <f>IF(ISBLANK(+F36),"",+F36)</f>
        <v/>
      </c>
      <c r="P36" s="109"/>
      <c r="Q36" s="258"/>
      <c r="R36" s="235"/>
      <c r="S36" s="220">
        <f t="shared" si="2"/>
        <v>0</v>
      </c>
      <c r="T36" s="221">
        <f t="shared" si="3"/>
        <v>0</v>
      </c>
      <c r="U36" s="302"/>
      <c r="V36" s="14"/>
      <c r="W36" s="222" t="str">
        <f t="shared" si="4"/>
        <v/>
      </c>
      <c r="X36" s="222" t="str">
        <f t="shared" si="4"/>
        <v/>
      </c>
      <c r="Y36" s="223" t="str">
        <f>IF(ISBLANK(+F36),"",+F36)</f>
        <v/>
      </c>
      <c r="Z36" s="109"/>
      <c r="AA36" s="107"/>
      <c r="AB36" s="236"/>
      <c r="AC36" s="224" t="str">
        <f>IF(ISERROR(IF(OR(Z36="nee",Z36=""),"",+Y36*AA36)),"",IF(OR(Z36="nee",Z36=""),"",+Y36*AA36))</f>
        <v/>
      </c>
      <c r="AD36" s="225" t="str">
        <f>IF(ISERROR((AC36*24*365)/1000),"",(AC36*24*365)/1000)</f>
        <v/>
      </c>
      <c r="AE36" s="221">
        <f>IF(ISERROR(+AD36*tariefKwh*7),0,+AD36*tariefKwh*7)</f>
        <v>0</v>
      </c>
    </row>
    <row r="37" spans="1:31" s="11" customFormat="1" ht="15" customHeight="1" x14ac:dyDescent="0.2">
      <c r="A37" s="59"/>
      <c r="B37" s="139"/>
      <c r="C37" s="180"/>
      <c r="D37" s="64"/>
      <c r="E37" s="64"/>
      <c r="F37" s="234"/>
      <c r="G37" s="258"/>
      <c r="H37" s="65"/>
      <c r="I37" s="220">
        <f>G37*(1-H37)</f>
        <v>0</v>
      </c>
      <c r="J37" s="221">
        <f>IF(ISERROR(+I37*F37),"",+I37*F37)</f>
        <v>0</v>
      </c>
      <c r="K37" s="302"/>
      <c r="L37" s="14"/>
      <c r="M37" s="222" t="str">
        <f t="shared" si="1"/>
        <v/>
      </c>
      <c r="N37" s="222" t="str">
        <f t="shared" si="1"/>
        <v/>
      </c>
      <c r="O37" s="223" t="str">
        <f>IF(ISBLANK(+F37),"",+F37)</f>
        <v/>
      </c>
      <c r="P37" s="109"/>
      <c r="Q37" s="258"/>
      <c r="R37" s="235"/>
      <c r="S37" s="220">
        <f t="shared" si="2"/>
        <v>0</v>
      </c>
      <c r="T37" s="221">
        <f t="shared" si="3"/>
        <v>0</v>
      </c>
      <c r="U37" s="302"/>
      <c r="V37" s="14"/>
      <c r="W37" s="222" t="str">
        <f t="shared" si="4"/>
        <v/>
      </c>
      <c r="X37" s="222" t="str">
        <f t="shared" si="4"/>
        <v/>
      </c>
      <c r="Y37" s="223" t="str">
        <f>IF(ISBLANK(+F37),"",+F37)</f>
        <v/>
      </c>
      <c r="Z37" s="109"/>
      <c r="AA37" s="107"/>
      <c r="AB37" s="236"/>
      <c r="AC37" s="224" t="str">
        <f>IF(ISERROR(IF(OR(Z37="nee",Z37=""),"",+Y37*AA37)),"",IF(OR(Z37="nee",Z37=""),"",+Y37*AA37))</f>
        <v/>
      </c>
      <c r="AD37" s="225" t="str">
        <f>IF(ISERROR((AC37*24*365)/1000),"",(AC37*24*365)/1000)</f>
        <v/>
      </c>
      <c r="AE37" s="221">
        <f>IF(ISERROR(+AD37*tariefKwh*7),0,+AD37*tariefKwh*7)</f>
        <v>0</v>
      </c>
    </row>
    <row r="38" spans="1:31" s="11" customFormat="1" ht="15" customHeight="1" x14ac:dyDescent="0.2">
      <c r="A38" s="59"/>
      <c r="B38" s="80"/>
      <c r="C38" s="226" t="s">
        <v>317</v>
      </c>
      <c r="D38" s="227"/>
      <c r="E38" s="227"/>
      <c r="F38" s="228"/>
      <c r="G38" s="229"/>
      <c r="H38" s="230"/>
      <c r="I38" s="229"/>
      <c r="J38" s="231"/>
      <c r="K38" s="231"/>
      <c r="L38" s="232"/>
      <c r="M38" s="233"/>
      <c r="N38" s="167"/>
      <c r="O38" s="14"/>
      <c r="P38" s="14"/>
      <c r="Q38" s="14"/>
      <c r="R38" s="14"/>
      <c r="S38" s="14"/>
      <c r="T38" s="14"/>
      <c r="U38" s="231"/>
      <c r="V38" s="14"/>
      <c r="W38" s="167"/>
      <c r="X38" s="167"/>
      <c r="Y38" s="14"/>
      <c r="Z38" s="74"/>
      <c r="AA38" s="14"/>
      <c r="AB38" s="14"/>
    </row>
    <row r="39" spans="1:31" s="11" customFormat="1" ht="15" customHeight="1" x14ac:dyDescent="0.2">
      <c r="A39" s="59"/>
      <c r="B39" s="80"/>
      <c r="C39" s="226"/>
      <c r="D39" s="227"/>
      <c r="E39" s="227"/>
      <c r="F39" s="228"/>
      <c r="G39" s="229"/>
      <c r="H39" s="229"/>
      <c r="I39" s="230"/>
      <c r="J39" s="229"/>
      <c r="K39" s="229"/>
      <c r="L39" s="231"/>
      <c r="M39" s="232"/>
      <c r="N39" s="233"/>
      <c r="O39" s="167"/>
      <c r="P39" s="14"/>
      <c r="Q39" s="14"/>
      <c r="R39" s="230"/>
      <c r="S39" s="14"/>
      <c r="T39" s="14"/>
      <c r="U39" s="229"/>
      <c r="V39" s="14"/>
      <c r="W39" s="14"/>
      <c r="X39" s="167"/>
      <c r="Y39" s="167"/>
      <c r="Z39" s="14"/>
      <c r="AA39" s="74"/>
      <c r="AB39" s="14"/>
      <c r="AC39" s="14"/>
    </row>
    <row r="40" spans="1:31" s="11" customFormat="1" ht="57" customHeight="1" x14ac:dyDescent="0.45">
      <c r="A40" s="59"/>
      <c r="B40" s="82" t="s">
        <v>40</v>
      </c>
      <c r="C40" s="513" t="str">
        <f>VLOOKUP(B40,$B$10:$D$26,2,FALSE)</f>
        <v>Variant 1: Licentie(s) Basis LAN Access</v>
      </c>
      <c r="D40" s="514" t="e">
        <f>VLOOKUP(C40,$B$10:$D$26,2,FALSE)</f>
        <v>#N/A</v>
      </c>
      <c r="E40" s="514" t="e">
        <f>VLOOKUP(D40,$B$10:$D$26,2,FALSE)</f>
        <v>#N/A</v>
      </c>
      <c r="F40" s="68"/>
      <c r="G40" s="68"/>
      <c r="H40" s="68"/>
      <c r="I40" s="68"/>
      <c r="J40" s="215" t="s">
        <v>50</v>
      </c>
      <c r="K40" s="303"/>
      <c r="L40" s="14"/>
      <c r="M40" s="513" t="str">
        <f>IF(E41="Subscription","Subscription","Onderhoud &amp; Support")</f>
        <v>Onderhoud &amp; Support</v>
      </c>
      <c r="N40" s="514"/>
      <c r="O40" s="514"/>
      <c r="P40" s="514"/>
      <c r="Q40" s="58"/>
      <c r="R40" s="58"/>
      <c r="S40" s="58"/>
      <c r="T40" s="215" t="str">
        <f>"Totaalprijs "&amp;M40&amp;" 
Licentie"</f>
        <v>Totaalprijs Onderhoud &amp; Support 
Licentie</v>
      </c>
      <c r="U40" s="303"/>
      <c r="V40" s="14"/>
      <c r="W40" s="165"/>
      <c r="X40" s="165"/>
      <c r="Y40" s="18"/>
      <c r="Z40" s="18"/>
      <c r="AA40" s="18"/>
      <c r="AB40" s="18"/>
      <c r="AC40" s="18"/>
      <c r="AD40" s="18"/>
      <c r="AE40" s="18"/>
    </row>
    <row r="41" spans="1:31" s="11" customFormat="1" ht="20" thickBot="1" x14ac:dyDescent="0.35">
      <c r="A41" s="59"/>
      <c r="B41" s="83"/>
      <c r="C41" s="84" t="s">
        <v>48</v>
      </c>
      <c r="D41" s="182"/>
      <c r="E41" s="138"/>
      <c r="F41" s="327" t="s">
        <v>49</v>
      </c>
      <c r="G41" s="100"/>
      <c r="H41" s="69"/>
      <c r="I41" s="69"/>
      <c r="J41" s="70">
        <f>SUM(J43:J45)</f>
        <v>0</v>
      </c>
      <c r="K41" s="304"/>
      <c r="L41" s="14"/>
      <c r="M41" s="169"/>
      <c r="N41" s="168"/>
      <c r="O41" s="71"/>
      <c r="P41" s="71"/>
      <c r="Q41" s="71"/>
      <c r="R41" s="71"/>
      <c r="S41" s="71"/>
      <c r="T41" s="72">
        <f>SUM(T43:T45)</f>
        <v>0</v>
      </c>
      <c r="U41" s="304"/>
      <c r="V41" s="14"/>
      <c r="W41" s="165"/>
      <c r="X41" s="165"/>
      <c r="Y41" s="18"/>
      <c r="Z41" s="18"/>
      <c r="AA41" s="18"/>
      <c r="AB41" s="18"/>
      <c r="AC41" s="18"/>
      <c r="AD41" s="18"/>
      <c r="AE41" s="18"/>
    </row>
    <row r="42" spans="1:31" s="11" customFormat="1" ht="70.5" thickTop="1" x14ac:dyDescent="0.3">
      <c r="A42" s="59"/>
      <c r="B42" s="139"/>
      <c r="C42" s="216" t="s">
        <v>5</v>
      </c>
      <c r="D42" s="216" t="s">
        <v>11</v>
      </c>
      <c r="E42" s="216" t="s">
        <v>14</v>
      </c>
      <c r="F42" s="217" t="s">
        <v>17</v>
      </c>
      <c r="G42" s="217" t="s">
        <v>45</v>
      </c>
      <c r="H42" s="217" t="s">
        <v>192</v>
      </c>
      <c r="I42" s="217" t="s">
        <v>12</v>
      </c>
      <c r="J42" s="217" t="s">
        <v>13</v>
      </c>
      <c r="K42" s="301" t="s">
        <v>222</v>
      </c>
      <c r="L42" s="14"/>
      <c r="M42" s="216" t="s">
        <v>5</v>
      </c>
      <c r="N42" s="216" t="s">
        <v>11</v>
      </c>
      <c r="O42" s="217" t="s">
        <v>17</v>
      </c>
      <c r="P42" s="218" t="s">
        <v>21</v>
      </c>
      <c r="Q42" s="217" t="s">
        <v>336</v>
      </c>
      <c r="R42" s="217" t="s">
        <v>192</v>
      </c>
      <c r="S42" s="217" t="s">
        <v>337</v>
      </c>
      <c r="T42" s="217" t="s">
        <v>236</v>
      </c>
      <c r="U42" s="301" t="s">
        <v>222</v>
      </c>
      <c r="V42" s="14"/>
      <c r="W42" s="86"/>
      <c r="X42" s="165"/>
      <c r="Y42" s="165"/>
      <c r="Z42" s="18"/>
      <c r="AA42" s="18"/>
      <c r="AB42" s="18"/>
      <c r="AC42" s="18"/>
      <c r="AD42" s="18"/>
      <c r="AE42" s="18"/>
    </row>
    <row r="43" spans="1:31" s="11" customFormat="1" ht="15" customHeight="1" x14ac:dyDescent="0.2">
      <c r="A43" s="59"/>
      <c r="B43" s="139"/>
      <c r="C43" s="180"/>
      <c r="D43" s="64"/>
      <c r="E43" s="64"/>
      <c r="F43" s="234"/>
      <c r="G43" s="258"/>
      <c r="H43" s="65"/>
      <c r="I43" s="220">
        <f>G43*(1-H43)</f>
        <v>0</v>
      </c>
      <c r="J43" s="221">
        <f>IF(ISERROR(+I43*F43),"",+I43*F43)</f>
        <v>0</v>
      </c>
      <c r="K43" s="302"/>
      <c r="L43" s="14"/>
      <c r="M43" s="222" t="str">
        <f t="shared" ref="M43:N45" si="5">IF(ISBLANK(+C43),"",+C43)</f>
        <v/>
      </c>
      <c r="N43" s="222" t="str">
        <f t="shared" si="5"/>
        <v/>
      </c>
      <c r="O43" s="223" t="str">
        <f>IF(ISBLANK(+F43),"",+F43)</f>
        <v/>
      </c>
      <c r="P43" s="109"/>
      <c r="Q43" s="258"/>
      <c r="R43" s="235"/>
      <c r="S43" s="220">
        <f t="shared" ref="S43:S45" si="6">IF(ISERROR(+Q43*(1-(R43))),"",+Q43*(1-(R43)))</f>
        <v>0</v>
      </c>
      <c r="T43" s="221">
        <f t="shared" ref="T43:T45" si="7">IF(ISERROR(+S43*O43*7),0,+S43*O43*7)</f>
        <v>0</v>
      </c>
      <c r="U43" s="302"/>
      <c r="V43" s="14"/>
      <c r="W43" s="165"/>
      <c r="X43" s="165"/>
      <c r="Y43" s="18"/>
      <c r="Z43" s="18"/>
      <c r="AA43" s="18"/>
      <c r="AB43" s="18"/>
      <c r="AC43" s="18"/>
      <c r="AD43" s="18"/>
      <c r="AE43" s="18"/>
    </row>
    <row r="44" spans="1:31" s="11" customFormat="1" ht="15" customHeight="1" x14ac:dyDescent="0.2">
      <c r="A44" s="59"/>
      <c r="B44" s="139"/>
      <c r="C44" s="180"/>
      <c r="D44" s="64"/>
      <c r="E44" s="64"/>
      <c r="F44" s="234"/>
      <c r="G44" s="258"/>
      <c r="H44" s="65"/>
      <c r="I44" s="220">
        <f>G44*(1-H44)</f>
        <v>0</v>
      </c>
      <c r="J44" s="221">
        <f>IF(ISERROR(+I44*F44),"",+I44*F44)</f>
        <v>0</v>
      </c>
      <c r="K44" s="302"/>
      <c r="L44" s="14"/>
      <c r="M44" s="222" t="str">
        <f t="shared" si="5"/>
        <v/>
      </c>
      <c r="N44" s="222" t="str">
        <f t="shared" si="5"/>
        <v/>
      </c>
      <c r="O44" s="223" t="str">
        <f>IF(ISBLANK(+F44),"",+F44)</f>
        <v/>
      </c>
      <c r="P44" s="109"/>
      <c r="Q44" s="258"/>
      <c r="R44" s="235"/>
      <c r="S44" s="220">
        <f t="shared" si="6"/>
        <v>0</v>
      </c>
      <c r="T44" s="221">
        <f t="shared" si="7"/>
        <v>0</v>
      </c>
      <c r="U44" s="302"/>
      <c r="V44" s="14"/>
      <c r="W44" s="165"/>
      <c r="X44" s="165"/>
      <c r="Y44" s="18"/>
      <c r="Z44" s="18"/>
      <c r="AA44" s="18"/>
      <c r="AB44" s="18"/>
      <c r="AC44" s="18"/>
      <c r="AD44" s="18"/>
      <c r="AE44" s="18"/>
    </row>
    <row r="45" spans="1:31" s="11" customFormat="1" ht="15" customHeight="1" x14ac:dyDescent="0.2">
      <c r="A45" s="59"/>
      <c r="B45" s="139"/>
      <c r="C45" s="180"/>
      <c r="D45" s="64"/>
      <c r="E45" s="64"/>
      <c r="F45" s="234"/>
      <c r="G45" s="258"/>
      <c r="H45" s="65"/>
      <c r="I45" s="220">
        <f>G45*(1-H45)</f>
        <v>0</v>
      </c>
      <c r="J45" s="221">
        <f>IF(ISERROR(+I45*F45),"",+I45*F45)</f>
        <v>0</v>
      </c>
      <c r="K45" s="302"/>
      <c r="L45" s="14"/>
      <c r="M45" s="222" t="str">
        <f t="shared" si="5"/>
        <v/>
      </c>
      <c r="N45" s="222" t="str">
        <f t="shared" si="5"/>
        <v/>
      </c>
      <c r="O45" s="223" t="str">
        <f>IF(ISBLANK(+F45),"",+F45)</f>
        <v/>
      </c>
      <c r="P45" s="109"/>
      <c r="Q45" s="258"/>
      <c r="R45" s="235"/>
      <c r="S45" s="220">
        <f t="shared" si="6"/>
        <v>0</v>
      </c>
      <c r="T45" s="221">
        <f t="shared" si="7"/>
        <v>0</v>
      </c>
      <c r="U45" s="302"/>
      <c r="V45" s="14"/>
      <c r="W45" s="165"/>
      <c r="X45" s="165"/>
      <c r="Y45" s="18"/>
      <c r="Z45" s="18"/>
      <c r="AA45" s="18"/>
      <c r="AB45" s="18"/>
      <c r="AC45" s="18"/>
      <c r="AD45" s="18"/>
      <c r="AE45" s="18"/>
    </row>
    <row r="46" spans="1:31" s="11" customFormat="1" ht="15" customHeight="1" thickBot="1" x14ac:dyDescent="0.35">
      <c r="A46" s="59"/>
      <c r="B46" s="173"/>
      <c r="C46" s="173"/>
      <c r="D46" s="173"/>
      <c r="E46" s="24"/>
      <c r="F46" s="20"/>
      <c r="G46" s="20"/>
      <c r="H46" s="20"/>
      <c r="I46" s="20"/>
      <c r="J46" s="20"/>
      <c r="K46" s="20"/>
      <c r="L46" s="20"/>
      <c r="M46" s="164"/>
      <c r="N46" s="164"/>
      <c r="O46" s="20"/>
      <c r="P46" s="20"/>
      <c r="Q46" s="20"/>
      <c r="R46" s="20"/>
      <c r="S46" s="20"/>
      <c r="T46" s="20"/>
      <c r="U46" s="20"/>
      <c r="V46" s="20"/>
      <c r="W46" s="164"/>
      <c r="X46" s="164"/>
      <c r="Y46" s="20"/>
      <c r="Z46" s="20"/>
      <c r="AA46" s="20"/>
      <c r="AB46" s="20"/>
      <c r="AC46" s="20"/>
      <c r="AD46" s="20"/>
      <c r="AE46" s="20"/>
    </row>
    <row r="47" spans="1:31" s="11" customFormat="1" ht="15" customHeight="1" x14ac:dyDescent="0.3">
      <c r="A47" s="59"/>
      <c r="B47" s="174"/>
      <c r="C47" s="174"/>
      <c r="D47" s="174"/>
      <c r="E47" s="17"/>
      <c r="F47" s="18"/>
      <c r="G47" s="18"/>
      <c r="H47" s="18"/>
      <c r="I47" s="18"/>
      <c r="J47" s="18"/>
      <c r="K47" s="18"/>
      <c r="L47" s="18"/>
      <c r="M47" s="18"/>
      <c r="N47" s="165"/>
      <c r="O47" s="165"/>
      <c r="P47" s="18"/>
      <c r="Q47" s="18"/>
      <c r="R47" s="18"/>
      <c r="S47" s="18"/>
      <c r="T47" s="18"/>
      <c r="U47" s="18"/>
      <c r="V47" s="18"/>
      <c r="W47" s="18"/>
      <c r="X47" s="165"/>
      <c r="Y47" s="165"/>
      <c r="Z47" s="18"/>
      <c r="AA47" s="18"/>
      <c r="AB47" s="18"/>
      <c r="AC47" s="18"/>
      <c r="AD47" s="18"/>
      <c r="AE47" s="18"/>
    </row>
    <row r="48" spans="1:31" s="11" customFormat="1" ht="21" customHeight="1" x14ac:dyDescent="0.2">
      <c r="A48" s="59"/>
      <c r="B48" s="88" t="s">
        <v>9</v>
      </c>
      <c r="C48" s="84" t="str">
        <f>VLOOKUP(B48,$B$10:$D$26,2,FALSE)</f>
        <v>Variant 2: LAN access</v>
      </c>
      <c r="D48" s="179"/>
      <c r="E48" s="132"/>
      <c r="F48" s="132"/>
      <c r="G48" s="135" t="s">
        <v>44</v>
      </c>
      <c r="H48" s="135"/>
      <c r="I48" s="132"/>
      <c r="J48" s="131"/>
      <c r="K48" s="299"/>
      <c r="L48" s="86"/>
      <c r="M48" s="279" t="s">
        <v>335</v>
      </c>
      <c r="N48" s="280"/>
      <c r="O48" s="281"/>
      <c r="P48" s="281"/>
      <c r="Q48" s="281"/>
      <c r="R48" s="281"/>
      <c r="S48" s="132"/>
      <c r="T48" s="131"/>
      <c r="U48" s="299"/>
      <c r="V48" s="86"/>
      <c r="W48" s="279" t="s">
        <v>18</v>
      </c>
      <c r="X48" s="280"/>
      <c r="Y48" s="281"/>
      <c r="Z48" s="281"/>
      <c r="AA48" s="281"/>
      <c r="AB48" s="281"/>
      <c r="AC48" s="281"/>
      <c r="AD48" s="132"/>
      <c r="AE48" s="131"/>
    </row>
    <row r="49" spans="1:34" s="87" customFormat="1" ht="20" thickBot="1" x14ac:dyDescent="0.25">
      <c r="A49" s="59"/>
      <c r="B49" s="59"/>
      <c r="C49" s="84" t="s">
        <v>23</v>
      </c>
      <c r="D49" s="179"/>
      <c r="E49" s="521" t="str">
        <f>"LAN "&amp;LEFT(B48,1)&amp;" : "</f>
        <v xml:space="preserve">LAN 2 : </v>
      </c>
      <c r="F49" s="522"/>
      <c r="G49" s="525"/>
      <c r="H49" s="526"/>
      <c r="I49" s="89" t="s">
        <v>24</v>
      </c>
      <c r="J49" s="85">
        <f>SUM(J51:J55)</f>
        <v>0</v>
      </c>
      <c r="K49" s="300"/>
      <c r="L49" s="59"/>
      <c r="M49" s="277"/>
      <c r="N49" s="278"/>
      <c r="O49" s="133"/>
      <c r="P49" s="133"/>
      <c r="Q49" s="133"/>
      <c r="R49" s="133"/>
      <c r="S49" s="136" t="s">
        <v>24</v>
      </c>
      <c r="T49" s="137">
        <f>SUM(T51:T55)</f>
        <v>0</v>
      </c>
      <c r="U49" s="300"/>
      <c r="V49" s="59"/>
      <c r="W49" s="277"/>
      <c r="X49" s="278"/>
      <c r="Y49" s="133"/>
      <c r="Z49" s="133"/>
      <c r="AA49" s="133"/>
      <c r="AB49" s="133"/>
      <c r="AC49" s="133"/>
      <c r="AD49" s="136" t="s">
        <v>24</v>
      </c>
      <c r="AE49" s="137">
        <f>SUM(AE51:AE55)</f>
        <v>0</v>
      </c>
      <c r="AF49" s="11"/>
      <c r="AG49" s="11"/>
      <c r="AH49" s="11"/>
    </row>
    <row r="50" spans="1:34" s="11" customFormat="1" ht="70.5" thickTop="1" x14ac:dyDescent="0.3">
      <c r="A50" s="59"/>
      <c r="B50" s="139"/>
      <c r="C50" s="216" t="s">
        <v>5</v>
      </c>
      <c r="D50" s="216" t="s">
        <v>11</v>
      </c>
      <c r="E50" s="216" t="s">
        <v>14</v>
      </c>
      <c r="F50" s="217" t="s">
        <v>17</v>
      </c>
      <c r="G50" s="217" t="s">
        <v>45</v>
      </c>
      <c r="H50" s="217" t="s">
        <v>192</v>
      </c>
      <c r="I50" s="217" t="s">
        <v>12</v>
      </c>
      <c r="J50" s="217" t="s">
        <v>13</v>
      </c>
      <c r="K50" s="301" t="s">
        <v>222</v>
      </c>
      <c r="L50" s="14"/>
      <c r="M50" s="216" t="s">
        <v>5</v>
      </c>
      <c r="N50" s="216" t="s">
        <v>11</v>
      </c>
      <c r="O50" s="217" t="s">
        <v>17</v>
      </c>
      <c r="P50" s="218" t="s">
        <v>21</v>
      </c>
      <c r="Q50" s="217" t="s">
        <v>336</v>
      </c>
      <c r="R50" s="217" t="s">
        <v>192</v>
      </c>
      <c r="S50" s="217" t="s">
        <v>337</v>
      </c>
      <c r="T50" s="217" t="s">
        <v>236</v>
      </c>
      <c r="U50" s="301" t="s">
        <v>222</v>
      </c>
      <c r="V50" s="14"/>
      <c r="W50" s="216" t="s">
        <v>5</v>
      </c>
      <c r="X50" s="216" t="s">
        <v>11</v>
      </c>
      <c r="Y50" s="217" t="s">
        <v>17</v>
      </c>
      <c r="Z50" s="218" t="s">
        <v>21</v>
      </c>
      <c r="AA50" s="217" t="s">
        <v>320</v>
      </c>
      <c r="AB50" s="219" t="s">
        <v>16</v>
      </c>
      <c r="AC50" s="217" t="s">
        <v>320</v>
      </c>
      <c r="AD50" s="217" t="s">
        <v>20</v>
      </c>
      <c r="AE50" s="217" t="s">
        <v>238</v>
      </c>
    </row>
    <row r="51" spans="1:34" s="11" customFormat="1" ht="15" customHeight="1" x14ac:dyDescent="0.2">
      <c r="A51" s="59"/>
      <c r="B51" s="139"/>
      <c r="C51" s="180"/>
      <c r="D51" s="64"/>
      <c r="E51" s="64"/>
      <c r="F51" s="234"/>
      <c r="G51" s="258"/>
      <c r="H51" s="65"/>
      <c r="I51" s="220">
        <f>G51*(1-H51)</f>
        <v>0</v>
      </c>
      <c r="J51" s="221">
        <f>IF(ISERROR(+I51*F51),"",+I51*F51)</f>
        <v>0</v>
      </c>
      <c r="K51" s="302"/>
      <c r="L51" s="14"/>
      <c r="M51" s="222" t="str">
        <f t="shared" ref="M51:N55" si="8">IF(ISBLANK(+C51),"",+C51)</f>
        <v/>
      </c>
      <c r="N51" s="222" t="str">
        <f t="shared" si="8"/>
        <v/>
      </c>
      <c r="O51" s="223" t="str">
        <f>IF(ISBLANK(+F51),"",+F51)</f>
        <v/>
      </c>
      <c r="P51" s="109"/>
      <c r="Q51" s="258"/>
      <c r="R51" s="235"/>
      <c r="S51" s="220">
        <f t="shared" ref="S51:S55" si="9">IF(ISERROR(+Q51*(1-(R51))),"",+Q51*(1-(R51)))</f>
        <v>0</v>
      </c>
      <c r="T51" s="221">
        <f t="shared" ref="T51:T55" si="10">IF(ISERROR(+S51*O51*7),0,+S51*O51*7)</f>
        <v>0</v>
      </c>
      <c r="U51" s="302"/>
      <c r="V51" s="14"/>
      <c r="W51" s="222" t="str">
        <f t="shared" ref="W51:X55" si="11">IF(ISBLANK(+M51),"",+M51)</f>
        <v/>
      </c>
      <c r="X51" s="222" t="str">
        <f t="shared" si="11"/>
        <v/>
      </c>
      <c r="Y51" s="223" t="str">
        <f>IF(ISBLANK(+F51),"",+F51)</f>
        <v/>
      </c>
      <c r="Z51" s="109"/>
      <c r="AA51" s="107"/>
      <c r="AB51" s="236"/>
      <c r="AC51" s="224" t="str">
        <f>IF(ISERROR(IF(OR(Z51="nee",Z51=""),"",+Y51*AA51)),"",IF(OR(Z51="nee",Z51=""),"",+Y51*AA51))</f>
        <v/>
      </c>
      <c r="AD51" s="225" t="str">
        <f>IF(ISERROR((AC51*24*365)/1000),"",(AC51*24*365)/1000)</f>
        <v/>
      </c>
      <c r="AE51" s="221">
        <f>IF(ISERROR(+AD51*tariefKwh*7),0,+AD51*tariefKwh*7)</f>
        <v>0</v>
      </c>
    </row>
    <row r="52" spans="1:34" s="11" customFormat="1" ht="15" customHeight="1" x14ac:dyDescent="0.2">
      <c r="A52" s="59"/>
      <c r="B52" s="139"/>
      <c r="C52" s="180"/>
      <c r="D52" s="64"/>
      <c r="E52" s="64"/>
      <c r="F52" s="234"/>
      <c r="G52" s="258"/>
      <c r="H52" s="65"/>
      <c r="I52" s="220">
        <f>G52*(1-H52)</f>
        <v>0</v>
      </c>
      <c r="J52" s="221">
        <f>IF(ISERROR(+I52*F52),"",+I52*F52)</f>
        <v>0</v>
      </c>
      <c r="K52" s="302"/>
      <c r="L52" s="14"/>
      <c r="M52" s="222" t="str">
        <f t="shared" si="8"/>
        <v/>
      </c>
      <c r="N52" s="222" t="str">
        <f t="shared" si="8"/>
        <v/>
      </c>
      <c r="O52" s="223" t="str">
        <f>IF(ISBLANK(+F52),"",+F52)</f>
        <v/>
      </c>
      <c r="P52" s="109"/>
      <c r="Q52" s="258"/>
      <c r="R52" s="235"/>
      <c r="S52" s="220">
        <f t="shared" si="9"/>
        <v>0</v>
      </c>
      <c r="T52" s="221">
        <f t="shared" si="10"/>
        <v>0</v>
      </c>
      <c r="U52" s="302"/>
      <c r="V52" s="14"/>
      <c r="W52" s="222" t="str">
        <f t="shared" si="11"/>
        <v/>
      </c>
      <c r="X52" s="222" t="str">
        <f t="shared" si="11"/>
        <v/>
      </c>
      <c r="Y52" s="223" t="str">
        <f>IF(ISBLANK(+F52),"",+F52)</f>
        <v/>
      </c>
      <c r="Z52" s="109"/>
      <c r="AA52" s="107"/>
      <c r="AB52" s="236"/>
      <c r="AC52" s="224" t="str">
        <f>IF(ISERROR(IF(OR(Z52="nee",Z52=""),"",+Y52*AA52)),"",IF(OR(Z52="nee",Z52=""),"",+Y52*AA52))</f>
        <v/>
      </c>
      <c r="AD52" s="225" t="str">
        <f>IF(ISERROR((AC52*24*365)/1000),"",(AC52*24*365)/1000)</f>
        <v/>
      </c>
      <c r="AE52" s="221">
        <f>IF(ISERROR(+AD52*tariefKwh*7),0,+AD52*tariefKwh*7)</f>
        <v>0</v>
      </c>
    </row>
    <row r="53" spans="1:34" s="11" customFormat="1" ht="15" customHeight="1" x14ac:dyDescent="0.2">
      <c r="A53" s="59"/>
      <c r="B53" s="139"/>
      <c r="C53" s="180"/>
      <c r="D53" s="64"/>
      <c r="E53" s="64"/>
      <c r="F53" s="234"/>
      <c r="G53" s="258"/>
      <c r="H53" s="65"/>
      <c r="I53" s="220">
        <f>G53*(1-H53)</f>
        <v>0</v>
      </c>
      <c r="J53" s="221">
        <f>IF(ISERROR(+I53*F53),"",+I53*F53)</f>
        <v>0</v>
      </c>
      <c r="K53" s="302"/>
      <c r="L53" s="14"/>
      <c r="M53" s="222" t="str">
        <f t="shared" si="8"/>
        <v/>
      </c>
      <c r="N53" s="222" t="str">
        <f t="shared" si="8"/>
        <v/>
      </c>
      <c r="O53" s="223" t="str">
        <f>IF(ISBLANK(+F53),"",+F53)</f>
        <v/>
      </c>
      <c r="P53" s="109"/>
      <c r="Q53" s="258"/>
      <c r="R53" s="235"/>
      <c r="S53" s="220">
        <f t="shared" si="9"/>
        <v>0</v>
      </c>
      <c r="T53" s="221">
        <f t="shared" si="10"/>
        <v>0</v>
      </c>
      <c r="U53" s="302"/>
      <c r="V53" s="14"/>
      <c r="W53" s="222" t="str">
        <f t="shared" si="11"/>
        <v/>
      </c>
      <c r="X53" s="222" t="str">
        <f t="shared" si="11"/>
        <v/>
      </c>
      <c r="Y53" s="223" t="str">
        <f>IF(ISBLANK(+F53),"",+F53)</f>
        <v/>
      </c>
      <c r="Z53" s="109"/>
      <c r="AA53" s="107"/>
      <c r="AB53" s="236"/>
      <c r="AC53" s="224" t="str">
        <f>IF(ISERROR(IF(OR(Z53="nee",Z53=""),"",+Y53*AA53)),"",IF(OR(Z53="nee",Z53=""),"",+Y53*AA53))</f>
        <v/>
      </c>
      <c r="AD53" s="225" t="str">
        <f>IF(ISERROR((AC53*24*365)/1000),"",(AC53*24*365)/1000)</f>
        <v/>
      </c>
      <c r="AE53" s="221">
        <f>IF(ISERROR(+AD53*tariefKwh*7),0,+AD53*tariefKwh*7)</f>
        <v>0</v>
      </c>
    </row>
    <row r="54" spans="1:34" s="11" customFormat="1" ht="15" customHeight="1" x14ac:dyDescent="0.2">
      <c r="A54" s="59"/>
      <c r="B54" s="139"/>
      <c r="C54" s="180"/>
      <c r="D54" s="64"/>
      <c r="E54" s="64"/>
      <c r="F54" s="234"/>
      <c r="G54" s="258"/>
      <c r="H54" s="65"/>
      <c r="I54" s="220">
        <f>G54*(1-H54)</f>
        <v>0</v>
      </c>
      <c r="J54" s="221">
        <f>IF(ISERROR(+I54*F54),"",+I54*F54)</f>
        <v>0</v>
      </c>
      <c r="K54" s="302"/>
      <c r="L54" s="14"/>
      <c r="M54" s="222" t="str">
        <f t="shared" si="8"/>
        <v/>
      </c>
      <c r="N54" s="222" t="str">
        <f t="shared" si="8"/>
        <v/>
      </c>
      <c r="O54" s="223" t="str">
        <f>IF(ISBLANK(+F54),"",+F54)</f>
        <v/>
      </c>
      <c r="P54" s="109"/>
      <c r="Q54" s="258"/>
      <c r="R54" s="235"/>
      <c r="S54" s="220">
        <f t="shared" si="9"/>
        <v>0</v>
      </c>
      <c r="T54" s="221">
        <f t="shared" si="10"/>
        <v>0</v>
      </c>
      <c r="U54" s="302"/>
      <c r="V54" s="14"/>
      <c r="W54" s="222" t="str">
        <f t="shared" si="11"/>
        <v/>
      </c>
      <c r="X54" s="222" t="str">
        <f t="shared" si="11"/>
        <v/>
      </c>
      <c r="Y54" s="223" t="str">
        <f>IF(ISBLANK(+F54),"",+F54)</f>
        <v/>
      </c>
      <c r="Z54" s="109"/>
      <c r="AA54" s="107"/>
      <c r="AB54" s="236"/>
      <c r="AC54" s="224" t="str">
        <f>IF(ISERROR(IF(OR(Z54="nee",Z54=""),"",+Y54*AA54)),"",IF(OR(Z54="nee",Z54=""),"",+Y54*AA54))</f>
        <v/>
      </c>
      <c r="AD54" s="225" t="str">
        <f>IF(ISERROR((AC54*24*365)/1000),"",(AC54*24*365)/1000)</f>
        <v/>
      </c>
      <c r="AE54" s="221">
        <f>IF(ISERROR(+AD54*tariefKwh*7),0,+AD54*tariefKwh*7)</f>
        <v>0</v>
      </c>
    </row>
    <row r="55" spans="1:34" s="11" customFormat="1" ht="15" customHeight="1" x14ac:dyDescent="0.2">
      <c r="A55" s="59"/>
      <c r="B55" s="139"/>
      <c r="C55" s="180"/>
      <c r="D55" s="64"/>
      <c r="E55" s="64"/>
      <c r="F55" s="234"/>
      <c r="G55" s="258"/>
      <c r="H55" s="65"/>
      <c r="I55" s="220">
        <f>G55*(1-H55)</f>
        <v>0</v>
      </c>
      <c r="J55" s="221">
        <f>IF(ISERROR(+I55*F55),"",+I55*F55)</f>
        <v>0</v>
      </c>
      <c r="K55" s="302"/>
      <c r="L55" s="14"/>
      <c r="M55" s="222" t="str">
        <f t="shared" si="8"/>
        <v/>
      </c>
      <c r="N55" s="222" t="str">
        <f t="shared" si="8"/>
        <v/>
      </c>
      <c r="O55" s="223" t="str">
        <f>IF(ISBLANK(+F55),"",+F55)</f>
        <v/>
      </c>
      <c r="P55" s="109"/>
      <c r="Q55" s="258"/>
      <c r="R55" s="235"/>
      <c r="S55" s="220">
        <f t="shared" si="9"/>
        <v>0</v>
      </c>
      <c r="T55" s="221">
        <f t="shared" si="10"/>
        <v>0</v>
      </c>
      <c r="U55" s="302"/>
      <c r="V55" s="14"/>
      <c r="W55" s="222" t="str">
        <f t="shared" si="11"/>
        <v/>
      </c>
      <c r="X55" s="222" t="str">
        <f t="shared" si="11"/>
        <v/>
      </c>
      <c r="Y55" s="223" t="str">
        <f>IF(ISBLANK(+F55),"",+F55)</f>
        <v/>
      </c>
      <c r="Z55" s="109"/>
      <c r="AA55" s="107"/>
      <c r="AB55" s="236"/>
      <c r="AC55" s="224" t="str">
        <f>IF(ISERROR(IF(OR(Z55="nee",Z55=""),"",+Y55*AA55)),"",IF(OR(Z55="nee",Z55=""),"",+Y55*AA55))</f>
        <v/>
      </c>
      <c r="AD55" s="225" t="str">
        <f>IF(ISERROR((AC55*24*365)/1000),"",(AC55*24*365)/1000)</f>
        <v/>
      </c>
      <c r="AE55" s="221">
        <f>IF(ISERROR(+AD55*tariefKwh*7),0,+AD55*tariefKwh*7)</f>
        <v>0</v>
      </c>
    </row>
    <row r="56" spans="1:34" s="11" customFormat="1" ht="15" customHeight="1" x14ac:dyDescent="0.2">
      <c r="A56" s="59"/>
      <c r="B56" s="80"/>
      <c r="C56" s="226" t="s">
        <v>317</v>
      </c>
      <c r="D56" s="227"/>
      <c r="E56" s="227"/>
      <c r="F56" s="228"/>
      <c r="G56" s="229"/>
      <c r="H56" s="230"/>
      <c r="I56" s="229"/>
      <c r="J56" s="231"/>
      <c r="K56" s="231"/>
      <c r="L56" s="232"/>
      <c r="M56" s="233"/>
      <c r="N56" s="167"/>
      <c r="O56" s="14"/>
      <c r="P56" s="14"/>
      <c r="Q56" s="14"/>
      <c r="R56" s="14"/>
      <c r="S56" s="14"/>
      <c r="T56" s="14"/>
      <c r="U56" s="231"/>
      <c r="V56" s="14"/>
      <c r="W56" s="167"/>
      <c r="X56" s="167"/>
      <c r="Y56" s="14"/>
      <c r="Z56" s="74"/>
      <c r="AA56" s="14"/>
      <c r="AB56" s="14"/>
    </row>
    <row r="57" spans="1:34" s="11" customFormat="1" ht="15" customHeight="1" x14ac:dyDescent="0.2">
      <c r="A57" s="59"/>
      <c r="B57" s="80"/>
      <c r="C57" s="226"/>
      <c r="D57" s="227"/>
      <c r="E57" s="227"/>
      <c r="F57" s="228"/>
      <c r="G57" s="229"/>
      <c r="H57" s="230"/>
      <c r="I57" s="229"/>
      <c r="J57" s="231"/>
      <c r="K57" s="229"/>
      <c r="L57" s="232"/>
      <c r="M57" s="233"/>
      <c r="N57" s="167"/>
      <c r="O57" s="14"/>
      <c r="P57" s="14"/>
      <c r="Q57" s="14"/>
      <c r="R57" s="14"/>
      <c r="S57" s="14"/>
      <c r="T57" s="14"/>
      <c r="U57" s="229"/>
      <c r="V57" s="14"/>
      <c r="W57" s="167"/>
      <c r="X57" s="167"/>
      <c r="Y57" s="14"/>
      <c r="Z57" s="74"/>
      <c r="AA57" s="14"/>
      <c r="AB57" s="14"/>
    </row>
    <row r="58" spans="1:34" s="11" customFormat="1" ht="57" customHeight="1" x14ac:dyDescent="0.45">
      <c r="A58" s="59"/>
      <c r="B58" s="82" t="s">
        <v>10</v>
      </c>
      <c r="C58" s="513" t="str">
        <f>VLOOKUP(B58,$B$10:$D$26,2,FALSE)</f>
        <v>Variant 2: Licentie(s) Access</v>
      </c>
      <c r="D58" s="514" t="e">
        <f>VLOOKUP(C58,$B$10:$D$26,2,FALSE)</f>
        <v>#N/A</v>
      </c>
      <c r="E58" s="514" t="e">
        <f>VLOOKUP(D58,$B$10:$D$26,2,FALSE)</f>
        <v>#N/A</v>
      </c>
      <c r="F58" s="68"/>
      <c r="G58" s="68"/>
      <c r="H58" s="68"/>
      <c r="I58" s="68"/>
      <c r="J58" s="215" t="s">
        <v>50</v>
      </c>
      <c r="K58" s="303"/>
      <c r="L58" s="14"/>
      <c r="M58" s="513" t="str">
        <f>IF(E59="Subscription","Subscription","Onderhoud &amp; Support")</f>
        <v>Onderhoud &amp; Support</v>
      </c>
      <c r="N58" s="514"/>
      <c r="O58" s="514"/>
      <c r="P58" s="514"/>
      <c r="Q58" s="58"/>
      <c r="R58" s="58"/>
      <c r="S58" s="58"/>
      <c r="T58" s="215" t="str">
        <f>"Totaalprijs "&amp;M58&amp;" 
Licentie"</f>
        <v>Totaalprijs Onderhoud &amp; Support 
Licentie</v>
      </c>
      <c r="U58" s="303"/>
      <c r="V58" s="14"/>
      <c r="W58" s="165"/>
      <c r="X58" s="165"/>
      <c r="Y58" s="18"/>
      <c r="Z58" s="18"/>
      <c r="AA58" s="18"/>
      <c r="AB58" s="18"/>
      <c r="AC58" s="18"/>
      <c r="AD58" s="18"/>
      <c r="AE58" s="18"/>
    </row>
    <row r="59" spans="1:34" s="11" customFormat="1" ht="20" thickBot="1" x14ac:dyDescent="0.35">
      <c r="A59" s="59"/>
      <c r="B59" s="83"/>
      <c r="C59" s="84" t="s">
        <v>48</v>
      </c>
      <c r="D59" s="182"/>
      <c r="E59" s="138"/>
      <c r="F59" s="327" t="s">
        <v>49</v>
      </c>
      <c r="G59" s="100"/>
      <c r="H59" s="69"/>
      <c r="I59" s="69"/>
      <c r="J59" s="70">
        <f>SUM(J61:J63)</f>
        <v>0</v>
      </c>
      <c r="K59" s="304"/>
      <c r="L59" s="14"/>
      <c r="M59" s="169"/>
      <c r="N59" s="168"/>
      <c r="O59" s="71"/>
      <c r="P59" s="71"/>
      <c r="Q59" s="71"/>
      <c r="R59" s="71"/>
      <c r="S59" s="71"/>
      <c r="T59" s="72">
        <f>SUM(T61:T63)</f>
        <v>0</v>
      </c>
      <c r="U59" s="304"/>
      <c r="V59" s="14"/>
      <c r="W59" s="165"/>
      <c r="X59" s="165"/>
      <c r="Y59" s="18"/>
      <c r="Z59" s="18"/>
      <c r="AA59" s="18"/>
      <c r="AB59" s="18"/>
      <c r="AC59" s="18"/>
      <c r="AD59" s="18"/>
      <c r="AE59" s="18"/>
    </row>
    <row r="60" spans="1:34" s="11" customFormat="1" ht="70.5" thickTop="1" x14ac:dyDescent="0.3">
      <c r="A60" s="59"/>
      <c r="B60" s="139"/>
      <c r="C60" s="216" t="s">
        <v>5</v>
      </c>
      <c r="D60" s="216" t="s">
        <v>11</v>
      </c>
      <c r="E60" s="216" t="s">
        <v>14</v>
      </c>
      <c r="F60" s="217" t="s">
        <v>17</v>
      </c>
      <c r="G60" s="217" t="s">
        <v>45</v>
      </c>
      <c r="H60" s="217" t="s">
        <v>192</v>
      </c>
      <c r="I60" s="217" t="s">
        <v>12</v>
      </c>
      <c r="J60" s="217" t="s">
        <v>13</v>
      </c>
      <c r="K60" s="301" t="s">
        <v>222</v>
      </c>
      <c r="L60" s="14"/>
      <c r="M60" s="216" t="s">
        <v>5</v>
      </c>
      <c r="N60" s="216" t="s">
        <v>11</v>
      </c>
      <c r="O60" s="217" t="s">
        <v>17</v>
      </c>
      <c r="P60" s="218" t="s">
        <v>21</v>
      </c>
      <c r="Q60" s="217" t="s">
        <v>336</v>
      </c>
      <c r="R60" s="217" t="s">
        <v>192</v>
      </c>
      <c r="S60" s="217" t="s">
        <v>337</v>
      </c>
      <c r="T60" s="217" t="s">
        <v>236</v>
      </c>
      <c r="U60" s="301" t="s">
        <v>222</v>
      </c>
      <c r="V60" s="14"/>
      <c r="W60" s="165"/>
      <c r="X60" s="165"/>
      <c r="Y60" s="18"/>
      <c r="Z60" s="18"/>
      <c r="AA60" s="18"/>
      <c r="AB60" s="18"/>
      <c r="AC60" s="18"/>
      <c r="AD60" s="18"/>
      <c r="AE60" s="18"/>
    </row>
    <row r="61" spans="1:34" s="11" customFormat="1" ht="15" customHeight="1" x14ac:dyDescent="0.2">
      <c r="A61" s="59"/>
      <c r="B61" s="139"/>
      <c r="C61" s="180"/>
      <c r="D61" s="64"/>
      <c r="E61" s="64"/>
      <c r="F61" s="234"/>
      <c r="G61" s="258"/>
      <c r="H61" s="65"/>
      <c r="I61" s="220">
        <f>G61*(1-H61)</f>
        <v>0</v>
      </c>
      <c r="J61" s="221">
        <f>IF(ISERROR(+I61*F61),"",+I61*F61)</f>
        <v>0</v>
      </c>
      <c r="K61" s="302"/>
      <c r="L61" s="14"/>
      <c r="M61" s="222" t="str">
        <f t="shared" ref="M61:N63" si="12">IF(ISBLANK(+C61),"",+C61)</f>
        <v/>
      </c>
      <c r="N61" s="222" t="str">
        <f t="shared" si="12"/>
        <v/>
      </c>
      <c r="O61" s="223" t="str">
        <f>IF(ISBLANK(+F61),"",+F61)</f>
        <v/>
      </c>
      <c r="P61" s="109"/>
      <c r="Q61" s="258"/>
      <c r="R61" s="235"/>
      <c r="S61" s="220">
        <f t="shared" ref="S61:S63" si="13">IF(ISERROR(+Q61*(1-(R61))),"",+Q61*(1-(R61)))</f>
        <v>0</v>
      </c>
      <c r="T61" s="221">
        <f t="shared" ref="T61:T63" si="14">IF(ISERROR(+S61*O61*7),0,+S61*O61*7)</f>
        <v>0</v>
      </c>
      <c r="U61" s="302"/>
      <c r="V61" s="14"/>
      <c r="W61" s="165"/>
      <c r="X61" s="165"/>
      <c r="Y61" s="18"/>
      <c r="Z61" s="18"/>
      <c r="AA61" s="18"/>
      <c r="AB61" s="18"/>
      <c r="AC61" s="18"/>
      <c r="AD61" s="18"/>
      <c r="AE61" s="18"/>
    </row>
    <row r="62" spans="1:34" s="11" customFormat="1" ht="15" customHeight="1" x14ac:dyDescent="0.2">
      <c r="A62" s="59"/>
      <c r="B62" s="139"/>
      <c r="C62" s="180"/>
      <c r="D62" s="64"/>
      <c r="E62" s="64"/>
      <c r="F62" s="234"/>
      <c r="G62" s="258"/>
      <c r="H62" s="65"/>
      <c r="I62" s="220">
        <f>G62*(1-H62)</f>
        <v>0</v>
      </c>
      <c r="J62" s="221">
        <f>IF(ISERROR(+I62*F62),"",+I62*F62)</f>
        <v>0</v>
      </c>
      <c r="K62" s="302"/>
      <c r="L62" s="14"/>
      <c r="M62" s="222" t="str">
        <f t="shared" si="12"/>
        <v/>
      </c>
      <c r="N62" s="222" t="str">
        <f t="shared" si="12"/>
        <v/>
      </c>
      <c r="O62" s="223" t="str">
        <f>IF(ISBLANK(+F62),"",+F62)</f>
        <v/>
      </c>
      <c r="P62" s="109"/>
      <c r="Q62" s="258"/>
      <c r="R62" s="235"/>
      <c r="S62" s="220">
        <f t="shared" si="13"/>
        <v>0</v>
      </c>
      <c r="T62" s="221">
        <f t="shared" si="14"/>
        <v>0</v>
      </c>
      <c r="U62" s="302"/>
      <c r="V62" s="14"/>
      <c r="W62" s="165"/>
      <c r="X62" s="165"/>
      <c r="Y62" s="18"/>
      <c r="Z62" s="18"/>
      <c r="AA62" s="18"/>
      <c r="AB62" s="18"/>
      <c r="AC62" s="18"/>
      <c r="AD62" s="18"/>
      <c r="AE62" s="18"/>
    </row>
    <row r="63" spans="1:34" s="11" customFormat="1" ht="15" customHeight="1" x14ac:dyDescent="0.2">
      <c r="A63" s="59"/>
      <c r="B63" s="139"/>
      <c r="C63" s="180"/>
      <c r="D63" s="64"/>
      <c r="E63" s="64"/>
      <c r="F63" s="234"/>
      <c r="G63" s="258"/>
      <c r="H63" s="65"/>
      <c r="I63" s="220">
        <f>G63*(1-H63)</f>
        <v>0</v>
      </c>
      <c r="J63" s="221">
        <f>IF(ISERROR(+I63*F63),"",+I63*F63)</f>
        <v>0</v>
      </c>
      <c r="K63" s="302"/>
      <c r="L63" s="14"/>
      <c r="M63" s="222" t="str">
        <f t="shared" si="12"/>
        <v/>
      </c>
      <c r="N63" s="222" t="str">
        <f t="shared" si="12"/>
        <v/>
      </c>
      <c r="O63" s="223" t="str">
        <f>IF(ISBLANK(+F63),"",+F63)</f>
        <v/>
      </c>
      <c r="P63" s="109"/>
      <c r="Q63" s="258"/>
      <c r="R63" s="235"/>
      <c r="S63" s="220">
        <f t="shared" si="13"/>
        <v>0</v>
      </c>
      <c r="T63" s="221">
        <f t="shared" si="14"/>
        <v>0</v>
      </c>
      <c r="U63" s="302"/>
      <c r="V63" s="14"/>
      <c r="W63" s="165"/>
      <c r="X63" s="165"/>
      <c r="Y63" s="18"/>
      <c r="Z63" s="18"/>
      <c r="AA63" s="18"/>
      <c r="AB63" s="18"/>
      <c r="AC63" s="18"/>
      <c r="AD63" s="18"/>
      <c r="AE63" s="18"/>
    </row>
    <row r="64" spans="1:34" s="11" customFormat="1" ht="15" customHeight="1" thickBot="1" x14ac:dyDescent="0.35">
      <c r="A64" s="59"/>
      <c r="B64" s="173"/>
      <c r="C64" s="173"/>
      <c r="D64" s="173"/>
      <c r="E64" s="24"/>
      <c r="F64" s="20"/>
      <c r="G64" s="20"/>
      <c r="H64" s="20"/>
      <c r="I64" s="20"/>
      <c r="J64" s="20"/>
      <c r="K64" s="20"/>
      <c r="L64" s="20"/>
      <c r="M64" s="20"/>
      <c r="N64" s="164"/>
      <c r="O64" s="164"/>
      <c r="P64" s="20"/>
      <c r="Q64" s="20"/>
      <c r="R64" s="20"/>
      <c r="S64" s="20"/>
      <c r="T64" s="20"/>
      <c r="U64" s="20"/>
      <c r="V64" s="20"/>
      <c r="W64" s="20"/>
      <c r="X64" s="164"/>
      <c r="Y64" s="164"/>
      <c r="Z64" s="20"/>
      <c r="AA64" s="20"/>
      <c r="AB64" s="20"/>
      <c r="AC64" s="20"/>
      <c r="AD64" s="20"/>
      <c r="AE64" s="20"/>
    </row>
    <row r="65" spans="1:34" s="11" customFormat="1" ht="15" customHeight="1" x14ac:dyDescent="0.3">
      <c r="A65" s="59"/>
      <c r="B65" s="174"/>
      <c r="C65" s="174"/>
      <c r="D65" s="174"/>
      <c r="E65" s="17"/>
      <c r="F65" s="18"/>
      <c r="G65" s="18"/>
      <c r="H65" s="18"/>
      <c r="I65" s="18"/>
      <c r="J65" s="18"/>
      <c r="K65" s="18"/>
      <c r="L65" s="18"/>
      <c r="M65" s="18"/>
      <c r="N65" s="165"/>
      <c r="O65" s="165"/>
      <c r="P65" s="18"/>
      <c r="Q65" s="18"/>
      <c r="R65" s="18"/>
      <c r="S65" s="18"/>
      <c r="T65" s="18"/>
      <c r="U65" s="18"/>
      <c r="V65" s="18"/>
      <c r="W65" s="18"/>
      <c r="X65" s="165"/>
      <c r="Y65" s="165"/>
      <c r="Z65" s="18"/>
      <c r="AA65" s="18"/>
      <c r="AB65" s="18"/>
      <c r="AC65" s="18"/>
      <c r="AD65" s="18"/>
      <c r="AE65" s="18"/>
    </row>
    <row r="66" spans="1:34" s="11" customFormat="1" ht="21" customHeight="1" x14ac:dyDescent="0.2">
      <c r="A66" s="59"/>
      <c r="B66" s="88" t="s">
        <v>52</v>
      </c>
      <c r="C66" s="84" t="str">
        <f>VLOOKUP(B66,$B$10:$D$26,2,FALSE)</f>
        <v>Variant 3: LAN access</v>
      </c>
      <c r="D66" s="179"/>
      <c r="E66" s="132"/>
      <c r="F66" s="132"/>
      <c r="G66" s="135" t="s">
        <v>44</v>
      </c>
      <c r="H66" s="135"/>
      <c r="I66" s="132"/>
      <c r="J66" s="131"/>
      <c r="K66" s="299"/>
      <c r="L66" s="86"/>
      <c r="M66" s="279" t="s">
        <v>335</v>
      </c>
      <c r="N66" s="280"/>
      <c r="O66" s="281"/>
      <c r="P66" s="281"/>
      <c r="Q66" s="281"/>
      <c r="R66" s="281"/>
      <c r="S66" s="132"/>
      <c r="T66" s="131"/>
      <c r="U66" s="299"/>
      <c r="V66" s="86"/>
      <c r="W66" s="279" t="s">
        <v>18</v>
      </c>
      <c r="X66" s="280"/>
      <c r="Y66" s="281"/>
      <c r="Z66" s="281"/>
      <c r="AA66" s="281"/>
      <c r="AB66" s="281"/>
      <c r="AC66" s="281"/>
      <c r="AD66" s="132"/>
      <c r="AE66" s="131"/>
    </row>
    <row r="67" spans="1:34" s="87" customFormat="1" ht="20" thickBot="1" x14ac:dyDescent="0.25">
      <c r="A67" s="59"/>
      <c r="B67" s="59"/>
      <c r="C67" s="84" t="s">
        <v>23</v>
      </c>
      <c r="D67" s="179"/>
      <c r="E67" s="521" t="str">
        <f>"LAN "&amp;LEFT(B66,1)&amp;" : "</f>
        <v xml:space="preserve">LAN 3 : </v>
      </c>
      <c r="F67" s="522"/>
      <c r="G67" s="525"/>
      <c r="H67" s="526"/>
      <c r="I67" s="89" t="s">
        <v>24</v>
      </c>
      <c r="J67" s="85">
        <f>SUM(J69:J73)</f>
        <v>0</v>
      </c>
      <c r="K67" s="300"/>
      <c r="L67" s="59"/>
      <c r="M67" s="277"/>
      <c r="N67" s="278"/>
      <c r="O67" s="133"/>
      <c r="P67" s="133"/>
      <c r="Q67" s="133"/>
      <c r="R67" s="133"/>
      <c r="S67" s="136" t="s">
        <v>24</v>
      </c>
      <c r="T67" s="137">
        <f>SUM(T69:T73)</f>
        <v>0</v>
      </c>
      <c r="U67" s="300"/>
      <c r="V67" s="59"/>
      <c r="W67" s="277"/>
      <c r="X67" s="278"/>
      <c r="Y67" s="133"/>
      <c r="Z67" s="133"/>
      <c r="AA67" s="133"/>
      <c r="AB67" s="133"/>
      <c r="AC67" s="133"/>
      <c r="AD67" s="136" t="s">
        <v>24</v>
      </c>
      <c r="AE67" s="137">
        <f>SUM(AE69:AE73)</f>
        <v>0</v>
      </c>
      <c r="AF67" s="11"/>
      <c r="AG67" s="11"/>
      <c r="AH67" s="11"/>
    </row>
    <row r="68" spans="1:34" s="11" customFormat="1" ht="70.5" thickTop="1" x14ac:dyDescent="0.3">
      <c r="A68" s="59"/>
      <c r="B68" s="139"/>
      <c r="C68" s="216" t="s">
        <v>5</v>
      </c>
      <c r="D68" s="216" t="s">
        <v>11</v>
      </c>
      <c r="E68" s="216" t="s">
        <v>14</v>
      </c>
      <c r="F68" s="217" t="s">
        <v>17</v>
      </c>
      <c r="G68" s="217" t="s">
        <v>45</v>
      </c>
      <c r="H68" s="217" t="s">
        <v>192</v>
      </c>
      <c r="I68" s="217" t="s">
        <v>12</v>
      </c>
      <c r="J68" s="217" t="s">
        <v>13</v>
      </c>
      <c r="K68" s="301" t="s">
        <v>222</v>
      </c>
      <c r="L68" s="14"/>
      <c r="M68" s="216" t="s">
        <v>5</v>
      </c>
      <c r="N68" s="216" t="s">
        <v>11</v>
      </c>
      <c r="O68" s="217" t="s">
        <v>17</v>
      </c>
      <c r="P68" s="218" t="s">
        <v>21</v>
      </c>
      <c r="Q68" s="217" t="s">
        <v>336</v>
      </c>
      <c r="R68" s="217" t="s">
        <v>192</v>
      </c>
      <c r="S68" s="217" t="s">
        <v>337</v>
      </c>
      <c r="T68" s="217" t="s">
        <v>236</v>
      </c>
      <c r="U68" s="301" t="s">
        <v>222</v>
      </c>
      <c r="V68" s="14"/>
      <c r="W68" s="216" t="s">
        <v>5</v>
      </c>
      <c r="X68" s="216" t="s">
        <v>11</v>
      </c>
      <c r="Y68" s="217" t="s">
        <v>17</v>
      </c>
      <c r="Z68" s="218" t="s">
        <v>21</v>
      </c>
      <c r="AA68" s="217" t="s">
        <v>320</v>
      </c>
      <c r="AB68" s="219" t="s">
        <v>16</v>
      </c>
      <c r="AC68" s="217" t="s">
        <v>320</v>
      </c>
      <c r="AD68" s="217" t="s">
        <v>20</v>
      </c>
      <c r="AE68" s="217" t="s">
        <v>238</v>
      </c>
    </row>
    <row r="69" spans="1:34" s="11" customFormat="1" ht="15" customHeight="1" x14ac:dyDescent="0.2">
      <c r="A69" s="59"/>
      <c r="B69" s="139"/>
      <c r="C69" s="180"/>
      <c r="D69" s="64"/>
      <c r="E69" s="64"/>
      <c r="F69" s="234"/>
      <c r="G69" s="258"/>
      <c r="H69" s="65"/>
      <c r="I69" s="220">
        <f>G69*(1-H69)</f>
        <v>0</v>
      </c>
      <c r="J69" s="221">
        <f>IF(ISERROR(+I69*F69),"",+I69*F69)</f>
        <v>0</v>
      </c>
      <c r="K69" s="302"/>
      <c r="L69" s="14"/>
      <c r="M69" s="222" t="str">
        <f t="shared" ref="M69:N73" si="15">IF(ISBLANK(+C69),"",+C69)</f>
        <v/>
      </c>
      <c r="N69" s="222" t="str">
        <f t="shared" si="15"/>
        <v/>
      </c>
      <c r="O69" s="223" t="str">
        <f>IF(ISBLANK(+F69),"",+F69)</f>
        <v/>
      </c>
      <c r="P69" s="109"/>
      <c r="Q69" s="258"/>
      <c r="R69" s="235"/>
      <c r="S69" s="220">
        <f t="shared" ref="S69:S73" si="16">IF(ISERROR(+Q69*(1-(R69))),"",+Q69*(1-(R69)))</f>
        <v>0</v>
      </c>
      <c r="T69" s="221">
        <f t="shared" ref="T69:T73" si="17">IF(ISERROR(+S69*O69*7),0,+S69*O69*7)</f>
        <v>0</v>
      </c>
      <c r="U69" s="302"/>
      <c r="V69" s="14"/>
      <c r="W69" s="222" t="str">
        <f t="shared" ref="W69:X73" si="18">IF(ISBLANK(+M69),"",+M69)</f>
        <v/>
      </c>
      <c r="X69" s="222" t="str">
        <f t="shared" si="18"/>
        <v/>
      </c>
      <c r="Y69" s="223" t="str">
        <f>IF(ISBLANK(+F69),"",+F69)</f>
        <v/>
      </c>
      <c r="Z69" s="109"/>
      <c r="AA69" s="107"/>
      <c r="AB69" s="236"/>
      <c r="AC69" s="224" t="str">
        <f>IF(ISERROR(IF(OR(Z69="nee",Z69=""),"",+Y69*AA69)),"",IF(OR(Z69="nee",Z69=""),"",+Y69*AA69))</f>
        <v/>
      </c>
      <c r="AD69" s="225" t="str">
        <f>IF(ISERROR((AC69*24*365)/1000),"",(AC69*24*365)/1000)</f>
        <v/>
      </c>
      <c r="AE69" s="221">
        <f>IF(ISERROR(+AD69*tariefKwh*7),0,+AD69*tariefKwh*7)</f>
        <v>0</v>
      </c>
    </row>
    <row r="70" spans="1:34" s="11" customFormat="1" ht="15" customHeight="1" x14ac:dyDescent="0.2">
      <c r="A70" s="59"/>
      <c r="B70" s="139"/>
      <c r="C70" s="180"/>
      <c r="D70" s="64"/>
      <c r="E70" s="64"/>
      <c r="F70" s="234"/>
      <c r="G70" s="258"/>
      <c r="H70" s="65"/>
      <c r="I70" s="220">
        <f>G70*(1-H70)</f>
        <v>0</v>
      </c>
      <c r="J70" s="221">
        <f>IF(ISERROR(+I70*F70),"",+I70*F70)</f>
        <v>0</v>
      </c>
      <c r="K70" s="302"/>
      <c r="L70" s="14"/>
      <c r="M70" s="222" t="str">
        <f t="shared" si="15"/>
        <v/>
      </c>
      <c r="N70" s="222" t="str">
        <f t="shared" si="15"/>
        <v/>
      </c>
      <c r="O70" s="223" t="str">
        <f>IF(ISBLANK(+F70),"",+F70)</f>
        <v/>
      </c>
      <c r="P70" s="109"/>
      <c r="Q70" s="258"/>
      <c r="R70" s="235"/>
      <c r="S70" s="220">
        <f t="shared" si="16"/>
        <v>0</v>
      </c>
      <c r="T70" s="221">
        <f t="shared" si="17"/>
        <v>0</v>
      </c>
      <c r="U70" s="302"/>
      <c r="V70" s="14"/>
      <c r="W70" s="222" t="str">
        <f t="shared" si="18"/>
        <v/>
      </c>
      <c r="X70" s="222" t="str">
        <f t="shared" si="18"/>
        <v/>
      </c>
      <c r="Y70" s="223" t="str">
        <f>IF(ISBLANK(+F70),"",+F70)</f>
        <v/>
      </c>
      <c r="Z70" s="109"/>
      <c r="AA70" s="107"/>
      <c r="AB70" s="236"/>
      <c r="AC70" s="224" t="str">
        <f>IF(ISERROR(IF(OR(Z70="nee",Z70=""),"",+Y70*AA70)),"",IF(OR(Z70="nee",Z70=""),"",+Y70*AA70))</f>
        <v/>
      </c>
      <c r="AD70" s="225" t="str">
        <f>IF(ISERROR((AC70*24*365)/1000),"",(AC70*24*365)/1000)</f>
        <v/>
      </c>
      <c r="AE70" s="221">
        <f>IF(ISERROR(+AD70*tariefKwh*7),0,+AD70*tariefKwh*7)</f>
        <v>0</v>
      </c>
    </row>
    <row r="71" spans="1:34" s="11" customFormat="1" ht="15" customHeight="1" x14ac:dyDescent="0.2">
      <c r="A71" s="59"/>
      <c r="B71" s="139"/>
      <c r="C71" s="180"/>
      <c r="D71" s="64"/>
      <c r="E71" s="64"/>
      <c r="F71" s="234"/>
      <c r="G71" s="258"/>
      <c r="H71" s="65"/>
      <c r="I71" s="220">
        <f>G71*(1-H71)</f>
        <v>0</v>
      </c>
      <c r="J71" s="221">
        <f>IF(ISERROR(+I71*F71),"",+I71*F71)</f>
        <v>0</v>
      </c>
      <c r="K71" s="302"/>
      <c r="L71" s="14"/>
      <c r="M71" s="222" t="str">
        <f t="shared" si="15"/>
        <v/>
      </c>
      <c r="N71" s="222" t="str">
        <f t="shared" si="15"/>
        <v/>
      </c>
      <c r="O71" s="223" t="str">
        <f>IF(ISBLANK(+F71),"",+F71)</f>
        <v/>
      </c>
      <c r="P71" s="109"/>
      <c r="Q71" s="258"/>
      <c r="R71" s="235"/>
      <c r="S71" s="220">
        <f t="shared" si="16"/>
        <v>0</v>
      </c>
      <c r="T71" s="221">
        <f t="shared" si="17"/>
        <v>0</v>
      </c>
      <c r="U71" s="302"/>
      <c r="V71" s="14"/>
      <c r="W71" s="222" t="str">
        <f t="shared" si="18"/>
        <v/>
      </c>
      <c r="X71" s="222" t="str">
        <f t="shared" si="18"/>
        <v/>
      </c>
      <c r="Y71" s="223" t="str">
        <f>IF(ISBLANK(+F71),"",+F71)</f>
        <v/>
      </c>
      <c r="Z71" s="109"/>
      <c r="AA71" s="107"/>
      <c r="AB71" s="236"/>
      <c r="AC71" s="224" t="str">
        <f>IF(ISERROR(IF(OR(Z71="nee",Z71=""),"",+Y71*AA71)),"",IF(OR(Z71="nee",Z71=""),"",+Y71*AA71))</f>
        <v/>
      </c>
      <c r="AD71" s="225" t="str">
        <f>IF(ISERROR((AC71*24*365)/1000),"",(AC71*24*365)/1000)</f>
        <v/>
      </c>
      <c r="AE71" s="221">
        <f>IF(ISERROR(+AD71*tariefKwh*7),0,+AD71*tariefKwh*7)</f>
        <v>0</v>
      </c>
    </row>
    <row r="72" spans="1:34" s="11" customFormat="1" ht="15" customHeight="1" x14ac:dyDescent="0.2">
      <c r="A72" s="59"/>
      <c r="B72" s="139"/>
      <c r="C72" s="180"/>
      <c r="D72" s="64"/>
      <c r="E72" s="64"/>
      <c r="F72" s="234"/>
      <c r="G72" s="258"/>
      <c r="H72" s="65"/>
      <c r="I72" s="220">
        <f>G72*(1-H72)</f>
        <v>0</v>
      </c>
      <c r="J72" s="221">
        <f>IF(ISERROR(+I72*F72),"",+I72*F72)</f>
        <v>0</v>
      </c>
      <c r="K72" s="302"/>
      <c r="L72" s="14"/>
      <c r="M72" s="222" t="str">
        <f t="shared" si="15"/>
        <v/>
      </c>
      <c r="N72" s="222" t="str">
        <f t="shared" si="15"/>
        <v/>
      </c>
      <c r="O72" s="223" t="str">
        <f>IF(ISBLANK(+F72),"",+F72)</f>
        <v/>
      </c>
      <c r="P72" s="109"/>
      <c r="Q72" s="258"/>
      <c r="R72" s="235"/>
      <c r="S72" s="220">
        <f t="shared" si="16"/>
        <v>0</v>
      </c>
      <c r="T72" s="221">
        <f t="shared" si="17"/>
        <v>0</v>
      </c>
      <c r="U72" s="302"/>
      <c r="V72" s="14"/>
      <c r="W72" s="222" t="str">
        <f t="shared" si="18"/>
        <v/>
      </c>
      <c r="X72" s="222" t="str">
        <f t="shared" si="18"/>
        <v/>
      </c>
      <c r="Y72" s="223" t="str">
        <f>IF(ISBLANK(+F72),"",+F72)</f>
        <v/>
      </c>
      <c r="Z72" s="109"/>
      <c r="AA72" s="107"/>
      <c r="AB72" s="236"/>
      <c r="AC72" s="224" t="str">
        <f>IF(ISERROR(IF(OR(Z72="nee",Z72=""),"",+Y72*AA72)),"",IF(OR(Z72="nee",Z72=""),"",+Y72*AA72))</f>
        <v/>
      </c>
      <c r="AD72" s="225" t="str">
        <f>IF(ISERROR((AC72*24*365)/1000),"",(AC72*24*365)/1000)</f>
        <v/>
      </c>
      <c r="AE72" s="221">
        <f>IF(ISERROR(+AD72*tariefKwh*7),0,+AD72*tariefKwh*7)</f>
        <v>0</v>
      </c>
    </row>
    <row r="73" spans="1:34" s="11" customFormat="1" ht="15" customHeight="1" x14ac:dyDescent="0.2">
      <c r="A73" s="59"/>
      <c r="B73" s="139"/>
      <c r="C73" s="180"/>
      <c r="D73" s="64"/>
      <c r="E73" s="64"/>
      <c r="F73" s="234"/>
      <c r="G73" s="258"/>
      <c r="H73" s="65"/>
      <c r="I73" s="220">
        <f>G73*(1-H73)</f>
        <v>0</v>
      </c>
      <c r="J73" s="221">
        <f>IF(ISERROR(+I73*F73),"",+I73*F73)</f>
        <v>0</v>
      </c>
      <c r="K73" s="302"/>
      <c r="L73" s="14"/>
      <c r="M73" s="222" t="str">
        <f t="shared" si="15"/>
        <v/>
      </c>
      <c r="N73" s="222" t="str">
        <f t="shared" si="15"/>
        <v/>
      </c>
      <c r="O73" s="223" t="str">
        <f>IF(ISBLANK(+F73),"",+F73)</f>
        <v/>
      </c>
      <c r="P73" s="109"/>
      <c r="Q73" s="258"/>
      <c r="R73" s="235"/>
      <c r="S73" s="220">
        <f t="shared" si="16"/>
        <v>0</v>
      </c>
      <c r="T73" s="221">
        <f t="shared" si="17"/>
        <v>0</v>
      </c>
      <c r="U73" s="302"/>
      <c r="V73" s="14"/>
      <c r="W73" s="222" t="str">
        <f t="shared" si="18"/>
        <v/>
      </c>
      <c r="X73" s="222" t="str">
        <f t="shared" si="18"/>
        <v/>
      </c>
      <c r="Y73" s="223" t="str">
        <f>IF(ISBLANK(+F73),"",+F73)</f>
        <v/>
      </c>
      <c r="Z73" s="109"/>
      <c r="AA73" s="107"/>
      <c r="AB73" s="236"/>
      <c r="AC73" s="224" t="str">
        <f>IF(ISERROR(IF(OR(Z73="nee",Z73=""),"",+Y73*AA73)),"",IF(OR(Z73="nee",Z73=""),"",+Y73*AA73))</f>
        <v/>
      </c>
      <c r="AD73" s="225" t="str">
        <f>IF(ISERROR((AC73*24*365)/1000),"",(AC73*24*365)/1000)</f>
        <v/>
      </c>
      <c r="AE73" s="221">
        <f>IF(ISERROR(+AD73*tariefKwh*7),0,+AD73*tariefKwh*7)</f>
        <v>0</v>
      </c>
    </row>
    <row r="74" spans="1:34" s="11" customFormat="1" ht="15" customHeight="1" x14ac:dyDescent="0.2">
      <c r="A74" s="59"/>
      <c r="B74" s="80"/>
      <c r="C74" s="226" t="s">
        <v>317</v>
      </c>
      <c r="D74" s="227"/>
      <c r="E74" s="227"/>
      <c r="F74" s="228"/>
      <c r="G74" s="229"/>
      <c r="H74" s="230"/>
      <c r="I74" s="229"/>
      <c r="J74" s="231"/>
      <c r="K74" s="231"/>
      <c r="L74" s="232"/>
      <c r="M74" s="233"/>
      <c r="N74" s="167"/>
      <c r="O74" s="14"/>
      <c r="P74" s="14"/>
      <c r="Q74" s="14"/>
      <c r="R74" s="14"/>
      <c r="S74" s="14"/>
      <c r="T74" s="14"/>
      <c r="U74" s="231"/>
      <c r="V74" s="14"/>
      <c r="W74" s="167"/>
      <c r="X74" s="167"/>
      <c r="Y74" s="14"/>
      <c r="Z74" s="74"/>
      <c r="AA74" s="14"/>
      <c r="AB74" s="14"/>
    </row>
    <row r="75" spans="1:34" s="11" customFormat="1" ht="15" customHeight="1" x14ac:dyDescent="0.2">
      <c r="A75" s="59"/>
      <c r="B75" s="80"/>
      <c r="C75" s="226"/>
      <c r="D75" s="227"/>
      <c r="E75" s="227"/>
      <c r="F75" s="228"/>
      <c r="G75" s="229"/>
      <c r="H75" s="230"/>
      <c r="I75" s="229"/>
      <c r="J75" s="231"/>
      <c r="K75" s="229"/>
      <c r="L75" s="232"/>
      <c r="M75" s="233"/>
      <c r="N75" s="167"/>
      <c r="O75" s="14"/>
      <c r="P75" s="14"/>
      <c r="Q75" s="14"/>
      <c r="R75" s="14"/>
      <c r="S75" s="14"/>
      <c r="T75" s="14"/>
      <c r="U75" s="229"/>
      <c r="V75" s="14"/>
      <c r="W75" s="167"/>
      <c r="X75" s="167"/>
      <c r="Y75" s="14"/>
      <c r="Z75" s="74"/>
      <c r="AA75" s="14"/>
      <c r="AB75" s="14"/>
    </row>
    <row r="76" spans="1:34" s="11" customFormat="1" ht="57.5" x14ac:dyDescent="0.45">
      <c r="A76" s="59"/>
      <c r="B76" s="82" t="s">
        <v>53</v>
      </c>
      <c r="C76" s="513" t="str">
        <f>VLOOKUP(B76,$B$10:$D$26,2,FALSE)</f>
        <v>Variant 3: Licentie(s) LAN Access</v>
      </c>
      <c r="D76" s="514" t="e">
        <f>VLOOKUP(C76,$B$10:$D$26,2,FALSE)</f>
        <v>#N/A</v>
      </c>
      <c r="E76" s="514" t="e">
        <f>VLOOKUP(D76,$B$10:$D$26,2,FALSE)</f>
        <v>#N/A</v>
      </c>
      <c r="F76" s="68"/>
      <c r="G76" s="68"/>
      <c r="H76" s="68"/>
      <c r="I76" s="68"/>
      <c r="J76" s="215" t="s">
        <v>50</v>
      </c>
      <c r="K76" s="303"/>
      <c r="L76" s="14"/>
      <c r="M76" s="513" t="str">
        <f>IF(E77="Subscription","Subscription","Onderhoud &amp; Support")</f>
        <v>Onderhoud &amp; Support</v>
      </c>
      <c r="N76" s="514"/>
      <c r="O76" s="514"/>
      <c r="P76" s="514"/>
      <c r="Q76" s="58"/>
      <c r="R76" s="58"/>
      <c r="S76" s="58"/>
      <c r="T76" s="215" t="str">
        <f>"Totaalprijs "&amp;M76&amp;" 
Licentie"</f>
        <v>Totaalprijs Onderhoud &amp; Support 
Licentie</v>
      </c>
      <c r="U76" s="303"/>
      <c r="V76" s="14"/>
      <c r="W76" s="165"/>
      <c r="X76" s="165"/>
      <c r="Y76" s="18"/>
      <c r="Z76" s="18"/>
      <c r="AA76" s="18"/>
      <c r="AB76" s="18"/>
      <c r="AC76" s="18"/>
      <c r="AD76" s="18"/>
      <c r="AE76" s="18"/>
    </row>
    <row r="77" spans="1:34" s="11" customFormat="1" ht="20" thickBot="1" x14ac:dyDescent="0.35">
      <c r="A77" s="59"/>
      <c r="B77" s="83"/>
      <c r="C77" s="84" t="s">
        <v>48</v>
      </c>
      <c r="D77" s="182"/>
      <c r="E77" s="138"/>
      <c r="F77" s="327" t="s">
        <v>49</v>
      </c>
      <c r="G77" s="100"/>
      <c r="H77" s="69"/>
      <c r="I77" s="69"/>
      <c r="J77" s="70">
        <f>SUM(J79:J81)</f>
        <v>0</v>
      </c>
      <c r="K77" s="304"/>
      <c r="L77" s="14"/>
      <c r="M77" s="169"/>
      <c r="N77" s="168"/>
      <c r="O77" s="71"/>
      <c r="P77" s="71"/>
      <c r="Q77" s="71"/>
      <c r="R77" s="71"/>
      <c r="S77" s="71"/>
      <c r="T77" s="72">
        <f>SUM(T79:T81)</f>
        <v>0</v>
      </c>
      <c r="U77" s="304"/>
      <c r="V77" s="14"/>
      <c r="W77" s="165"/>
      <c r="X77" s="165"/>
      <c r="Y77" s="18"/>
      <c r="Z77" s="18"/>
      <c r="AA77" s="18"/>
      <c r="AB77" s="18"/>
      <c r="AC77" s="18"/>
      <c r="AD77" s="18"/>
      <c r="AE77" s="18"/>
    </row>
    <row r="78" spans="1:34" s="11" customFormat="1" ht="70.5" thickTop="1" x14ac:dyDescent="0.3">
      <c r="A78" s="59"/>
      <c r="B78" s="139"/>
      <c r="C78" s="216" t="s">
        <v>5</v>
      </c>
      <c r="D78" s="216" t="s">
        <v>11</v>
      </c>
      <c r="E78" s="216" t="s">
        <v>14</v>
      </c>
      <c r="F78" s="217" t="s">
        <v>17</v>
      </c>
      <c r="G78" s="217" t="s">
        <v>45</v>
      </c>
      <c r="H78" s="217" t="s">
        <v>192</v>
      </c>
      <c r="I78" s="217" t="s">
        <v>12</v>
      </c>
      <c r="J78" s="217" t="s">
        <v>13</v>
      </c>
      <c r="K78" s="301" t="s">
        <v>222</v>
      </c>
      <c r="L78" s="14"/>
      <c r="M78" s="216" t="s">
        <v>5</v>
      </c>
      <c r="N78" s="216" t="s">
        <v>11</v>
      </c>
      <c r="O78" s="217" t="s">
        <v>17</v>
      </c>
      <c r="P78" s="218" t="s">
        <v>21</v>
      </c>
      <c r="Q78" s="217" t="s">
        <v>336</v>
      </c>
      <c r="R78" s="217" t="s">
        <v>192</v>
      </c>
      <c r="S78" s="217" t="s">
        <v>337</v>
      </c>
      <c r="T78" s="217" t="s">
        <v>236</v>
      </c>
      <c r="U78" s="301" t="s">
        <v>222</v>
      </c>
      <c r="V78" s="14"/>
      <c r="W78" s="165"/>
      <c r="X78" s="165"/>
      <c r="Y78" s="18"/>
      <c r="Z78" s="18"/>
      <c r="AA78" s="18"/>
      <c r="AB78" s="18"/>
      <c r="AC78" s="18"/>
      <c r="AD78" s="18"/>
      <c r="AE78" s="18"/>
    </row>
    <row r="79" spans="1:34" s="11" customFormat="1" ht="15" customHeight="1" x14ac:dyDescent="0.2">
      <c r="A79" s="59"/>
      <c r="B79" s="139"/>
      <c r="C79" s="180"/>
      <c r="D79" s="64"/>
      <c r="E79" s="64"/>
      <c r="F79" s="234"/>
      <c r="G79" s="258"/>
      <c r="H79" s="65"/>
      <c r="I79" s="220">
        <f>G79*(1-H79)</f>
        <v>0</v>
      </c>
      <c r="J79" s="221">
        <f>IF(ISERROR(+I79*F79),"",+I79*F79)</f>
        <v>0</v>
      </c>
      <c r="K79" s="302"/>
      <c r="L79" s="14"/>
      <c r="M79" s="222" t="str">
        <f t="shared" ref="M79:N81" si="19">IF(ISBLANK(+C79),"",+C79)</f>
        <v/>
      </c>
      <c r="N79" s="222" t="str">
        <f t="shared" si="19"/>
        <v/>
      </c>
      <c r="O79" s="223" t="str">
        <f>IF(ISBLANK(+F79),"",+F79)</f>
        <v/>
      </c>
      <c r="P79" s="109"/>
      <c r="Q79" s="258"/>
      <c r="R79" s="235"/>
      <c r="S79" s="220">
        <f t="shared" ref="S79:S81" si="20">IF(ISERROR(+Q79*(1-(R79))),"",+Q79*(1-(R79)))</f>
        <v>0</v>
      </c>
      <c r="T79" s="221">
        <f t="shared" ref="T79:T81" si="21">IF(ISERROR(+S79*O79*7),0,+S79*O79*7)</f>
        <v>0</v>
      </c>
      <c r="U79" s="302"/>
      <c r="V79" s="14"/>
      <c r="W79" s="165"/>
      <c r="X79" s="165"/>
      <c r="Y79" s="18"/>
      <c r="Z79" s="18"/>
      <c r="AA79" s="18"/>
      <c r="AB79" s="18"/>
      <c r="AC79" s="18"/>
      <c r="AD79" s="18"/>
      <c r="AE79" s="18"/>
    </row>
    <row r="80" spans="1:34" s="11" customFormat="1" ht="15" customHeight="1" x14ac:dyDescent="0.2">
      <c r="A80" s="59"/>
      <c r="B80" s="139"/>
      <c r="C80" s="180"/>
      <c r="D80" s="64"/>
      <c r="E80" s="64"/>
      <c r="F80" s="234"/>
      <c r="G80" s="258"/>
      <c r="H80" s="65"/>
      <c r="I80" s="220">
        <f>G80*(1-H80)</f>
        <v>0</v>
      </c>
      <c r="J80" s="221">
        <f>IF(ISERROR(+I80*F80),"",+I80*F80)</f>
        <v>0</v>
      </c>
      <c r="K80" s="302"/>
      <c r="L80" s="14"/>
      <c r="M80" s="222" t="str">
        <f t="shared" si="19"/>
        <v/>
      </c>
      <c r="N80" s="222" t="str">
        <f t="shared" si="19"/>
        <v/>
      </c>
      <c r="O80" s="223" t="str">
        <f>IF(ISBLANK(+F80),"",+F80)</f>
        <v/>
      </c>
      <c r="P80" s="109"/>
      <c r="Q80" s="258"/>
      <c r="R80" s="235"/>
      <c r="S80" s="220">
        <f t="shared" si="20"/>
        <v>0</v>
      </c>
      <c r="T80" s="221">
        <f t="shared" si="21"/>
        <v>0</v>
      </c>
      <c r="U80" s="302"/>
      <c r="V80" s="14"/>
      <c r="W80" s="165"/>
      <c r="X80" s="165"/>
      <c r="Y80" s="18"/>
      <c r="Z80" s="18"/>
      <c r="AA80" s="18"/>
      <c r="AB80" s="18"/>
      <c r="AC80" s="18"/>
      <c r="AD80" s="18"/>
      <c r="AE80" s="18"/>
    </row>
    <row r="81" spans="1:34" s="11" customFormat="1" ht="15" customHeight="1" x14ac:dyDescent="0.2">
      <c r="A81" s="59"/>
      <c r="B81" s="139"/>
      <c r="C81" s="180"/>
      <c r="D81" s="64"/>
      <c r="E81" s="64"/>
      <c r="F81" s="234"/>
      <c r="G81" s="258"/>
      <c r="H81" s="65"/>
      <c r="I81" s="220">
        <f>G81*(1-H81)</f>
        <v>0</v>
      </c>
      <c r="J81" s="221">
        <f>IF(ISERROR(+I81*F81),"",+I81*F81)</f>
        <v>0</v>
      </c>
      <c r="K81" s="302"/>
      <c r="L81" s="14"/>
      <c r="M81" s="222" t="str">
        <f t="shared" si="19"/>
        <v/>
      </c>
      <c r="N81" s="222" t="str">
        <f t="shared" si="19"/>
        <v/>
      </c>
      <c r="O81" s="223" t="str">
        <f>IF(ISBLANK(+F81),"",+F81)</f>
        <v/>
      </c>
      <c r="P81" s="109"/>
      <c r="Q81" s="258"/>
      <c r="R81" s="235"/>
      <c r="S81" s="220">
        <f t="shared" si="20"/>
        <v>0</v>
      </c>
      <c r="T81" s="221">
        <f t="shared" si="21"/>
        <v>0</v>
      </c>
      <c r="U81" s="302"/>
      <c r="V81" s="14"/>
      <c r="W81" s="165"/>
      <c r="X81" s="165"/>
      <c r="Y81" s="18"/>
      <c r="Z81" s="18"/>
      <c r="AA81" s="18"/>
      <c r="AB81" s="18"/>
      <c r="AC81" s="18"/>
      <c r="AD81" s="18"/>
      <c r="AE81" s="18"/>
    </row>
    <row r="82" spans="1:34" s="11" customFormat="1" ht="15" customHeight="1" thickBot="1" x14ac:dyDescent="0.35">
      <c r="A82" s="59"/>
      <c r="B82" s="173"/>
      <c r="C82" s="173"/>
      <c r="D82" s="173"/>
      <c r="E82" s="24"/>
      <c r="F82" s="20"/>
      <c r="G82" s="20"/>
      <c r="H82" s="20"/>
      <c r="I82" s="20"/>
      <c r="J82" s="20"/>
      <c r="K82" s="20"/>
      <c r="L82" s="20"/>
      <c r="M82" s="164"/>
      <c r="N82" s="164"/>
      <c r="O82" s="20"/>
      <c r="P82" s="20"/>
      <c r="Q82" s="20"/>
      <c r="R82" s="20"/>
      <c r="S82" s="20"/>
      <c r="T82" s="20"/>
      <c r="U82" s="20"/>
      <c r="V82" s="20"/>
      <c r="W82" s="164"/>
      <c r="X82" s="164"/>
      <c r="Y82" s="20"/>
      <c r="Z82" s="20"/>
      <c r="AA82" s="20"/>
      <c r="AB82" s="20"/>
      <c r="AC82" s="20"/>
      <c r="AD82" s="20"/>
      <c r="AE82" s="20"/>
    </row>
    <row r="83" spans="1:34" s="11" customFormat="1" ht="15" customHeight="1" x14ac:dyDescent="0.3">
      <c r="A83" s="59"/>
      <c r="B83" s="174"/>
      <c r="C83" s="174"/>
      <c r="D83" s="174"/>
      <c r="E83" s="17"/>
      <c r="F83" s="18"/>
      <c r="G83" s="18"/>
      <c r="H83" s="18"/>
      <c r="I83" s="18"/>
      <c r="J83" s="18"/>
      <c r="K83" s="18"/>
      <c r="L83" s="18"/>
      <c r="M83" s="165"/>
      <c r="N83" s="165"/>
      <c r="O83" s="18"/>
      <c r="P83" s="18"/>
      <c r="Q83" s="18"/>
      <c r="R83" s="18"/>
      <c r="S83" s="18"/>
      <c r="T83" s="18"/>
      <c r="U83" s="18"/>
      <c r="V83" s="18"/>
      <c r="W83" s="165"/>
      <c r="X83" s="165"/>
      <c r="Y83" s="18"/>
      <c r="Z83" s="18"/>
      <c r="AA83" s="18"/>
      <c r="AB83" s="18"/>
      <c r="AC83" s="18"/>
      <c r="AD83" s="18"/>
      <c r="AE83" s="18"/>
    </row>
    <row r="84" spans="1:34" s="11" customFormat="1" ht="19.5" x14ac:dyDescent="0.2">
      <c r="A84" s="59"/>
      <c r="B84" s="88" t="s">
        <v>58</v>
      </c>
      <c r="C84" s="84" t="str">
        <f>VLOOKUP(B84,$B$10:$D$26,2,FALSE)</f>
        <v>Variant 4: LAN access</v>
      </c>
      <c r="D84" s="179"/>
      <c r="E84" s="132"/>
      <c r="F84" s="132"/>
      <c r="G84" s="135" t="s">
        <v>44</v>
      </c>
      <c r="H84" s="135"/>
      <c r="I84" s="132"/>
      <c r="J84" s="131"/>
      <c r="K84" s="299"/>
      <c r="L84" s="86"/>
      <c r="M84" s="279" t="s">
        <v>335</v>
      </c>
      <c r="N84" s="280"/>
      <c r="O84" s="281"/>
      <c r="P84" s="281"/>
      <c r="Q84" s="281"/>
      <c r="R84" s="281"/>
      <c r="S84" s="132"/>
      <c r="T84" s="131"/>
      <c r="U84" s="299"/>
      <c r="V84" s="86"/>
      <c r="W84" s="279" t="s">
        <v>18</v>
      </c>
      <c r="X84" s="280"/>
      <c r="Y84" s="281"/>
      <c r="Z84" s="281"/>
      <c r="AA84" s="281"/>
      <c r="AB84" s="281"/>
      <c r="AC84" s="281"/>
      <c r="AD84" s="132"/>
      <c r="AE84" s="131"/>
    </row>
    <row r="85" spans="1:34" s="87" customFormat="1" ht="20" thickBot="1" x14ac:dyDescent="0.25">
      <c r="A85" s="59"/>
      <c r="B85" s="59"/>
      <c r="C85" s="84" t="s">
        <v>23</v>
      </c>
      <c r="D85" s="179"/>
      <c r="E85" s="521" t="str">
        <f>"LAN "&amp;LEFT(B84,1)&amp;" : "</f>
        <v xml:space="preserve">LAN 4 : </v>
      </c>
      <c r="F85" s="522"/>
      <c r="G85" s="525"/>
      <c r="H85" s="526"/>
      <c r="I85" s="89" t="s">
        <v>24</v>
      </c>
      <c r="J85" s="85">
        <f>SUM(J87:J91)</f>
        <v>0</v>
      </c>
      <c r="K85" s="300"/>
      <c r="L85" s="59"/>
      <c r="M85" s="277"/>
      <c r="N85" s="278"/>
      <c r="O85" s="133"/>
      <c r="P85" s="133"/>
      <c r="Q85" s="133"/>
      <c r="R85" s="133"/>
      <c r="S85" s="136" t="s">
        <v>24</v>
      </c>
      <c r="T85" s="137">
        <f>SUM(T87:T91)</f>
        <v>0</v>
      </c>
      <c r="U85" s="300"/>
      <c r="V85" s="59"/>
      <c r="W85" s="277"/>
      <c r="X85" s="278"/>
      <c r="Y85" s="133"/>
      <c r="Z85" s="133"/>
      <c r="AA85" s="133"/>
      <c r="AB85" s="133"/>
      <c r="AC85" s="133"/>
      <c r="AD85" s="136" t="s">
        <v>24</v>
      </c>
      <c r="AE85" s="137">
        <f>SUM(AE87:AE91)</f>
        <v>0</v>
      </c>
      <c r="AF85" s="11"/>
      <c r="AG85" s="11"/>
      <c r="AH85" s="11"/>
    </row>
    <row r="86" spans="1:34" s="11" customFormat="1" ht="70.5" thickTop="1" x14ac:dyDescent="0.3">
      <c r="A86" s="59"/>
      <c r="B86" s="139"/>
      <c r="C86" s="216" t="s">
        <v>5</v>
      </c>
      <c r="D86" s="216" t="s">
        <v>11</v>
      </c>
      <c r="E86" s="216" t="s">
        <v>14</v>
      </c>
      <c r="F86" s="217" t="s">
        <v>17</v>
      </c>
      <c r="G86" s="217" t="s">
        <v>45</v>
      </c>
      <c r="H86" s="217" t="s">
        <v>192</v>
      </c>
      <c r="I86" s="217" t="s">
        <v>12</v>
      </c>
      <c r="J86" s="217" t="s">
        <v>13</v>
      </c>
      <c r="K86" s="301" t="s">
        <v>222</v>
      </c>
      <c r="L86" s="14"/>
      <c r="M86" s="216" t="s">
        <v>5</v>
      </c>
      <c r="N86" s="216" t="s">
        <v>11</v>
      </c>
      <c r="O86" s="217" t="s">
        <v>17</v>
      </c>
      <c r="P86" s="218" t="s">
        <v>21</v>
      </c>
      <c r="Q86" s="217" t="s">
        <v>336</v>
      </c>
      <c r="R86" s="217" t="s">
        <v>192</v>
      </c>
      <c r="S86" s="217" t="s">
        <v>337</v>
      </c>
      <c r="T86" s="217" t="s">
        <v>236</v>
      </c>
      <c r="U86" s="301" t="s">
        <v>222</v>
      </c>
      <c r="V86" s="14"/>
      <c r="W86" s="216" t="s">
        <v>5</v>
      </c>
      <c r="X86" s="216" t="s">
        <v>11</v>
      </c>
      <c r="Y86" s="217" t="s">
        <v>17</v>
      </c>
      <c r="Z86" s="218" t="s">
        <v>21</v>
      </c>
      <c r="AA86" s="217" t="s">
        <v>320</v>
      </c>
      <c r="AB86" s="219" t="s">
        <v>16</v>
      </c>
      <c r="AC86" s="217" t="s">
        <v>320</v>
      </c>
      <c r="AD86" s="217" t="s">
        <v>20</v>
      </c>
      <c r="AE86" s="217" t="s">
        <v>238</v>
      </c>
    </row>
    <row r="87" spans="1:34" s="11" customFormat="1" ht="15" customHeight="1" x14ac:dyDescent="0.2">
      <c r="A87" s="59"/>
      <c r="B87" s="139"/>
      <c r="C87" s="180"/>
      <c r="D87" s="64"/>
      <c r="E87" s="64"/>
      <c r="F87" s="234"/>
      <c r="G87" s="258"/>
      <c r="H87" s="65"/>
      <c r="I87" s="220">
        <f>G87*(1-H87)</f>
        <v>0</v>
      </c>
      <c r="J87" s="221">
        <f>IF(ISERROR(+I87*F87),"",+I87*F87)</f>
        <v>0</v>
      </c>
      <c r="K87" s="302"/>
      <c r="L87" s="14"/>
      <c r="M87" s="222" t="str">
        <f t="shared" ref="M87:N91" si="22">IF(ISBLANK(+C87),"",+C87)</f>
        <v/>
      </c>
      <c r="N87" s="222" t="str">
        <f t="shared" si="22"/>
        <v/>
      </c>
      <c r="O87" s="223" t="str">
        <f>IF(ISBLANK(+F87),"",+F87)</f>
        <v/>
      </c>
      <c r="P87" s="109"/>
      <c r="Q87" s="258"/>
      <c r="R87" s="235"/>
      <c r="S87" s="220">
        <f t="shared" ref="S87:S91" si="23">IF(ISERROR(+Q87*(1-(R87))),"",+Q87*(1-(R87)))</f>
        <v>0</v>
      </c>
      <c r="T87" s="221">
        <f t="shared" ref="T87:T91" si="24">IF(ISERROR(+S87*O87*7),0,+S87*O87*7)</f>
        <v>0</v>
      </c>
      <c r="U87" s="302"/>
      <c r="V87" s="14"/>
      <c r="W87" s="222" t="str">
        <f t="shared" ref="W87:X91" si="25">IF(ISBLANK(+M87),"",+M87)</f>
        <v/>
      </c>
      <c r="X87" s="222" t="str">
        <f t="shared" si="25"/>
        <v/>
      </c>
      <c r="Y87" s="223" t="str">
        <f>IF(ISBLANK(+F87),"",+F87)</f>
        <v/>
      </c>
      <c r="Z87" s="109"/>
      <c r="AA87" s="107"/>
      <c r="AB87" s="236"/>
      <c r="AC87" s="224" t="str">
        <f>IF(ISERROR(IF(OR(Z87="nee",Z87=""),"",+Y87*AA87)),"",IF(OR(Z87="nee",Z87=""),"",+Y87*AA87))</f>
        <v/>
      </c>
      <c r="AD87" s="225" t="str">
        <f>IF(ISERROR((AC87*24*365)/1000),"",(AC87*24*365)/1000)</f>
        <v/>
      </c>
      <c r="AE87" s="221">
        <f>IF(ISERROR(+AD87*tariefKwh*7),0,+AD87*tariefKwh*7)</f>
        <v>0</v>
      </c>
    </row>
    <row r="88" spans="1:34" s="11" customFormat="1" ht="15" customHeight="1" x14ac:dyDescent="0.2">
      <c r="A88" s="59"/>
      <c r="B88" s="139"/>
      <c r="C88" s="180"/>
      <c r="D88" s="64"/>
      <c r="E88" s="64"/>
      <c r="F88" s="234"/>
      <c r="G88" s="258"/>
      <c r="H88" s="65"/>
      <c r="I88" s="220">
        <f>G88*(1-H88)</f>
        <v>0</v>
      </c>
      <c r="J88" s="221">
        <f>IF(ISERROR(+I88*F88),"",+I88*F88)</f>
        <v>0</v>
      </c>
      <c r="K88" s="302"/>
      <c r="L88" s="14"/>
      <c r="M88" s="222" t="str">
        <f t="shared" si="22"/>
        <v/>
      </c>
      <c r="N88" s="222" t="str">
        <f t="shared" si="22"/>
        <v/>
      </c>
      <c r="O88" s="223" t="str">
        <f>IF(ISBLANK(+F88),"",+F88)</f>
        <v/>
      </c>
      <c r="P88" s="109"/>
      <c r="Q88" s="258"/>
      <c r="R88" s="235"/>
      <c r="S88" s="220">
        <f t="shared" si="23"/>
        <v>0</v>
      </c>
      <c r="T88" s="221">
        <f t="shared" si="24"/>
        <v>0</v>
      </c>
      <c r="U88" s="302"/>
      <c r="V88" s="14"/>
      <c r="W88" s="222" t="str">
        <f t="shared" si="25"/>
        <v/>
      </c>
      <c r="X88" s="222" t="str">
        <f t="shared" si="25"/>
        <v/>
      </c>
      <c r="Y88" s="223" t="str">
        <f>IF(ISBLANK(+F88),"",+F88)</f>
        <v/>
      </c>
      <c r="Z88" s="109"/>
      <c r="AA88" s="107"/>
      <c r="AB88" s="236"/>
      <c r="AC88" s="224" t="str">
        <f>IF(ISERROR(IF(OR(Z88="nee",Z88=""),"",+Y88*AA88)),"",IF(OR(Z88="nee",Z88=""),"",+Y88*AA88))</f>
        <v/>
      </c>
      <c r="AD88" s="225" t="str">
        <f>IF(ISERROR((AC88*24*365)/1000),"",(AC88*24*365)/1000)</f>
        <v/>
      </c>
      <c r="AE88" s="221">
        <f>IF(ISERROR(+AD88*tariefKwh*7),0,+AD88*tariefKwh*7)</f>
        <v>0</v>
      </c>
    </row>
    <row r="89" spans="1:34" s="11" customFormat="1" ht="15" customHeight="1" x14ac:dyDescent="0.2">
      <c r="A89" s="59"/>
      <c r="B89" s="139"/>
      <c r="C89" s="180"/>
      <c r="D89" s="64"/>
      <c r="E89" s="64"/>
      <c r="F89" s="234"/>
      <c r="G89" s="258"/>
      <c r="H89" s="65"/>
      <c r="I89" s="220">
        <f>G89*(1-H89)</f>
        <v>0</v>
      </c>
      <c r="J89" s="221">
        <f>IF(ISERROR(+I89*F89),"",+I89*F89)</f>
        <v>0</v>
      </c>
      <c r="K89" s="302"/>
      <c r="L89" s="14"/>
      <c r="M89" s="222" t="str">
        <f t="shared" si="22"/>
        <v/>
      </c>
      <c r="N89" s="222" t="str">
        <f t="shared" si="22"/>
        <v/>
      </c>
      <c r="O89" s="223" t="str">
        <f>IF(ISBLANK(+F89),"",+F89)</f>
        <v/>
      </c>
      <c r="P89" s="109"/>
      <c r="Q89" s="258"/>
      <c r="R89" s="235"/>
      <c r="S89" s="220">
        <f t="shared" si="23"/>
        <v>0</v>
      </c>
      <c r="T89" s="221">
        <f t="shared" si="24"/>
        <v>0</v>
      </c>
      <c r="U89" s="302"/>
      <c r="V89" s="14"/>
      <c r="W89" s="222" t="str">
        <f t="shared" si="25"/>
        <v/>
      </c>
      <c r="X89" s="222" t="str">
        <f t="shared" si="25"/>
        <v/>
      </c>
      <c r="Y89" s="223" t="str">
        <f>IF(ISBLANK(+F89),"",+F89)</f>
        <v/>
      </c>
      <c r="Z89" s="109"/>
      <c r="AA89" s="107"/>
      <c r="AB89" s="236"/>
      <c r="AC89" s="224" t="str">
        <f>IF(ISERROR(IF(OR(Z89="nee",Z89=""),"",+Y89*AA89)),"",IF(OR(Z89="nee",Z89=""),"",+Y89*AA89))</f>
        <v/>
      </c>
      <c r="AD89" s="225" t="str">
        <f>IF(ISERROR((AC89*24*365)/1000),"",(AC89*24*365)/1000)</f>
        <v/>
      </c>
      <c r="AE89" s="221">
        <f>IF(ISERROR(+AD89*tariefKwh*7),0,+AD89*tariefKwh*7)</f>
        <v>0</v>
      </c>
    </row>
    <row r="90" spans="1:34" s="11" customFormat="1" ht="15" customHeight="1" x14ac:dyDescent="0.2">
      <c r="A90" s="59"/>
      <c r="B90" s="139"/>
      <c r="C90" s="180"/>
      <c r="D90" s="64"/>
      <c r="E90" s="64"/>
      <c r="F90" s="234"/>
      <c r="G90" s="258"/>
      <c r="H90" s="65"/>
      <c r="I90" s="220">
        <f>G90*(1-H90)</f>
        <v>0</v>
      </c>
      <c r="J90" s="221">
        <f>IF(ISERROR(+I90*F90),"",+I90*F90)</f>
        <v>0</v>
      </c>
      <c r="K90" s="302"/>
      <c r="L90" s="14"/>
      <c r="M90" s="222" t="str">
        <f t="shared" si="22"/>
        <v/>
      </c>
      <c r="N90" s="222" t="str">
        <f t="shared" si="22"/>
        <v/>
      </c>
      <c r="O90" s="223" t="str">
        <f>IF(ISBLANK(+F90),"",+F90)</f>
        <v/>
      </c>
      <c r="P90" s="109"/>
      <c r="Q90" s="258"/>
      <c r="R90" s="235"/>
      <c r="S90" s="220">
        <f t="shared" si="23"/>
        <v>0</v>
      </c>
      <c r="T90" s="221">
        <f t="shared" si="24"/>
        <v>0</v>
      </c>
      <c r="U90" s="302"/>
      <c r="V90" s="14"/>
      <c r="W90" s="222" t="str">
        <f t="shared" si="25"/>
        <v/>
      </c>
      <c r="X90" s="222" t="str">
        <f t="shared" si="25"/>
        <v/>
      </c>
      <c r="Y90" s="223" t="str">
        <f>IF(ISBLANK(+F90),"",+F90)</f>
        <v/>
      </c>
      <c r="Z90" s="109"/>
      <c r="AA90" s="107"/>
      <c r="AB90" s="236"/>
      <c r="AC90" s="224" t="str">
        <f>IF(ISERROR(IF(OR(Z90="nee",Z90=""),"",+Y90*AA90)),"",IF(OR(Z90="nee",Z90=""),"",+Y90*AA90))</f>
        <v/>
      </c>
      <c r="AD90" s="225" t="str">
        <f>IF(ISERROR((AC90*24*365)/1000),"",(AC90*24*365)/1000)</f>
        <v/>
      </c>
      <c r="AE90" s="221">
        <f>IF(ISERROR(+AD90*tariefKwh*7),0,+AD90*tariefKwh*7)</f>
        <v>0</v>
      </c>
    </row>
    <row r="91" spans="1:34" s="11" customFormat="1" ht="15" customHeight="1" x14ac:dyDescent="0.2">
      <c r="A91" s="59"/>
      <c r="B91" s="139"/>
      <c r="C91" s="180"/>
      <c r="D91" s="64"/>
      <c r="E91" s="64"/>
      <c r="F91" s="234"/>
      <c r="G91" s="258"/>
      <c r="H91" s="65"/>
      <c r="I91" s="220">
        <f>G91*(1-H91)</f>
        <v>0</v>
      </c>
      <c r="J91" s="221">
        <f>IF(ISERROR(+I91*F91),"",+I91*F91)</f>
        <v>0</v>
      </c>
      <c r="K91" s="302"/>
      <c r="L91" s="14"/>
      <c r="M91" s="222" t="str">
        <f t="shared" si="22"/>
        <v/>
      </c>
      <c r="N91" s="222" t="str">
        <f t="shared" si="22"/>
        <v/>
      </c>
      <c r="O91" s="223" t="str">
        <f>IF(ISBLANK(+F91),"",+F91)</f>
        <v/>
      </c>
      <c r="P91" s="109"/>
      <c r="Q91" s="258"/>
      <c r="R91" s="235"/>
      <c r="S91" s="220">
        <f t="shared" si="23"/>
        <v>0</v>
      </c>
      <c r="T91" s="221">
        <f t="shared" si="24"/>
        <v>0</v>
      </c>
      <c r="U91" s="302"/>
      <c r="V91" s="14"/>
      <c r="W91" s="222" t="str">
        <f t="shared" si="25"/>
        <v/>
      </c>
      <c r="X91" s="222" t="str">
        <f t="shared" si="25"/>
        <v/>
      </c>
      <c r="Y91" s="223" t="str">
        <f>IF(ISBLANK(+F91),"",+F91)</f>
        <v/>
      </c>
      <c r="Z91" s="109"/>
      <c r="AA91" s="107"/>
      <c r="AB91" s="236"/>
      <c r="AC91" s="224" t="str">
        <f>IF(ISERROR(IF(OR(Z91="nee",Z91=""),"",+Y91*AA91)),"",IF(OR(Z91="nee",Z91=""),"",+Y91*AA91))</f>
        <v/>
      </c>
      <c r="AD91" s="225" t="str">
        <f>IF(ISERROR((AC91*24*365)/1000),"",(AC91*24*365)/1000)</f>
        <v/>
      </c>
      <c r="AE91" s="221">
        <f>IF(ISERROR(+AD91*tariefKwh*7),0,+AD91*tariefKwh*7)</f>
        <v>0</v>
      </c>
    </row>
    <row r="92" spans="1:34" s="11" customFormat="1" ht="15" customHeight="1" x14ac:dyDescent="0.2">
      <c r="A92" s="59"/>
      <c r="B92" s="80"/>
      <c r="C92" s="226" t="s">
        <v>317</v>
      </c>
      <c r="D92" s="227"/>
      <c r="E92" s="227"/>
      <c r="F92" s="228"/>
      <c r="G92" s="229"/>
      <c r="H92" s="230"/>
      <c r="I92" s="229"/>
      <c r="J92" s="231"/>
      <c r="K92" s="231"/>
      <c r="L92" s="232"/>
      <c r="M92" s="233"/>
      <c r="N92" s="167"/>
      <c r="O92" s="14"/>
      <c r="P92" s="14"/>
      <c r="Q92" s="14"/>
      <c r="R92" s="14"/>
      <c r="S92" s="14"/>
      <c r="T92" s="14"/>
      <c r="U92" s="231"/>
      <c r="V92" s="14"/>
      <c r="W92" s="167"/>
      <c r="X92" s="167"/>
      <c r="Y92" s="14"/>
      <c r="Z92" s="74"/>
      <c r="AA92" s="14"/>
      <c r="AB92" s="14"/>
    </row>
    <row r="93" spans="1:34" s="11" customFormat="1" ht="15" customHeight="1" x14ac:dyDescent="0.2">
      <c r="A93" s="59"/>
      <c r="B93" s="80"/>
      <c r="C93" s="226"/>
      <c r="D93" s="227"/>
      <c r="E93" s="227"/>
      <c r="F93" s="228"/>
      <c r="G93" s="229"/>
      <c r="H93" s="230"/>
      <c r="I93" s="229"/>
      <c r="J93" s="231"/>
      <c r="K93" s="229"/>
      <c r="L93" s="232"/>
      <c r="M93" s="233"/>
      <c r="N93" s="167"/>
      <c r="O93" s="14"/>
      <c r="P93" s="14"/>
      <c r="Q93" s="14"/>
      <c r="R93" s="14"/>
      <c r="S93" s="14"/>
      <c r="T93" s="14"/>
      <c r="U93" s="229"/>
      <c r="V93" s="14"/>
      <c r="W93" s="167"/>
      <c r="X93" s="167"/>
      <c r="Y93" s="14"/>
      <c r="Z93" s="74"/>
      <c r="AA93" s="14"/>
      <c r="AB93" s="14"/>
    </row>
    <row r="94" spans="1:34" s="11" customFormat="1" ht="57" customHeight="1" x14ac:dyDescent="0.45">
      <c r="A94" s="59"/>
      <c r="B94" s="82" t="s">
        <v>61</v>
      </c>
      <c r="C94" s="513" t="str">
        <f>VLOOKUP(B94,$B$10:$D$26,2,FALSE)</f>
        <v>Variant 4: Licentie(s)LAN Access</v>
      </c>
      <c r="D94" s="514" t="e">
        <f>VLOOKUP(C94,$B$10:$D$26,2,FALSE)</f>
        <v>#N/A</v>
      </c>
      <c r="E94" s="514" t="e">
        <f>VLOOKUP(D94,$B$10:$D$26,2,FALSE)</f>
        <v>#N/A</v>
      </c>
      <c r="F94" s="68"/>
      <c r="G94" s="68"/>
      <c r="H94" s="68"/>
      <c r="I94" s="68"/>
      <c r="J94" s="215" t="s">
        <v>50</v>
      </c>
      <c r="K94" s="303"/>
      <c r="L94" s="14"/>
      <c r="M94" s="513" t="str">
        <f>IF(E95="Subscription","Subscription","Onderhoud &amp; Support")</f>
        <v>Onderhoud &amp; Support</v>
      </c>
      <c r="N94" s="514"/>
      <c r="O94" s="514"/>
      <c r="P94" s="514"/>
      <c r="Q94" s="58"/>
      <c r="R94" s="58"/>
      <c r="S94" s="58"/>
      <c r="T94" s="215" t="str">
        <f>"Totaalprijs "&amp;M94&amp;" 
Licentie"</f>
        <v>Totaalprijs Onderhoud &amp; Support 
Licentie</v>
      </c>
      <c r="U94" s="303"/>
      <c r="V94" s="14"/>
      <c r="W94" s="165"/>
      <c r="X94" s="165"/>
      <c r="Y94" s="18"/>
      <c r="Z94" s="18"/>
      <c r="AA94" s="18"/>
      <c r="AB94" s="18"/>
      <c r="AC94" s="18"/>
      <c r="AD94" s="18"/>
      <c r="AE94" s="18"/>
    </row>
    <row r="95" spans="1:34" s="11" customFormat="1" ht="20" thickBot="1" x14ac:dyDescent="0.35">
      <c r="A95" s="59"/>
      <c r="B95" s="83"/>
      <c r="C95" s="84" t="s">
        <v>48</v>
      </c>
      <c r="D95" s="182"/>
      <c r="E95" s="138"/>
      <c r="F95" s="327" t="s">
        <v>49</v>
      </c>
      <c r="G95" s="100"/>
      <c r="H95" s="69"/>
      <c r="I95" s="69"/>
      <c r="J95" s="70">
        <f>SUM(J97:J99)</f>
        <v>0</v>
      </c>
      <c r="K95" s="304"/>
      <c r="L95" s="14"/>
      <c r="M95" s="169"/>
      <c r="N95" s="168"/>
      <c r="O95" s="71"/>
      <c r="P95" s="71"/>
      <c r="Q95" s="71"/>
      <c r="R95" s="71"/>
      <c r="S95" s="71"/>
      <c r="T95" s="72">
        <f>SUM(T97:T99)</f>
        <v>0</v>
      </c>
      <c r="U95" s="304"/>
      <c r="V95" s="14"/>
      <c r="W95" s="165"/>
      <c r="X95" s="165"/>
      <c r="Y95" s="18"/>
      <c r="Z95" s="18"/>
      <c r="AA95" s="18"/>
      <c r="AB95" s="18"/>
      <c r="AC95" s="18"/>
      <c r="AD95" s="18"/>
      <c r="AE95" s="18"/>
    </row>
    <row r="96" spans="1:34" s="11" customFormat="1" ht="70.5" thickTop="1" x14ac:dyDescent="0.3">
      <c r="A96" s="59"/>
      <c r="B96" s="139"/>
      <c r="C96" s="216" t="s">
        <v>5</v>
      </c>
      <c r="D96" s="216" t="s">
        <v>11</v>
      </c>
      <c r="E96" s="216" t="s">
        <v>14</v>
      </c>
      <c r="F96" s="217" t="s">
        <v>17</v>
      </c>
      <c r="G96" s="217" t="s">
        <v>45</v>
      </c>
      <c r="H96" s="217" t="s">
        <v>192</v>
      </c>
      <c r="I96" s="217" t="s">
        <v>12</v>
      </c>
      <c r="J96" s="217" t="s">
        <v>13</v>
      </c>
      <c r="K96" s="301" t="s">
        <v>222</v>
      </c>
      <c r="L96" s="14"/>
      <c r="M96" s="216" t="s">
        <v>5</v>
      </c>
      <c r="N96" s="216" t="s">
        <v>11</v>
      </c>
      <c r="O96" s="217" t="s">
        <v>17</v>
      </c>
      <c r="P96" s="218" t="s">
        <v>21</v>
      </c>
      <c r="Q96" s="217" t="s">
        <v>336</v>
      </c>
      <c r="R96" s="217" t="s">
        <v>192</v>
      </c>
      <c r="S96" s="217" t="s">
        <v>337</v>
      </c>
      <c r="T96" s="217" t="s">
        <v>236</v>
      </c>
      <c r="U96" s="301" t="s">
        <v>222</v>
      </c>
      <c r="V96" s="14"/>
      <c r="W96" s="165"/>
      <c r="X96" s="165"/>
      <c r="Y96" s="18"/>
      <c r="Z96" s="18"/>
      <c r="AA96" s="18"/>
      <c r="AB96" s="18"/>
      <c r="AC96" s="18"/>
      <c r="AD96" s="18"/>
      <c r="AE96" s="18"/>
    </row>
    <row r="97" spans="1:34" s="11" customFormat="1" ht="15" customHeight="1" x14ac:dyDescent="0.2">
      <c r="A97" s="59"/>
      <c r="B97" s="139"/>
      <c r="C97" s="180"/>
      <c r="D97" s="64"/>
      <c r="E97" s="64"/>
      <c r="F97" s="234"/>
      <c r="G97" s="258"/>
      <c r="H97" s="65"/>
      <c r="I97" s="220">
        <f>G97*(1-H97)</f>
        <v>0</v>
      </c>
      <c r="J97" s="221">
        <f>IF(ISERROR(+I97*F97),"",+I97*F97)</f>
        <v>0</v>
      </c>
      <c r="K97" s="302"/>
      <c r="L97" s="14"/>
      <c r="M97" s="222" t="str">
        <f t="shared" ref="M97:N99" si="26">IF(ISBLANK(+C97),"",+C97)</f>
        <v/>
      </c>
      <c r="N97" s="222" t="str">
        <f t="shared" si="26"/>
        <v/>
      </c>
      <c r="O97" s="223" t="str">
        <f>IF(ISBLANK(+F97),"",+F97)</f>
        <v/>
      </c>
      <c r="P97" s="109"/>
      <c r="Q97" s="258"/>
      <c r="R97" s="235"/>
      <c r="S97" s="220">
        <f t="shared" ref="S97:S99" si="27">IF(ISERROR(+Q97*(1-(R97))),"",+Q97*(1-(R97)))</f>
        <v>0</v>
      </c>
      <c r="T97" s="221">
        <f t="shared" ref="T97:T99" si="28">IF(ISERROR(+S97*O97*7),0,+S97*O97*7)</f>
        <v>0</v>
      </c>
      <c r="U97" s="302"/>
      <c r="V97" s="14"/>
      <c r="W97" s="165"/>
      <c r="X97" s="165"/>
      <c r="Y97" s="18"/>
      <c r="Z97" s="18"/>
      <c r="AA97" s="18"/>
      <c r="AB97" s="18"/>
      <c r="AC97" s="18"/>
      <c r="AD97" s="18"/>
      <c r="AE97" s="18"/>
    </row>
    <row r="98" spans="1:34" s="11" customFormat="1" ht="15" customHeight="1" x14ac:dyDescent="0.2">
      <c r="A98" s="59"/>
      <c r="B98" s="139"/>
      <c r="C98" s="180"/>
      <c r="D98" s="64"/>
      <c r="E98" s="64"/>
      <c r="F98" s="234"/>
      <c r="G98" s="258"/>
      <c r="H98" s="65"/>
      <c r="I98" s="220">
        <f>G98*(1-H98)</f>
        <v>0</v>
      </c>
      <c r="J98" s="221">
        <f>IF(ISERROR(+I98*F98),"",+I98*F98)</f>
        <v>0</v>
      </c>
      <c r="K98" s="302"/>
      <c r="L98" s="14"/>
      <c r="M98" s="222" t="str">
        <f t="shared" si="26"/>
        <v/>
      </c>
      <c r="N98" s="222" t="str">
        <f t="shared" si="26"/>
        <v/>
      </c>
      <c r="O98" s="223" t="str">
        <f>IF(ISBLANK(+F98),"",+F98)</f>
        <v/>
      </c>
      <c r="P98" s="109"/>
      <c r="Q98" s="258"/>
      <c r="R98" s="235"/>
      <c r="S98" s="220">
        <f t="shared" si="27"/>
        <v>0</v>
      </c>
      <c r="T98" s="221">
        <f t="shared" si="28"/>
        <v>0</v>
      </c>
      <c r="U98" s="302"/>
      <c r="V98" s="14"/>
      <c r="W98" s="165"/>
      <c r="X98" s="165"/>
      <c r="Y98" s="18"/>
      <c r="Z98" s="18"/>
      <c r="AA98" s="18"/>
      <c r="AB98" s="18"/>
      <c r="AC98" s="18"/>
      <c r="AD98" s="18"/>
      <c r="AE98" s="18"/>
    </row>
    <row r="99" spans="1:34" s="11" customFormat="1" ht="15" customHeight="1" x14ac:dyDescent="0.2">
      <c r="A99" s="59"/>
      <c r="B99" s="139"/>
      <c r="C99" s="180"/>
      <c r="D99" s="64"/>
      <c r="E99" s="64"/>
      <c r="F99" s="234"/>
      <c r="G99" s="258"/>
      <c r="H99" s="65"/>
      <c r="I99" s="220">
        <f>G99*(1-H99)</f>
        <v>0</v>
      </c>
      <c r="J99" s="221">
        <f>IF(ISERROR(+I99*F99),"",+I99*F99)</f>
        <v>0</v>
      </c>
      <c r="K99" s="302"/>
      <c r="L99" s="14"/>
      <c r="M99" s="222" t="str">
        <f t="shared" si="26"/>
        <v/>
      </c>
      <c r="N99" s="222" t="str">
        <f t="shared" si="26"/>
        <v/>
      </c>
      <c r="O99" s="223" t="str">
        <f>IF(ISBLANK(+F99),"",+F99)</f>
        <v/>
      </c>
      <c r="P99" s="109"/>
      <c r="Q99" s="258"/>
      <c r="R99" s="235"/>
      <c r="S99" s="220">
        <f t="shared" si="27"/>
        <v>0</v>
      </c>
      <c r="T99" s="221">
        <f t="shared" si="28"/>
        <v>0</v>
      </c>
      <c r="U99" s="302"/>
      <c r="V99" s="14"/>
      <c r="W99" s="165"/>
      <c r="X99" s="165"/>
      <c r="Y99" s="18"/>
      <c r="Z99" s="18"/>
      <c r="AA99" s="18"/>
      <c r="AB99" s="18"/>
      <c r="AC99" s="18"/>
      <c r="AD99" s="18"/>
      <c r="AE99" s="18"/>
    </row>
    <row r="100" spans="1:34" s="11" customFormat="1" ht="15" customHeight="1" thickBot="1" x14ac:dyDescent="0.35">
      <c r="A100" s="59"/>
      <c r="B100" s="173"/>
      <c r="C100" s="173"/>
      <c r="D100" s="173"/>
      <c r="E100" s="24"/>
      <c r="F100" s="20"/>
      <c r="G100" s="20"/>
      <c r="H100" s="20"/>
      <c r="I100" s="20"/>
      <c r="J100" s="20"/>
      <c r="K100" s="20"/>
      <c r="L100" s="20"/>
      <c r="M100" s="164"/>
      <c r="N100" s="164"/>
      <c r="O100" s="20"/>
      <c r="P100" s="20"/>
      <c r="Q100" s="20"/>
      <c r="R100" s="20"/>
      <c r="S100" s="20"/>
      <c r="T100" s="20"/>
      <c r="U100" s="20"/>
      <c r="V100" s="20"/>
      <c r="W100" s="164"/>
      <c r="X100" s="164"/>
      <c r="Y100" s="20"/>
      <c r="Z100" s="20"/>
      <c r="AA100" s="20"/>
      <c r="AB100" s="20"/>
      <c r="AC100" s="20"/>
      <c r="AD100" s="20"/>
      <c r="AE100" s="20"/>
    </row>
    <row r="101" spans="1:34" s="11" customFormat="1" ht="15" customHeight="1" x14ac:dyDescent="0.3">
      <c r="A101" s="59"/>
      <c r="B101" s="174"/>
      <c r="C101" s="174"/>
      <c r="D101" s="174"/>
      <c r="E101" s="17"/>
      <c r="F101" s="18"/>
      <c r="G101" s="18"/>
      <c r="H101" s="18"/>
      <c r="I101" s="18"/>
      <c r="J101" s="18"/>
      <c r="K101" s="18"/>
      <c r="L101" s="18"/>
      <c r="M101" s="165"/>
      <c r="N101" s="165"/>
      <c r="O101" s="18"/>
      <c r="P101" s="18"/>
      <c r="Q101" s="18"/>
      <c r="R101" s="18"/>
      <c r="S101" s="18"/>
      <c r="T101" s="18"/>
      <c r="U101" s="18"/>
      <c r="V101" s="18"/>
      <c r="W101" s="165"/>
      <c r="X101" s="165"/>
      <c r="Y101" s="18"/>
      <c r="Z101" s="18"/>
      <c r="AA101" s="18"/>
      <c r="AB101" s="18"/>
      <c r="AC101" s="18"/>
      <c r="AD101" s="18"/>
      <c r="AE101" s="18"/>
    </row>
    <row r="102" spans="1:34" s="11" customFormat="1" ht="21" customHeight="1" x14ac:dyDescent="0.2">
      <c r="A102" s="59"/>
      <c r="B102" s="88" t="s">
        <v>59</v>
      </c>
      <c r="C102" s="84" t="str">
        <f>VLOOKUP(B102,$B$10:$D$26,2,FALSE)</f>
        <v>Variant 5 LAN access</v>
      </c>
      <c r="D102" s="179"/>
      <c r="E102" s="132"/>
      <c r="F102" s="132"/>
      <c r="G102" s="135"/>
      <c r="H102" s="132"/>
      <c r="I102" s="132"/>
      <c r="J102" s="131"/>
      <c r="K102" s="299"/>
      <c r="L102" s="86"/>
      <c r="M102" s="279" t="s">
        <v>335</v>
      </c>
      <c r="N102" s="280"/>
      <c r="O102" s="281"/>
      <c r="P102" s="281"/>
      <c r="Q102" s="281"/>
      <c r="R102" s="281"/>
      <c r="S102" s="132"/>
      <c r="T102" s="131"/>
      <c r="U102" s="299"/>
      <c r="V102" s="86"/>
      <c r="W102" s="279" t="s">
        <v>18</v>
      </c>
      <c r="X102" s="280"/>
      <c r="Y102" s="281"/>
      <c r="Z102" s="281"/>
      <c r="AA102" s="281"/>
      <c r="AB102" s="281"/>
      <c r="AC102" s="281"/>
      <c r="AD102" s="132"/>
      <c r="AE102" s="131"/>
    </row>
    <row r="103" spans="1:34" s="87" customFormat="1" ht="20" thickBot="1" x14ac:dyDescent="0.25">
      <c r="A103" s="59"/>
      <c r="B103" s="59"/>
      <c r="C103" s="84" t="s">
        <v>23</v>
      </c>
      <c r="D103" s="179"/>
      <c r="E103" s="521" t="str">
        <f>"LAN "&amp;LEFT(B102,1)&amp;" : "</f>
        <v xml:space="preserve">LAN 5 : </v>
      </c>
      <c r="F103" s="522"/>
      <c r="G103" s="525"/>
      <c r="H103" s="526"/>
      <c r="I103" s="89" t="s">
        <v>24</v>
      </c>
      <c r="J103" s="85">
        <f>SUM(J105:J109)</f>
        <v>0</v>
      </c>
      <c r="K103" s="300"/>
      <c r="L103" s="59"/>
      <c r="M103" s="277"/>
      <c r="N103" s="278"/>
      <c r="O103" s="133"/>
      <c r="P103" s="133"/>
      <c r="Q103" s="133"/>
      <c r="R103" s="133"/>
      <c r="S103" s="136" t="s">
        <v>24</v>
      </c>
      <c r="T103" s="137">
        <f>SUM(T105:T109)</f>
        <v>0</v>
      </c>
      <c r="U103" s="300"/>
      <c r="V103" s="59"/>
      <c r="W103" s="277"/>
      <c r="X103" s="278"/>
      <c r="Y103" s="133"/>
      <c r="Z103" s="133"/>
      <c r="AA103" s="133"/>
      <c r="AB103" s="133"/>
      <c r="AC103" s="133"/>
      <c r="AD103" s="136" t="s">
        <v>24</v>
      </c>
      <c r="AE103" s="137">
        <f>SUM(AE105:AE109)</f>
        <v>0</v>
      </c>
      <c r="AF103" s="11"/>
      <c r="AG103" s="11"/>
      <c r="AH103" s="11"/>
    </row>
    <row r="104" spans="1:34" s="11" customFormat="1" ht="70.5" thickTop="1" x14ac:dyDescent="0.3">
      <c r="A104" s="59"/>
      <c r="B104" s="139"/>
      <c r="C104" s="216" t="s">
        <v>5</v>
      </c>
      <c r="D104" s="216" t="s">
        <v>11</v>
      </c>
      <c r="E104" s="216" t="s">
        <v>14</v>
      </c>
      <c r="F104" s="217" t="s">
        <v>17</v>
      </c>
      <c r="G104" s="217" t="s">
        <v>45</v>
      </c>
      <c r="H104" s="217" t="s">
        <v>192</v>
      </c>
      <c r="I104" s="217" t="s">
        <v>12</v>
      </c>
      <c r="J104" s="217" t="s">
        <v>13</v>
      </c>
      <c r="K104" s="301" t="s">
        <v>222</v>
      </c>
      <c r="L104" s="14"/>
      <c r="M104" s="216" t="s">
        <v>5</v>
      </c>
      <c r="N104" s="216" t="s">
        <v>11</v>
      </c>
      <c r="O104" s="217" t="s">
        <v>17</v>
      </c>
      <c r="P104" s="218" t="s">
        <v>21</v>
      </c>
      <c r="Q104" s="217" t="s">
        <v>336</v>
      </c>
      <c r="R104" s="217" t="s">
        <v>192</v>
      </c>
      <c r="S104" s="217" t="s">
        <v>337</v>
      </c>
      <c r="T104" s="217" t="s">
        <v>236</v>
      </c>
      <c r="U104" s="301" t="s">
        <v>222</v>
      </c>
      <c r="V104" s="14"/>
      <c r="W104" s="216" t="s">
        <v>5</v>
      </c>
      <c r="X104" s="216" t="s">
        <v>11</v>
      </c>
      <c r="Y104" s="217" t="s">
        <v>17</v>
      </c>
      <c r="Z104" s="218" t="s">
        <v>21</v>
      </c>
      <c r="AA104" s="217" t="s">
        <v>320</v>
      </c>
      <c r="AB104" s="219" t="s">
        <v>16</v>
      </c>
      <c r="AC104" s="217" t="s">
        <v>320</v>
      </c>
      <c r="AD104" s="217" t="s">
        <v>20</v>
      </c>
      <c r="AE104" s="217" t="s">
        <v>238</v>
      </c>
    </row>
    <row r="105" spans="1:34" s="11" customFormat="1" ht="15" customHeight="1" x14ac:dyDescent="0.2">
      <c r="A105" s="59"/>
      <c r="B105" s="139"/>
      <c r="C105" s="180"/>
      <c r="D105" s="64"/>
      <c r="E105" s="64"/>
      <c r="F105" s="234"/>
      <c r="G105" s="258"/>
      <c r="H105" s="65"/>
      <c r="I105" s="220">
        <f>G105*(1-H105)</f>
        <v>0</v>
      </c>
      <c r="J105" s="221">
        <f>IF(ISERROR(+I105*F105),"",+I105*F105)</f>
        <v>0</v>
      </c>
      <c r="K105" s="302"/>
      <c r="L105" s="14"/>
      <c r="M105" s="222" t="str">
        <f t="shared" ref="M105:N109" si="29">IF(ISBLANK(+C105),"",+C105)</f>
        <v/>
      </c>
      <c r="N105" s="222" t="str">
        <f t="shared" si="29"/>
        <v/>
      </c>
      <c r="O105" s="223" t="str">
        <f>IF(ISBLANK(+F105),"",+F105)</f>
        <v/>
      </c>
      <c r="P105" s="109"/>
      <c r="Q105" s="258"/>
      <c r="R105" s="235"/>
      <c r="S105" s="220">
        <f t="shared" ref="S105:S109" si="30">IF(ISERROR(+Q105*(1-(R105))),"",+Q105*(1-(R105)))</f>
        <v>0</v>
      </c>
      <c r="T105" s="221">
        <f t="shared" ref="T105:T109" si="31">IF(ISERROR(+S105*O105*7),0,+S105*O105*7)</f>
        <v>0</v>
      </c>
      <c r="U105" s="302"/>
      <c r="V105" s="14"/>
      <c r="W105" s="222" t="str">
        <f t="shared" ref="W105:X109" si="32">IF(ISBLANK(+M105),"",+M105)</f>
        <v/>
      </c>
      <c r="X105" s="222" t="str">
        <f t="shared" si="32"/>
        <v/>
      </c>
      <c r="Y105" s="223" t="str">
        <f>IF(ISBLANK(+F105),"",+F105)</f>
        <v/>
      </c>
      <c r="Z105" s="109"/>
      <c r="AA105" s="107"/>
      <c r="AB105" s="236"/>
      <c r="AC105" s="224" t="str">
        <f>IF(ISERROR(IF(OR(Z105="nee",Z105=""),"",+Y105*AA105)),"",IF(OR(Z105="nee",Z105=""),"",+Y105*AA105))</f>
        <v/>
      </c>
      <c r="AD105" s="225" t="str">
        <f>IF(ISERROR((AC105*24*365)/1000),"",(AC105*24*365)/1000)</f>
        <v/>
      </c>
      <c r="AE105" s="221">
        <f>IF(ISERROR(+AD105*tariefKwh*7),0,+AD105*tariefKwh*7)</f>
        <v>0</v>
      </c>
    </row>
    <row r="106" spans="1:34" s="11" customFormat="1" ht="15" customHeight="1" x14ac:dyDescent="0.2">
      <c r="A106" s="59"/>
      <c r="B106" s="139"/>
      <c r="C106" s="180"/>
      <c r="D106" s="64"/>
      <c r="E106" s="64"/>
      <c r="F106" s="234"/>
      <c r="G106" s="258"/>
      <c r="H106" s="65"/>
      <c r="I106" s="220">
        <f>G106*(1-H106)</f>
        <v>0</v>
      </c>
      <c r="J106" s="221">
        <f>IF(ISERROR(+I106*F106),"",+I106*F106)</f>
        <v>0</v>
      </c>
      <c r="K106" s="302"/>
      <c r="L106" s="14"/>
      <c r="M106" s="222" t="str">
        <f t="shared" si="29"/>
        <v/>
      </c>
      <c r="N106" s="222" t="str">
        <f t="shared" si="29"/>
        <v/>
      </c>
      <c r="O106" s="223" t="str">
        <f>IF(ISBLANK(+F106),"",+F106)</f>
        <v/>
      </c>
      <c r="P106" s="109"/>
      <c r="Q106" s="258"/>
      <c r="R106" s="235"/>
      <c r="S106" s="220">
        <f t="shared" si="30"/>
        <v>0</v>
      </c>
      <c r="T106" s="221">
        <f t="shared" si="31"/>
        <v>0</v>
      </c>
      <c r="U106" s="302"/>
      <c r="V106" s="14"/>
      <c r="W106" s="222" t="str">
        <f t="shared" si="32"/>
        <v/>
      </c>
      <c r="X106" s="222" t="str">
        <f t="shared" si="32"/>
        <v/>
      </c>
      <c r="Y106" s="223" t="str">
        <f>IF(ISBLANK(+F106),"",+F106)</f>
        <v/>
      </c>
      <c r="Z106" s="109"/>
      <c r="AA106" s="107"/>
      <c r="AB106" s="236"/>
      <c r="AC106" s="224" t="str">
        <f>IF(ISERROR(IF(OR(Z106="nee",Z106=""),"",+Y106*AA106)),"",IF(OR(Z106="nee",Z106=""),"",+Y106*AA106))</f>
        <v/>
      </c>
      <c r="AD106" s="225" t="str">
        <f>IF(ISERROR((AC106*24*365)/1000),"",(AC106*24*365)/1000)</f>
        <v/>
      </c>
      <c r="AE106" s="221">
        <f>IF(ISERROR(+AD106*tariefKwh*7),0,+AD106*tariefKwh*7)</f>
        <v>0</v>
      </c>
    </row>
    <row r="107" spans="1:34" s="11" customFormat="1" ht="15" customHeight="1" x14ac:dyDescent="0.2">
      <c r="A107" s="59"/>
      <c r="B107" s="139"/>
      <c r="C107" s="180"/>
      <c r="D107" s="64"/>
      <c r="E107" s="64"/>
      <c r="F107" s="234"/>
      <c r="G107" s="258"/>
      <c r="H107" s="65"/>
      <c r="I107" s="220">
        <f>G107*(1-H107)</f>
        <v>0</v>
      </c>
      <c r="J107" s="221">
        <f>IF(ISERROR(+I107*F107),"",+I107*F107)</f>
        <v>0</v>
      </c>
      <c r="K107" s="302"/>
      <c r="L107" s="14"/>
      <c r="M107" s="222" t="str">
        <f t="shared" si="29"/>
        <v/>
      </c>
      <c r="N107" s="222" t="str">
        <f t="shared" si="29"/>
        <v/>
      </c>
      <c r="O107" s="223" t="str">
        <f>IF(ISBLANK(+F107),"",+F107)</f>
        <v/>
      </c>
      <c r="P107" s="109"/>
      <c r="Q107" s="258"/>
      <c r="R107" s="235"/>
      <c r="S107" s="220">
        <f t="shared" si="30"/>
        <v>0</v>
      </c>
      <c r="T107" s="221">
        <f t="shared" si="31"/>
        <v>0</v>
      </c>
      <c r="U107" s="302"/>
      <c r="V107" s="14"/>
      <c r="W107" s="222" t="str">
        <f t="shared" si="32"/>
        <v/>
      </c>
      <c r="X107" s="222" t="str">
        <f t="shared" si="32"/>
        <v/>
      </c>
      <c r="Y107" s="223" t="str">
        <f>IF(ISBLANK(+F107),"",+F107)</f>
        <v/>
      </c>
      <c r="Z107" s="109"/>
      <c r="AA107" s="107"/>
      <c r="AB107" s="236"/>
      <c r="AC107" s="224" t="str">
        <f>IF(ISERROR(IF(OR(Z107="nee",Z107=""),"",+Y107*AA107)),"",IF(OR(Z107="nee",Z107=""),"",+Y107*AA107))</f>
        <v/>
      </c>
      <c r="AD107" s="225" t="str">
        <f>IF(ISERROR((AC107*24*365)/1000),"",(AC107*24*365)/1000)</f>
        <v/>
      </c>
      <c r="AE107" s="221">
        <f>IF(ISERROR(+AD107*tariefKwh*7),0,+AD107*tariefKwh*7)</f>
        <v>0</v>
      </c>
    </row>
    <row r="108" spans="1:34" s="11" customFormat="1" ht="15" customHeight="1" x14ac:dyDescent="0.2">
      <c r="A108" s="59"/>
      <c r="B108" s="139"/>
      <c r="C108" s="180"/>
      <c r="D108" s="64"/>
      <c r="E108" s="64"/>
      <c r="F108" s="234"/>
      <c r="G108" s="258"/>
      <c r="H108" s="65"/>
      <c r="I108" s="220">
        <f>G108*(1-H108)</f>
        <v>0</v>
      </c>
      <c r="J108" s="221">
        <f>IF(ISERROR(+I108*F108),"",+I108*F108)</f>
        <v>0</v>
      </c>
      <c r="K108" s="302"/>
      <c r="L108" s="14"/>
      <c r="M108" s="222" t="str">
        <f t="shared" si="29"/>
        <v/>
      </c>
      <c r="N108" s="222" t="str">
        <f t="shared" si="29"/>
        <v/>
      </c>
      <c r="O108" s="223" t="str">
        <f>IF(ISBLANK(+F108),"",+F108)</f>
        <v/>
      </c>
      <c r="P108" s="109"/>
      <c r="Q108" s="258"/>
      <c r="R108" s="235"/>
      <c r="S108" s="220">
        <f t="shared" si="30"/>
        <v>0</v>
      </c>
      <c r="T108" s="221">
        <f t="shared" si="31"/>
        <v>0</v>
      </c>
      <c r="U108" s="302"/>
      <c r="V108" s="14"/>
      <c r="W108" s="222" t="str">
        <f t="shared" si="32"/>
        <v/>
      </c>
      <c r="X108" s="222" t="str">
        <f t="shared" si="32"/>
        <v/>
      </c>
      <c r="Y108" s="223" t="str">
        <f>IF(ISBLANK(+F108),"",+F108)</f>
        <v/>
      </c>
      <c r="Z108" s="109"/>
      <c r="AA108" s="107"/>
      <c r="AB108" s="236"/>
      <c r="AC108" s="224" t="str">
        <f>IF(ISERROR(IF(OR(Z108="nee",Z108=""),"",+Y108*AA108)),"",IF(OR(Z108="nee",Z108=""),"",+Y108*AA108))</f>
        <v/>
      </c>
      <c r="AD108" s="225" t="str">
        <f>IF(ISERROR((AC108*24*365)/1000),"",(AC108*24*365)/1000)</f>
        <v/>
      </c>
      <c r="AE108" s="221">
        <f>IF(ISERROR(+AD108*tariefKwh*7),0,+AD108*tariefKwh*7)</f>
        <v>0</v>
      </c>
    </row>
    <row r="109" spans="1:34" s="11" customFormat="1" ht="15" customHeight="1" x14ac:dyDescent="0.2">
      <c r="A109" s="59"/>
      <c r="B109" s="139"/>
      <c r="C109" s="180"/>
      <c r="D109" s="64"/>
      <c r="E109" s="64"/>
      <c r="F109" s="234"/>
      <c r="G109" s="258"/>
      <c r="H109" s="65"/>
      <c r="I109" s="220">
        <f>G109*(1-H109)</f>
        <v>0</v>
      </c>
      <c r="J109" s="221">
        <f>IF(ISERROR(+I109*F109),"",+I109*F109)</f>
        <v>0</v>
      </c>
      <c r="K109" s="302"/>
      <c r="L109" s="14"/>
      <c r="M109" s="222" t="str">
        <f t="shared" si="29"/>
        <v/>
      </c>
      <c r="N109" s="222" t="str">
        <f t="shared" si="29"/>
        <v/>
      </c>
      <c r="O109" s="223" t="str">
        <f>IF(ISBLANK(+F109),"",+F109)</f>
        <v/>
      </c>
      <c r="P109" s="109"/>
      <c r="Q109" s="258"/>
      <c r="R109" s="235"/>
      <c r="S109" s="220">
        <f t="shared" si="30"/>
        <v>0</v>
      </c>
      <c r="T109" s="221">
        <f t="shared" si="31"/>
        <v>0</v>
      </c>
      <c r="U109" s="302"/>
      <c r="V109" s="14"/>
      <c r="W109" s="222" t="str">
        <f t="shared" si="32"/>
        <v/>
      </c>
      <c r="X109" s="222" t="str">
        <f t="shared" si="32"/>
        <v/>
      </c>
      <c r="Y109" s="223" t="str">
        <f>IF(ISBLANK(+F109),"",+F109)</f>
        <v/>
      </c>
      <c r="Z109" s="109"/>
      <c r="AA109" s="107"/>
      <c r="AB109" s="236"/>
      <c r="AC109" s="224" t="str">
        <f>IF(ISERROR(IF(OR(Z109="nee",Z109=""),"",+Y109*AA109)),"",IF(OR(Z109="nee",Z109=""),"",+Y109*AA109))</f>
        <v/>
      </c>
      <c r="AD109" s="225" t="str">
        <f>IF(ISERROR((AC109*24*365)/1000),"",(AC109*24*365)/1000)</f>
        <v/>
      </c>
      <c r="AE109" s="221">
        <f>IF(ISERROR(+AD109*tariefKwh*7),0,+AD109*tariefKwh*7)</f>
        <v>0</v>
      </c>
    </row>
    <row r="110" spans="1:34" s="11" customFormat="1" ht="15" customHeight="1" x14ac:dyDescent="0.2">
      <c r="A110" s="59"/>
      <c r="B110" s="80"/>
      <c r="C110" s="226" t="s">
        <v>317</v>
      </c>
      <c r="D110" s="227"/>
      <c r="E110" s="227"/>
      <c r="F110" s="228"/>
      <c r="G110" s="229"/>
      <c r="H110" s="230"/>
      <c r="I110" s="229"/>
      <c r="J110" s="231"/>
      <c r="K110" s="231"/>
      <c r="L110" s="232"/>
      <c r="M110" s="233"/>
      <c r="N110" s="167"/>
      <c r="O110" s="14"/>
      <c r="P110" s="14"/>
      <c r="Q110" s="14"/>
      <c r="R110" s="14"/>
      <c r="S110" s="14"/>
      <c r="T110" s="14"/>
      <c r="U110" s="231"/>
      <c r="V110" s="14"/>
      <c r="W110" s="167"/>
      <c r="X110" s="167"/>
      <c r="Y110" s="14"/>
      <c r="Z110" s="74"/>
      <c r="AA110" s="14"/>
      <c r="AB110" s="14"/>
    </row>
    <row r="111" spans="1:34" s="11" customFormat="1" ht="15" customHeight="1" x14ac:dyDescent="0.2">
      <c r="A111" s="59"/>
      <c r="B111" s="80"/>
      <c r="C111" s="226"/>
      <c r="D111" s="227"/>
      <c r="E111" s="227"/>
      <c r="F111" s="228"/>
      <c r="G111" s="229"/>
      <c r="H111" s="230"/>
      <c r="I111" s="229"/>
      <c r="J111" s="231"/>
      <c r="K111" s="229"/>
      <c r="L111" s="232"/>
      <c r="M111" s="233"/>
      <c r="N111" s="167"/>
      <c r="O111" s="14"/>
      <c r="P111" s="14"/>
      <c r="Q111" s="14"/>
      <c r="R111" s="14"/>
      <c r="S111" s="14"/>
      <c r="T111" s="14"/>
      <c r="U111" s="229"/>
      <c r="V111" s="14"/>
      <c r="W111" s="167"/>
      <c r="X111" s="167"/>
      <c r="Y111" s="14"/>
      <c r="Z111" s="74"/>
      <c r="AA111" s="14"/>
      <c r="AB111" s="14"/>
    </row>
    <row r="112" spans="1:34" s="11" customFormat="1" ht="57.5" x14ac:dyDescent="0.45">
      <c r="A112" s="59"/>
      <c r="B112" s="82" t="s">
        <v>62</v>
      </c>
      <c r="C112" s="513" t="str">
        <f>VLOOKUP(B112,$B$10:$D$26,2,FALSE)</f>
        <v>Variant 5: Licentie(s) LAN Access</v>
      </c>
      <c r="D112" s="514" t="e">
        <f>VLOOKUP(C112,$B$10:$D$26,2,FALSE)</f>
        <v>#N/A</v>
      </c>
      <c r="E112" s="514" t="e">
        <f>VLOOKUP(D112,$B$10:$D$26,2,FALSE)</f>
        <v>#N/A</v>
      </c>
      <c r="F112" s="68"/>
      <c r="G112" s="68"/>
      <c r="H112" s="68"/>
      <c r="I112" s="68"/>
      <c r="J112" s="215" t="s">
        <v>50</v>
      </c>
      <c r="K112" s="303"/>
      <c r="L112" s="14"/>
      <c r="M112" s="513" t="str">
        <f>IF(E113="Subscription","Subscription","Onderhoud &amp; Support")</f>
        <v>Onderhoud &amp; Support</v>
      </c>
      <c r="N112" s="514"/>
      <c r="O112" s="514"/>
      <c r="P112" s="514"/>
      <c r="Q112" s="58"/>
      <c r="R112" s="58"/>
      <c r="S112" s="58"/>
      <c r="T112" s="215" t="str">
        <f>"Totaalprijs "&amp;M112&amp;" 
Licentie"</f>
        <v>Totaalprijs Onderhoud &amp; Support 
Licentie</v>
      </c>
      <c r="U112" s="303"/>
      <c r="V112" s="14"/>
      <c r="W112" s="165"/>
      <c r="X112" s="165"/>
      <c r="Y112" s="18"/>
      <c r="Z112" s="18"/>
      <c r="AA112" s="18"/>
      <c r="AB112" s="18"/>
      <c r="AC112" s="18"/>
      <c r="AD112" s="18"/>
      <c r="AE112" s="18"/>
    </row>
    <row r="113" spans="1:34" s="11" customFormat="1" ht="20" thickBot="1" x14ac:dyDescent="0.35">
      <c r="A113" s="59"/>
      <c r="B113" s="83"/>
      <c r="C113" s="84" t="s">
        <v>48</v>
      </c>
      <c r="D113" s="182"/>
      <c r="E113" s="138"/>
      <c r="F113" s="327" t="s">
        <v>49</v>
      </c>
      <c r="G113" s="100"/>
      <c r="H113" s="69"/>
      <c r="I113" s="69"/>
      <c r="J113" s="70">
        <f>SUM(J115:J117)</f>
        <v>0</v>
      </c>
      <c r="K113" s="304"/>
      <c r="L113" s="14"/>
      <c r="M113" s="169"/>
      <c r="N113" s="168"/>
      <c r="O113" s="71"/>
      <c r="P113" s="71"/>
      <c r="Q113" s="71"/>
      <c r="R113" s="71"/>
      <c r="S113" s="71"/>
      <c r="T113" s="72">
        <f>SUM(T115:T117)</f>
        <v>0</v>
      </c>
      <c r="U113" s="304"/>
      <c r="V113" s="14"/>
      <c r="W113" s="165"/>
      <c r="X113" s="165"/>
      <c r="Y113" s="18"/>
      <c r="Z113" s="18"/>
      <c r="AA113" s="18"/>
      <c r="AB113" s="18"/>
      <c r="AC113" s="18"/>
      <c r="AD113" s="18"/>
      <c r="AE113" s="18"/>
    </row>
    <row r="114" spans="1:34" s="11" customFormat="1" ht="70.5" thickTop="1" x14ac:dyDescent="0.3">
      <c r="A114" s="59"/>
      <c r="B114" s="139"/>
      <c r="C114" s="216" t="s">
        <v>5</v>
      </c>
      <c r="D114" s="216" t="s">
        <v>11</v>
      </c>
      <c r="E114" s="216" t="s">
        <v>14</v>
      </c>
      <c r="F114" s="217" t="s">
        <v>17</v>
      </c>
      <c r="G114" s="217" t="s">
        <v>45</v>
      </c>
      <c r="H114" s="217" t="s">
        <v>192</v>
      </c>
      <c r="I114" s="217" t="s">
        <v>12</v>
      </c>
      <c r="J114" s="217" t="s">
        <v>13</v>
      </c>
      <c r="K114" s="301" t="s">
        <v>222</v>
      </c>
      <c r="L114" s="14"/>
      <c r="M114" s="216" t="s">
        <v>5</v>
      </c>
      <c r="N114" s="216" t="s">
        <v>11</v>
      </c>
      <c r="O114" s="217" t="s">
        <v>17</v>
      </c>
      <c r="P114" s="218" t="s">
        <v>21</v>
      </c>
      <c r="Q114" s="217" t="s">
        <v>336</v>
      </c>
      <c r="R114" s="217" t="s">
        <v>192</v>
      </c>
      <c r="S114" s="217" t="s">
        <v>337</v>
      </c>
      <c r="T114" s="217" t="s">
        <v>236</v>
      </c>
      <c r="U114" s="301" t="s">
        <v>222</v>
      </c>
      <c r="V114" s="14"/>
      <c r="W114" s="165"/>
      <c r="X114" s="165"/>
      <c r="Y114" s="18"/>
      <c r="Z114" s="18"/>
      <c r="AA114" s="18"/>
      <c r="AB114" s="18"/>
      <c r="AC114" s="18"/>
      <c r="AD114" s="18"/>
      <c r="AE114" s="18"/>
    </row>
    <row r="115" spans="1:34" s="11" customFormat="1" ht="15" customHeight="1" x14ac:dyDescent="0.2">
      <c r="A115" s="59"/>
      <c r="B115" s="139"/>
      <c r="C115" s="180"/>
      <c r="D115" s="64"/>
      <c r="E115" s="64"/>
      <c r="F115" s="234"/>
      <c r="G115" s="258"/>
      <c r="H115" s="65"/>
      <c r="I115" s="220">
        <f>G115*(1-H115)</f>
        <v>0</v>
      </c>
      <c r="J115" s="221">
        <f>IF(ISERROR(+I115*F115),"",+I115*F115)</f>
        <v>0</v>
      </c>
      <c r="K115" s="302"/>
      <c r="L115" s="14"/>
      <c r="M115" s="222" t="str">
        <f t="shared" ref="M115:N117" si="33">IF(ISBLANK(+C115),"",+C115)</f>
        <v/>
      </c>
      <c r="N115" s="222" t="str">
        <f t="shared" si="33"/>
        <v/>
      </c>
      <c r="O115" s="223" t="str">
        <f>IF(ISBLANK(+F115),"",+F115)</f>
        <v/>
      </c>
      <c r="P115" s="109"/>
      <c r="Q115" s="258"/>
      <c r="R115" s="235"/>
      <c r="S115" s="220">
        <f t="shared" ref="S115:S117" si="34">IF(ISERROR(+Q115*(1-(R115))),"",+Q115*(1-(R115)))</f>
        <v>0</v>
      </c>
      <c r="T115" s="221">
        <f t="shared" ref="T115:T117" si="35">IF(ISERROR(+S115*O115*7),0,+S115*O115*7)</f>
        <v>0</v>
      </c>
      <c r="U115" s="302"/>
      <c r="V115" s="14"/>
      <c r="W115" s="165"/>
      <c r="X115" s="165"/>
      <c r="Y115" s="18"/>
      <c r="Z115" s="18"/>
      <c r="AA115" s="18"/>
      <c r="AB115" s="18"/>
      <c r="AC115" s="18"/>
      <c r="AD115" s="18"/>
      <c r="AE115" s="18"/>
    </row>
    <row r="116" spans="1:34" s="11" customFormat="1" ht="15" customHeight="1" x14ac:dyDescent="0.2">
      <c r="A116" s="59"/>
      <c r="B116" s="139"/>
      <c r="C116" s="180"/>
      <c r="D116" s="64"/>
      <c r="E116" s="64"/>
      <c r="F116" s="234"/>
      <c r="G116" s="258"/>
      <c r="H116" s="65"/>
      <c r="I116" s="220">
        <f>G116*(1-H116)</f>
        <v>0</v>
      </c>
      <c r="J116" s="221">
        <f>IF(ISERROR(+I116*F116),"",+I116*F116)</f>
        <v>0</v>
      </c>
      <c r="K116" s="302"/>
      <c r="L116" s="14"/>
      <c r="M116" s="222" t="str">
        <f t="shared" si="33"/>
        <v/>
      </c>
      <c r="N116" s="222" t="str">
        <f t="shared" si="33"/>
        <v/>
      </c>
      <c r="O116" s="223" t="str">
        <f>IF(ISBLANK(+F116),"",+F116)</f>
        <v/>
      </c>
      <c r="P116" s="109"/>
      <c r="Q116" s="258"/>
      <c r="R116" s="235"/>
      <c r="S116" s="220">
        <f t="shared" si="34"/>
        <v>0</v>
      </c>
      <c r="T116" s="221">
        <f t="shared" si="35"/>
        <v>0</v>
      </c>
      <c r="U116" s="302"/>
      <c r="V116" s="14"/>
      <c r="W116" s="165"/>
      <c r="X116" s="165"/>
      <c r="Y116" s="18"/>
      <c r="Z116" s="18"/>
      <c r="AA116" s="18"/>
      <c r="AB116" s="18"/>
      <c r="AC116" s="18"/>
      <c r="AD116" s="18"/>
      <c r="AE116" s="18"/>
    </row>
    <row r="117" spans="1:34" s="11" customFormat="1" ht="15" customHeight="1" x14ac:dyDescent="0.2">
      <c r="A117" s="59"/>
      <c r="B117" s="139"/>
      <c r="C117" s="180"/>
      <c r="D117" s="64"/>
      <c r="E117" s="64"/>
      <c r="F117" s="234"/>
      <c r="G117" s="258"/>
      <c r="H117" s="65"/>
      <c r="I117" s="220">
        <f>G117*(1-H117)</f>
        <v>0</v>
      </c>
      <c r="J117" s="221">
        <f>IF(ISERROR(+I117*F117),"",+I117*F117)</f>
        <v>0</v>
      </c>
      <c r="K117" s="302"/>
      <c r="L117" s="14"/>
      <c r="M117" s="222" t="str">
        <f t="shared" si="33"/>
        <v/>
      </c>
      <c r="N117" s="222" t="str">
        <f t="shared" si="33"/>
        <v/>
      </c>
      <c r="O117" s="223" t="str">
        <f>IF(ISBLANK(+F117),"",+F117)</f>
        <v/>
      </c>
      <c r="P117" s="109"/>
      <c r="Q117" s="258"/>
      <c r="R117" s="235"/>
      <c r="S117" s="220">
        <f t="shared" si="34"/>
        <v>0</v>
      </c>
      <c r="T117" s="221">
        <f t="shared" si="35"/>
        <v>0</v>
      </c>
      <c r="U117" s="302"/>
      <c r="V117" s="14"/>
      <c r="W117" s="165"/>
      <c r="X117" s="165"/>
      <c r="Y117" s="18"/>
      <c r="Z117" s="18"/>
      <c r="AA117" s="18"/>
      <c r="AB117" s="18"/>
      <c r="AC117" s="18"/>
      <c r="AD117" s="18"/>
      <c r="AE117" s="18"/>
    </row>
    <row r="118" spans="1:34" s="11" customFormat="1" ht="15" customHeight="1" thickBot="1" x14ac:dyDescent="0.35">
      <c r="A118" s="59"/>
      <c r="B118" s="173"/>
      <c r="C118" s="173"/>
      <c r="D118" s="173"/>
      <c r="E118" s="24"/>
      <c r="F118" s="20"/>
      <c r="G118" s="20"/>
      <c r="H118" s="20"/>
      <c r="I118" s="20"/>
      <c r="J118" s="20"/>
      <c r="K118" s="20"/>
      <c r="L118" s="20"/>
      <c r="M118" s="164"/>
      <c r="N118" s="164"/>
      <c r="O118" s="20"/>
      <c r="P118" s="20"/>
      <c r="Q118" s="20"/>
      <c r="R118" s="20"/>
      <c r="S118" s="20"/>
      <c r="T118" s="20"/>
      <c r="U118" s="20"/>
      <c r="V118" s="20"/>
      <c r="W118" s="164"/>
      <c r="X118" s="164"/>
      <c r="Y118" s="20"/>
      <c r="Z118" s="20"/>
      <c r="AA118" s="20"/>
      <c r="AB118" s="20"/>
      <c r="AC118" s="20"/>
      <c r="AD118" s="20"/>
      <c r="AE118" s="20"/>
    </row>
    <row r="119" spans="1:34" s="11" customFormat="1" ht="15" customHeight="1" x14ac:dyDescent="0.3">
      <c r="A119" s="59"/>
      <c r="B119" s="174"/>
      <c r="C119" s="174"/>
      <c r="D119" s="174"/>
      <c r="E119" s="17"/>
      <c r="F119" s="18"/>
      <c r="G119" s="18"/>
      <c r="H119" s="18"/>
      <c r="I119" s="18"/>
      <c r="J119" s="18"/>
      <c r="K119" s="18"/>
      <c r="L119" s="18"/>
      <c r="M119" s="165"/>
      <c r="N119" s="165"/>
      <c r="O119" s="18"/>
      <c r="P119" s="18"/>
      <c r="Q119" s="18"/>
      <c r="R119" s="18"/>
      <c r="S119" s="18"/>
      <c r="T119" s="18"/>
      <c r="U119" s="18"/>
      <c r="V119" s="18"/>
      <c r="W119" s="165"/>
      <c r="X119" s="165"/>
      <c r="Y119" s="18"/>
      <c r="Z119" s="18"/>
      <c r="AA119" s="18"/>
      <c r="AB119" s="18"/>
      <c r="AC119" s="18"/>
      <c r="AD119" s="18"/>
      <c r="AE119" s="18"/>
    </row>
    <row r="120" spans="1:34" s="11" customFormat="1" ht="19.5" x14ac:dyDescent="0.2">
      <c r="A120" s="59"/>
      <c r="B120" s="88" t="s">
        <v>60</v>
      </c>
      <c r="C120" s="84" t="str">
        <f>VLOOKUP(B120,$B$10:$D$26,2,FALSE)</f>
        <v>Variant 6: LAN access</v>
      </c>
      <c r="D120" s="179"/>
      <c r="E120" s="132"/>
      <c r="F120" s="132"/>
      <c r="G120" s="135"/>
      <c r="H120" s="132"/>
      <c r="I120" s="132"/>
      <c r="J120" s="131"/>
      <c r="K120" s="299"/>
      <c r="L120" s="86"/>
      <c r="M120" s="279" t="s">
        <v>335</v>
      </c>
      <c r="N120" s="280"/>
      <c r="O120" s="281"/>
      <c r="P120" s="281"/>
      <c r="Q120" s="281"/>
      <c r="R120" s="281"/>
      <c r="S120" s="132"/>
      <c r="T120" s="131"/>
      <c r="U120" s="299"/>
      <c r="V120" s="86"/>
      <c r="W120" s="279" t="s">
        <v>18</v>
      </c>
      <c r="X120" s="280"/>
      <c r="Y120" s="281"/>
      <c r="Z120" s="281"/>
      <c r="AA120" s="281"/>
      <c r="AB120" s="281"/>
      <c r="AC120" s="281"/>
      <c r="AD120" s="132"/>
      <c r="AE120" s="131"/>
    </row>
    <row r="121" spans="1:34" s="87" customFormat="1" ht="20" thickBot="1" x14ac:dyDescent="0.25">
      <c r="A121" s="59"/>
      <c r="B121" s="59"/>
      <c r="C121" s="84" t="s">
        <v>23</v>
      </c>
      <c r="D121" s="179"/>
      <c r="E121" s="521" t="str">
        <f>"LAN "&amp;LEFT(B120,1)&amp;" : "</f>
        <v xml:space="preserve">LAN 6 : </v>
      </c>
      <c r="F121" s="522"/>
      <c r="G121" s="525"/>
      <c r="H121" s="526"/>
      <c r="I121" s="89" t="s">
        <v>24</v>
      </c>
      <c r="J121" s="85">
        <f>SUM(J123:J127)</f>
        <v>0</v>
      </c>
      <c r="K121" s="300"/>
      <c r="L121" s="59"/>
      <c r="M121" s="277"/>
      <c r="N121" s="278"/>
      <c r="O121" s="133"/>
      <c r="P121" s="133"/>
      <c r="Q121" s="133"/>
      <c r="R121" s="133"/>
      <c r="S121" s="136" t="s">
        <v>24</v>
      </c>
      <c r="T121" s="137">
        <f>SUM(T123:T127)</f>
        <v>0</v>
      </c>
      <c r="U121" s="300"/>
      <c r="V121" s="59"/>
      <c r="W121" s="277"/>
      <c r="X121" s="278"/>
      <c r="Y121" s="133"/>
      <c r="Z121" s="133"/>
      <c r="AA121" s="133"/>
      <c r="AB121" s="133"/>
      <c r="AC121" s="133"/>
      <c r="AD121" s="136" t="s">
        <v>24</v>
      </c>
      <c r="AE121" s="137">
        <f>SUM(AE123:AE127)</f>
        <v>0</v>
      </c>
      <c r="AF121" s="11"/>
      <c r="AG121" s="11"/>
      <c r="AH121" s="11"/>
    </row>
    <row r="122" spans="1:34" s="11" customFormat="1" ht="70.5" thickTop="1" x14ac:dyDescent="0.3">
      <c r="A122" s="59"/>
      <c r="B122" s="139"/>
      <c r="C122" s="216" t="s">
        <v>5</v>
      </c>
      <c r="D122" s="216" t="s">
        <v>11</v>
      </c>
      <c r="E122" s="216" t="s">
        <v>14</v>
      </c>
      <c r="F122" s="217" t="s">
        <v>17</v>
      </c>
      <c r="G122" s="217" t="s">
        <v>45</v>
      </c>
      <c r="H122" s="217" t="s">
        <v>192</v>
      </c>
      <c r="I122" s="217" t="s">
        <v>12</v>
      </c>
      <c r="J122" s="217" t="s">
        <v>13</v>
      </c>
      <c r="K122" s="301" t="s">
        <v>222</v>
      </c>
      <c r="L122" s="14"/>
      <c r="M122" s="216" t="s">
        <v>5</v>
      </c>
      <c r="N122" s="216" t="s">
        <v>11</v>
      </c>
      <c r="O122" s="217" t="s">
        <v>17</v>
      </c>
      <c r="P122" s="218" t="s">
        <v>21</v>
      </c>
      <c r="Q122" s="217" t="s">
        <v>336</v>
      </c>
      <c r="R122" s="217" t="s">
        <v>192</v>
      </c>
      <c r="S122" s="217" t="s">
        <v>337</v>
      </c>
      <c r="T122" s="217" t="s">
        <v>236</v>
      </c>
      <c r="U122" s="301" t="s">
        <v>222</v>
      </c>
      <c r="V122" s="14"/>
      <c r="W122" s="216" t="s">
        <v>5</v>
      </c>
      <c r="X122" s="216" t="s">
        <v>11</v>
      </c>
      <c r="Y122" s="217" t="s">
        <v>17</v>
      </c>
      <c r="Z122" s="218" t="s">
        <v>21</v>
      </c>
      <c r="AA122" s="217" t="s">
        <v>320</v>
      </c>
      <c r="AB122" s="219" t="s">
        <v>16</v>
      </c>
      <c r="AC122" s="217" t="s">
        <v>320</v>
      </c>
      <c r="AD122" s="217" t="s">
        <v>20</v>
      </c>
      <c r="AE122" s="217" t="s">
        <v>238</v>
      </c>
    </row>
    <row r="123" spans="1:34" s="11" customFormat="1" ht="15" customHeight="1" x14ac:dyDescent="0.2">
      <c r="A123" s="59"/>
      <c r="B123" s="139"/>
      <c r="C123" s="180"/>
      <c r="D123" s="64"/>
      <c r="E123" s="64"/>
      <c r="F123" s="234"/>
      <c r="G123" s="258"/>
      <c r="H123" s="65"/>
      <c r="I123" s="220">
        <f>G123*(1-H123)</f>
        <v>0</v>
      </c>
      <c r="J123" s="221">
        <f>IF(ISERROR(+I123*F123),"",+I123*F123)</f>
        <v>0</v>
      </c>
      <c r="K123" s="302"/>
      <c r="L123" s="14"/>
      <c r="M123" s="222" t="str">
        <f t="shared" ref="M123:N127" si="36">IF(ISBLANK(+C123),"",+C123)</f>
        <v/>
      </c>
      <c r="N123" s="222" t="str">
        <f t="shared" si="36"/>
        <v/>
      </c>
      <c r="O123" s="223" t="str">
        <f>IF(ISBLANK(+F123),"",+F123)</f>
        <v/>
      </c>
      <c r="P123" s="109"/>
      <c r="Q123" s="258"/>
      <c r="R123" s="235"/>
      <c r="S123" s="220">
        <f t="shared" ref="S123:S127" si="37">IF(ISERROR(+Q123*(1-(R123))),"",+Q123*(1-(R123)))</f>
        <v>0</v>
      </c>
      <c r="T123" s="221">
        <f t="shared" ref="T123:T127" si="38">IF(ISERROR(+S123*O123*7),0,+S123*O123*7)</f>
        <v>0</v>
      </c>
      <c r="U123" s="302"/>
      <c r="V123" s="14"/>
      <c r="W123" s="222" t="str">
        <f t="shared" ref="W123:X127" si="39">IF(ISBLANK(+M123),"",+M123)</f>
        <v/>
      </c>
      <c r="X123" s="222" t="str">
        <f t="shared" si="39"/>
        <v/>
      </c>
      <c r="Y123" s="223" t="str">
        <f>IF(ISBLANK(+F123),"",+F123)</f>
        <v/>
      </c>
      <c r="Z123" s="109"/>
      <c r="AA123" s="107"/>
      <c r="AB123" s="236"/>
      <c r="AC123" s="224" t="str">
        <f>IF(ISERROR(IF(OR(Z123="nee",Z123=""),"",+Y123*AA123)),"",IF(OR(Z123="nee",Z123=""),"",+Y123*AA123))</f>
        <v/>
      </c>
      <c r="AD123" s="225" t="str">
        <f>IF(ISERROR((AC123*24*365)/1000),"",(AC123*24*365)/1000)</f>
        <v/>
      </c>
      <c r="AE123" s="221">
        <f>IF(ISERROR(+AD123*tariefKwh*7),0,+AD123*tariefKwh*7)</f>
        <v>0</v>
      </c>
    </row>
    <row r="124" spans="1:34" s="11" customFormat="1" ht="15" customHeight="1" x14ac:dyDescent="0.2">
      <c r="A124" s="59"/>
      <c r="B124" s="139"/>
      <c r="C124" s="180"/>
      <c r="D124" s="64"/>
      <c r="E124" s="64"/>
      <c r="F124" s="234"/>
      <c r="G124" s="258"/>
      <c r="H124" s="65"/>
      <c r="I124" s="220">
        <f>G124*(1-H124)</f>
        <v>0</v>
      </c>
      <c r="J124" s="221">
        <f>IF(ISERROR(+I124*F124),"",+I124*F124)</f>
        <v>0</v>
      </c>
      <c r="K124" s="302"/>
      <c r="L124" s="14"/>
      <c r="M124" s="222" t="str">
        <f t="shared" si="36"/>
        <v/>
      </c>
      <c r="N124" s="222" t="str">
        <f t="shared" si="36"/>
        <v/>
      </c>
      <c r="O124" s="223" t="str">
        <f>IF(ISBLANK(+F124),"",+F124)</f>
        <v/>
      </c>
      <c r="P124" s="109"/>
      <c r="Q124" s="258"/>
      <c r="R124" s="235"/>
      <c r="S124" s="220">
        <f t="shared" si="37"/>
        <v>0</v>
      </c>
      <c r="T124" s="221">
        <f t="shared" si="38"/>
        <v>0</v>
      </c>
      <c r="U124" s="302"/>
      <c r="V124" s="14"/>
      <c r="W124" s="222" t="str">
        <f t="shared" si="39"/>
        <v/>
      </c>
      <c r="X124" s="222" t="str">
        <f t="shared" si="39"/>
        <v/>
      </c>
      <c r="Y124" s="223" t="str">
        <f>IF(ISBLANK(+F124),"",+F124)</f>
        <v/>
      </c>
      <c r="Z124" s="109"/>
      <c r="AA124" s="107"/>
      <c r="AB124" s="236"/>
      <c r="AC124" s="224" t="str">
        <f>IF(ISERROR(IF(OR(Z124="nee",Z124=""),"",+Y124*AA124)),"",IF(OR(Z124="nee",Z124=""),"",+Y124*AA124))</f>
        <v/>
      </c>
      <c r="AD124" s="225" t="str">
        <f>IF(ISERROR((AC124*24*365)/1000),"",(AC124*24*365)/1000)</f>
        <v/>
      </c>
      <c r="AE124" s="221">
        <f>IF(ISERROR(+AD124*tariefKwh*7),0,+AD124*tariefKwh*7)</f>
        <v>0</v>
      </c>
    </row>
    <row r="125" spans="1:34" s="11" customFormat="1" ht="15" customHeight="1" x14ac:dyDescent="0.2">
      <c r="A125" s="59"/>
      <c r="B125" s="139"/>
      <c r="C125" s="180"/>
      <c r="D125" s="64"/>
      <c r="E125" s="64"/>
      <c r="F125" s="234"/>
      <c r="G125" s="258"/>
      <c r="H125" s="65"/>
      <c r="I125" s="220">
        <f>G125*(1-H125)</f>
        <v>0</v>
      </c>
      <c r="J125" s="221">
        <f>IF(ISERROR(+I125*F125),"",+I125*F125)</f>
        <v>0</v>
      </c>
      <c r="K125" s="302"/>
      <c r="L125" s="14"/>
      <c r="M125" s="222" t="str">
        <f t="shared" si="36"/>
        <v/>
      </c>
      <c r="N125" s="222" t="str">
        <f t="shared" si="36"/>
        <v/>
      </c>
      <c r="O125" s="223" t="str">
        <f>IF(ISBLANK(+F125),"",+F125)</f>
        <v/>
      </c>
      <c r="P125" s="109"/>
      <c r="Q125" s="258"/>
      <c r="R125" s="235"/>
      <c r="S125" s="220">
        <f t="shared" si="37"/>
        <v>0</v>
      </c>
      <c r="T125" s="221">
        <f t="shared" si="38"/>
        <v>0</v>
      </c>
      <c r="U125" s="302"/>
      <c r="V125" s="14"/>
      <c r="W125" s="222" t="str">
        <f t="shared" si="39"/>
        <v/>
      </c>
      <c r="X125" s="222" t="str">
        <f t="shared" si="39"/>
        <v/>
      </c>
      <c r="Y125" s="223" t="str">
        <f>IF(ISBLANK(+F125),"",+F125)</f>
        <v/>
      </c>
      <c r="Z125" s="109"/>
      <c r="AA125" s="107"/>
      <c r="AB125" s="236"/>
      <c r="AC125" s="224" t="str">
        <f>IF(ISERROR(IF(OR(Z125="nee",Z125=""),"",+Y125*AA125)),"",IF(OR(Z125="nee",Z125=""),"",+Y125*AA125))</f>
        <v/>
      </c>
      <c r="AD125" s="225" t="str">
        <f>IF(ISERROR((AC125*24*365)/1000),"",(AC125*24*365)/1000)</f>
        <v/>
      </c>
      <c r="AE125" s="221">
        <f>IF(ISERROR(+AD125*tariefKwh*7),0,+AD125*tariefKwh*7)</f>
        <v>0</v>
      </c>
    </row>
    <row r="126" spans="1:34" s="11" customFormat="1" ht="15" customHeight="1" x14ac:dyDescent="0.2">
      <c r="A126" s="59"/>
      <c r="B126" s="139"/>
      <c r="C126" s="180"/>
      <c r="D126" s="64"/>
      <c r="E126" s="64"/>
      <c r="F126" s="234"/>
      <c r="G126" s="258"/>
      <c r="H126" s="65"/>
      <c r="I126" s="220">
        <f>G126*(1-H126)</f>
        <v>0</v>
      </c>
      <c r="J126" s="221">
        <f>IF(ISERROR(+I126*F126),"",+I126*F126)</f>
        <v>0</v>
      </c>
      <c r="K126" s="302"/>
      <c r="L126" s="14"/>
      <c r="M126" s="222" t="str">
        <f t="shared" si="36"/>
        <v/>
      </c>
      <c r="N126" s="222" t="str">
        <f t="shared" si="36"/>
        <v/>
      </c>
      <c r="O126" s="223" t="str">
        <f>IF(ISBLANK(+F126),"",+F126)</f>
        <v/>
      </c>
      <c r="P126" s="109"/>
      <c r="Q126" s="258" t="s">
        <v>0</v>
      </c>
      <c r="R126" s="235"/>
      <c r="S126" s="220" t="str">
        <f t="shared" si="37"/>
        <v/>
      </c>
      <c r="T126" s="221">
        <f t="shared" si="38"/>
        <v>0</v>
      </c>
      <c r="U126" s="302"/>
      <c r="V126" s="14"/>
      <c r="W126" s="222" t="str">
        <f t="shared" si="39"/>
        <v/>
      </c>
      <c r="X126" s="222" t="str">
        <f t="shared" si="39"/>
        <v/>
      </c>
      <c r="Y126" s="223" t="str">
        <f>IF(ISBLANK(+F126),"",+F126)</f>
        <v/>
      </c>
      <c r="Z126" s="109"/>
      <c r="AA126" s="107"/>
      <c r="AB126" s="236"/>
      <c r="AC126" s="224" t="str">
        <f>IF(ISERROR(IF(OR(Z126="nee",Z126=""),"",+Y126*AA126)),"",IF(OR(Z126="nee",Z126=""),"",+Y126*AA126))</f>
        <v/>
      </c>
      <c r="AD126" s="225" t="str">
        <f>IF(ISERROR((AC126*24*365)/1000),"",(AC126*24*365)/1000)</f>
        <v/>
      </c>
      <c r="AE126" s="221">
        <f>IF(ISERROR(+AD126*tariefKwh*7),0,+AD126*tariefKwh*7)</f>
        <v>0</v>
      </c>
    </row>
    <row r="127" spans="1:34" s="11" customFormat="1" ht="15" customHeight="1" x14ac:dyDescent="0.2">
      <c r="A127" s="59"/>
      <c r="B127" s="139"/>
      <c r="C127" s="180"/>
      <c r="D127" s="64"/>
      <c r="E127" s="64"/>
      <c r="F127" s="234"/>
      <c r="G127" s="258"/>
      <c r="H127" s="65"/>
      <c r="I127" s="220">
        <f>G127*(1-H127)</f>
        <v>0</v>
      </c>
      <c r="J127" s="221">
        <f>IF(ISERROR(+I127*F127),"",+I127*F127)</f>
        <v>0</v>
      </c>
      <c r="K127" s="302"/>
      <c r="L127" s="14"/>
      <c r="M127" s="222" t="str">
        <f t="shared" si="36"/>
        <v/>
      </c>
      <c r="N127" s="222" t="str">
        <f t="shared" si="36"/>
        <v/>
      </c>
      <c r="O127" s="223" t="str">
        <f>IF(ISBLANK(+F127),"",+F127)</f>
        <v/>
      </c>
      <c r="P127" s="109"/>
      <c r="Q127" s="258"/>
      <c r="R127" s="235"/>
      <c r="S127" s="220">
        <f t="shared" si="37"/>
        <v>0</v>
      </c>
      <c r="T127" s="221">
        <f t="shared" si="38"/>
        <v>0</v>
      </c>
      <c r="U127" s="302"/>
      <c r="V127" s="14"/>
      <c r="W127" s="222" t="str">
        <f t="shared" si="39"/>
        <v/>
      </c>
      <c r="X127" s="222" t="str">
        <f t="shared" si="39"/>
        <v/>
      </c>
      <c r="Y127" s="223" t="str">
        <f>IF(ISBLANK(+F127),"",+F127)</f>
        <v/>
      </c>
      <c r="Z127" s="109"/>
      <c r="AA127" s="107"/>
      <c r="AB127" s="236"/>
      <c r="AC127" s="224" t="str">
        <f>IF(ISERROR(IF(OR(Z127="nee",Z127=""),"",+Y127*AA127)),"",IF(OR(Z127="nee",Z127=""),"",+Y127*AA127))</f>
        <v/>
      </c>
      <c r="AD127" s="225" t="str">
        <f>IF(ISERROR((AC127*24*365)/1000),"",(AC127*24*365)/1000)</f>
        <v/>
      </c>
      <c r="AE127" s="221">
        <f>IF(ISERROR(+AD127*tariefKwh*7),0,+AD127*tariefKwh*7)</f>
        <v>0</v>
      </c>
    </row>
    <row r="128" spans="1:34" s="11" customFormat="1" ht="15" customHeight="1" x14ac:dyDescent="0.2">
      <c r="A128" s="59"/>
      <c r="B128" s="80"/>
      <c r="C128" s="226" t="s">
        <v>317</v>
      </c>
      <c r="D128" s="227"/>
      <c r="E128" s="227"/>
      <c r="F128" s="228"/>
      <c r="G128" s="229"/>
      <c r="H128" s="230"/>
      <c r="I128" s="229"/>
      <c r="J128" s="231"/>
      <c r="K128" s="231"/>
      <c r="L128" s="232"/>
      <c r="M128" s="233"/>
      <c r="N128" s="167"/>
      <c r="O128" s="14"/>
      <c r="P128" s="14"/>
      <c r="Q128" s="14"/>
      <c r="R128" s="14"/>
      <c r="S128" s="14"/>
      <c r="T128" s="14"/>
      <c r="U128" s="231"/>
      <c r="V128" s="14"/>
      <c r="W128" s="167"/>
      <c r="X128" s="167"/>
      <c r="Y128" s="14"/>
      <c r="Z128" s="74"/>
      <c r="AA128" s="14"/>
      <c r="AB128" s="14"/>
    </row>
    <row r="129" spans="1:31" s="11" customFormat="1" ht="15" customHeight="1" x14ac:dyDescent="0.2">
      <c r="A129" s="59"/>
      <c r="B129" s="80"/>
      <c r="C129" s="226"/>
      <c r="D129" s="227"/>
      <c r="E129" s="227"/>
      <c r="F129" s="228"/>
      <c r="G129" s="229"/>
      <c r="H129" s="230"/>
      <c r="I129" s="229"/>
      <c r="J129" s="231"/>
      <c r="K129" s="229"/>
      <c r="L129" s="232"/>
      <c r="M129" s="233"/>
      <c r="N129" s="167"/>
      <c r="O129" s="14"/>
      <c r="P129" s="14"/>
      <c r="Q129" s="14"/>
      <c r="R129" s="14"/>
      <c r="S129" s="14"/>
      <c r="T129" s="14"/>
      <c r="U129" s="229"/>
      <c r="V129" s="14"/>
      <c r="W129" s="167"/>
      <c r="X129" s="167"/>
      <c r="Y129" s="14"/>
      <c r="Z129" s="74"/>
      <c r="AA129" s="14"/>
      <c r="AB129" s="14"/>
    </row>
    <row r="130" spans="1:31" s="11" customFormat="1" ht="57.5" x14ac:dyDescent="0.45">
      <c r="A130" s="59"/>
      <c r="B130" s="82" t="s">
        <v>63</v>
      </c>
      <c r="C130" s="513" t="str">
        <f>VLOOKUP(B130,$B$10:$D$26,2,FALSE)</f>
        <v>Variant 6: Licentie(s) LAN Access</v>
      </c>
      <c r="D130" s="514" t="e">
        <f>VLOOKUP(C130,$B$10:$D$26,2,FALSE)</f>
        <v>#N/A</v>
      </c>
      <c r="E130" s="514" t="e">
        <f>VLOOKUP(D130,$B$10:$D$26,2,FALSE)</f>
        <v>#N/A</v>
      </c>
      <c r="F130" s="68"/>
      <c r="G130" s="68"/>
      <c r="H130" s="68"/>
      <c r="I130" s="68"/>
      <c r="J130" s="215" t="s">
        <v>50</v>
      </c>
      <c r="K130" s="303"/>
      <c r="L130" s="14"/>
      <c r="M130" s="513" t="str">
        <f>IF(E131="Subscription","Subscription","Onderhoud &amp; Support")</f>
        <v>Onderhoud &amp; Support</v>
      </c>
      <c r="N130" s="514"/>
      <c r="O130" s="514"/>
      <c r="P130" s="514"/>
      <c r="Q130" s="58"/>
      <c r="R130" s="58"/>
      <c r="S130" s="58"/>
      <c r="T130" s="215" t="str">
        <f>"Totaalprijs "&amp;M130&amp;" 
Licentie"</f>
        <v>Totaalprijs Onderhoud &amp; Support 
Licentie</v>
      </c>
      <c r="U130" s="303"/>
      <c r="V130" s="14"/>
      <c r="W130" s="165"/>
      <c r="X130" s="165"/>
      <c r="Y130" s="18"/>
      <c r="Z130" s="18"/>
      <c r="AA130" s="18"/>
      <c r="AB130" s="18"/>
      <c r="AC130" s="18"/>
      <c r="AD130" s="18"/>
      <c r="AE130" s="18"/>
    </row>
    <row r="131" spans="1:31" s="11" customFormat="1" ht="20" thickBot="1" x14ac:dyDescent="0.35">
      <c r="A131" s="59"/>
      <c r="B131" s="83"/>
      <c r="C131" s="84" t="s">
        <v>48</v>
      </c>
      <c r="D131" s="182"/>
      <c r="E131" s="138"/>
      <c r="F131" s="327" t="s">
        <v>49</v>
      </c>
      <c r="G131" s="100"/>
      <c r="H131" s="69"/>
      <c r="I131" s="69"/>
      <c r="J131" s="70">
        <f>SUM(J133:J135)</f>
        <v>0</v>
      </c>
      <c r="K131" s="304"/>
      <c r="L131" s="14"/>
      <c r="M131" s="169"/>
      <c r="N131" s="168"/>
      <c r="O131" s="71"/>
      <c r="P131" s="71"/>
      <c r="Q131" s="71"/>
      <c r="R131" s="71"/>
      <c r="S131" s="71"/>
      <c r="T131" s="72">
        <f>SUM(T133:T135)</f>
        <v>0</v>
      </c>
      <c r="U131" s="304"/>
      <c r="V131" s="14"/>
      <c r="W131" s="165"/>
      <c r="X131" s="165"/>
      <c r="Y131" s="18"/>
      <c r="Z131" s="18"/>
      <c r="AA131" s="18"/>
      <c r="AB131" s="18"/>
      <c r="AC131" s="18"/>
      <c r="AD131" s="18"/>
      <c r="AE131" s="18"/>
    </row>
    <row r="132" spans="1:31" s="11" customFormat="1" ht="70.5" thickTop="1" x14ac:dyDescent="0.3">
      <c r="A132" s="59"/>
      <c r="B132" s="139"/>
      <c r="C132" s="216" t="s">
        <v>5</v>
      </c>
      <c r="D132" s="216" t="s">
        <v>11</v>
      </c>
      <c r="E132" s="216" t="s">
        <v>14</v>
      </c>
      <c r="F132" s="217" t="s">
        <v>17</v>
      </c>
      <c r="G132" s="217" t="s">
        <v>45</v>
      </c>
      <c r="H132" s="217" t="s">
        <v>192</v>
      </c>
      <c r="I132" s="217" t="s">
        <v>12</v>
      </c>
      <c r="J132" s="217" t="s">
        <v>13</v>
      </c>
      <c r="K132" s="301" t="s">
        <v>222</v>
      </c>
      <c r="L132" s="14"/>
      <c r="M132" s="216" t="s">
        <v>5</v>
      </c>
      <c r="N132" s="216" t="s">
        <v>11</v>
      </c>
      <c r="O132" s="217" t="s">
        <v>17</v>
      </c>
      <c r="P132" s="218" t="s">
        <v>21</v>
      </c>
      <c r="Q132" s="217" t="s">
        <v>336</v>
      </c>
      <c r="R132" s="217" t="s">
        <v>192</v>
      </c>
      <c r="S132" s="217" t="s">
        <v>337</v>
      </c>
      <c r="T132" s="217" t="s">
        <v>236</v>
      </c>
      <c r="U132" s="301" t="s">
        <v>222</v>
      </c>
      <c r="V132" s="14"/>
      <c r="W132" s="165"/>
      <c r="X132" s="165"/>
      <c r="Y132" s="18"/>
      <c r="Z132" s="18"/>
      <c r="AA132" s="18"/>
      <c r="AB132" s="18"/>
      <c r="AC132" s="18"/>
      <c r="AD132" s="18"/>
      <c r="AE132" s="18"/>
    </row>
    <row r="133" spans="1:31" s="11" customFormat="1" ht="15" customHeight="1" x14ac:dyDescent="0.2">
      <c r="A133" s="59"/>
      <c r="B133" s="139"/>
      <c r="C133" s="180"/>
      <c r="D133" s="64"/>
      <c r="E133" s="64"/>
      <c r="F133" s="234"/>
      <c r="G133" s="258"/>
      <c r="H133" s="65"/>
      <c r="I133" s="220">
        <f>G133*(1-H133)</f>
        <v>0</v>
      </c>
      <c r="J133" s="221">
        <f>IF(ISERROR(+I133*F133),"",+I133*F133)</f>
        <v>0</v>
      </c>
      <c r="K133" s="302"/>
      <c r="L133" s="14"/>
      <c r="M133" s="222" t="str">
        <f t="shared" ref="M133:N135" si="40">IF(ISBLANK(+C133),"",+C133)</f>
        <v/>
      </c>
      <c r="N133" s="222" t="str">
        <f t="shared" si="40"/>
        <v/>
      </c>
      <c r="O133" s="223" t="str">
        <f>IF(ISBLANK(+F133),"",+F133)</f>
        <v/>
      </c>
      <c r="P133" s="109"/>
      <c r="Q133" s="258"/>
      <c r="R133" s="235"/>
      <c r="S133" s="220">
        <f t="shared" ref="S133:S135" si="41">IF(ISERROR(+Q133*(1-(R133))),"",+Q133*(1-(R133)))</f>
        <v>0</v>
      </c>
      <c r="T133" s="221">
        <f t="shared" ref="T133:T135" si="42">IF(ISERROR(+S133*O133*7),0,+S133*O133*7)</f>
        <v>0</v>
      </c>
      <c r="U133" s="302"/>
      <c r="V133" s="14"/>
      <c r="W133" s="165"/>
      <c r="X133" s="165"/>
      <c r="Y133" s="18"/>
      <c r="Z133" s="18"/>
      <c r="AA133" s="18"/>
      <c r="AB133" s="18"/>
      <c r="AC133" s="18"/>
      <c r="AD133" s="18"/>
      <c r="AE133" s="18"/>
    </row>
    <row r="134" spans="1:31" s="11" customFormat="1" ht="15" customHeight="1" x14ac:dyDescent="0.2">
      <c r="A134" s="59"/>
      <c r="B134" s="139"/>
      <c r="C134" s="180"/>
      <c r="D134" s="64"/>
      <c r="E134" s="64"/>
      <c r="F134" s="234"/>
      <c r="G134" s="258"/>
      <c r="H134" s="65"/>
      <c r="I134" s="220">
        <f>G134*(1-H134)</f>
        <v>0</v>
      </c>
      <c r="J134" s="221">
        <f>IF(ISERROR(+I134*F134),"",+I134*F134)</f>
        <v>0</v>
      </c>
      <c r="K134" s="302"/>
      <c r="L134" s="14"/>
      <c r="M134" s="222" t="str">
        <f t="shared" si="40"/>
        <v/>
      </c>
      <c r="N134" s="222" t="str">
        <f t="shared" si="40"/>
        <v/>
      </c>
      <c r="O134" s="223" t="str">
        <f>IF(ISBLANK(+F134),"",+F134)</f>
        <v/>
      </c>
      <c r="P134" s="109"/>
      <c r="Q134" s="258"/>
      <c r="R134" s="235"/>
      <c r="S134" s="220">
        <f t="shared" si="41"/>
        <v>0</v>
      </c>
      <c r="T134" s="221">
        <f t="shared" si="42"/>
        <v>0</v>
      </c>
      <c r="U134" s="302"/>
      <c r="V134" s="14"/>
      <c r="W134" s="165"/>
      <c r="X134" s="165"/>
      <c r="Y134" s="18"/>
      <c r="Z134" s="18"/>
      <c r="AA134" s="18"/>
      <c r="AB134" s="18"/>
      <c r="AC134" s="18"/>
      <c r="AD134" s="18"/>
      <c r="AE134" s="18"/>
    </row>
    <row r="135" spans="1:31" s="11" customFormat="1" ht="15" customHeight="1" x14ac:dyDescent="0.2">
      <c r="A135" s="59"/>
      <c r="B135" s="139"/>
      <c r="C135" s="180"/>
      <c r="D135" s="64"/>
      <c r="E135" s="64"/>
      <c r="F135" s="234"/>
      <c r="G135" s="258"/>
      <c r="H135" s="65"/>
      <c r="I135" s="220">
        <f>G135*(1-H135)</f>
        <v>0</v>
      </c>
      <c r="J135" s="221">
        <f>IF(ISERROR(+I135*F135),"",+I135*F135)</f>
        <v>0</v>
      </c>
      <c r="K135" s="302"/>
      <c r="L135" s="14"/>
      <c r="M135" s="222" t="str">
        <f t="shared" si="40"/>
        <v/>
      </c>
      <c r="N135" s="222" t="str">
        <f t="shared" si="40"/>
        <v/>
      </c>
      <c r="O135" s="223" t="str">
        <f>IF(ISBLANK(+F135),"",+F135)</f>
        <v/>
      </c>
      <c r="P135" s="109"/>
      <c r="Q135" s="258"/>
      <c r="R135" s="235"/>
      <c r="S135" s="220">
        <f t="shared" si="41"/>
        <v>0</v>
      </c>
      <c r="T135" s="221">
        <f t="shared" si="42"/>
        <v>0</v>
      </c>
      <c r="U135" s="302"/>
      <c r="V135" s="14"/>
      <c r="W135" s="165"/>
      <c r="X135" s="165"/>
      <c r="Y135" s="18"/>
      <c r="Z135" s="18"/>
      <c r="AA135" s="18"/>
      <c r="AB135" s="18"/>
      <c r="AC135" s="18"/>
      <c r="AD135" s="18"/>
      <c r="AE135" s="18"/>
    </row>
    <row r="136" spans="1:31" s="11" customFormat="1" ht="15" customHeight="1" thickBot="1" x14ac:dyDescent="0.35">
      <c r="A136" s="59"/>
      <c r="B136" s="173"/>
      <c r="C136" s="173"/>
      <c r="D136" s="173"/>
      <c r="E136" s="24"/>
      <c r="F136" s="20"/>
      <c r="G136" s="20"/>
      <c r="H136" s="20"/>
      <c r="I136" s="20"/>
      <c r="J136" s="20"/>
      <c r="K136" s="20"/>
      <c r="L136" s="20"/>
      <c r="M136" s="164"/>
      <c r="N136" s="164"/>
      <c r="O136" s="20"/>
      <c r="P136" s="20"/>
      <c r="Q136" s="20"/>
      <c r="R136" s="20"/>
      <c r="S136" s="20"/>
      <c r="T136" s="20"/>
      <c r="U136" s="20"/>
      <c r="V136" s="20"/>
      <c r="W136" s="164"/>
      <c r="X136" s="164"/>
      <c r="Y136" s="20"/>
      <c r="Z136" s="20"/>
      <c r="AA136" s="20"/>
      <c r="AB136" s="20"/>
      <c r="AC136" s="20"/>
      <c r="AD136" s="20"/>
      <c r="AE136" s="20"/>
    </row>
    <row r="137" spans="1:31" s="11" customFormat="1" ht="15" customHeight="1" x14ac:dyDescent="0.3">
      <c r="A137" s="59"/>
      <c r="B137" s="174"/>
      <c r="C137" s="174"/>
      <c r="D137" s="174"/>
      <c r="E137" s="17"/>
      <c r="F137" s="18"/>
      <c r="G137" s="18"/>
      <c r="H137" s="18"/>
      <c r="I137" s="18"/>
      <c r="J137" s="18"/>
      <c r="K137" s="18"/>
      <c r="L137" s="18"/>
      <c r="M137" s="165"/>
      <c r="N137" s="165"/>
      <c r="O137" s="18"/>
      <c r="P137" s="18"/>
      <c r="Q137" s="18"/>
      <c r="R137" s="18"/>
      <c r="S137" s="18"/>
      <c r="T137" s="18"/>
      <c r="U137" s="18"/>
      <c r="V137" s="18"/>
      <c r="W137" s="165"/>
      <c r="X137" s="165"/>
      <c r="Y137" s="18"/>
      <c r="Z137" s="18"/>
      <c r="AA137" s="18"/>
      <c r="AB137" s="18"/>
      <c r="AC137" s="18"/>
      <c r="AD137" s="18"/>
      <c r="AE137" s="18"/>
    </row>
    <row r="138" spans="1:31" s="11" customFormat="1" ht="15" customHeight="1" x14ac:dyDescent="0.3">
      <c r="A138" s="59"/>
      <c r="B138" s="80"/>
      <c r="C138" s="174"/>
      <c r="D138" s="174"/>
      <c r="E138" s="17"/>
      <c r="F138" s="18"/>
      <c r="G138" s="18"/>
      <c r="H138" s="18"/>
      <c r="I138" s="18"/>
      <c r="J138" s="18"/>
      <c r="K138" s="18"/>
      <c r="L138" s="18"/>
      <c r="M138" s="165"/>
      <c r="N138" s="165"/>
      <c r="O138" s="18"/>
      <c r="P138" s="18"/>
      <c r="Q138" s="18"/>
      <c r="R138" s="18"/>
      <c r="S138" s="18"/>
      <c r="T138" s="18"/>
      <c r="U138" s="18"/>
      <c r="V138" s="18"/>
      <c r="W138" s="165"/>
      <c r="X138" s="165"/>
      <c r="Y138" s="18"/>
      <c r="Z138" s="18"/>
      <c r="AA138" s="18"/>
      <c r="AB138" s="18"/>
      <c r="AC138" s="18"/>
      <c r="AD138" s="18"/>
      <c r="AE138" s="18"/>
    </row>
    <row r="139" spans="1:31" s="11" customFormat="1" ht="15" customHeight="1" x14ac:dyDescent="0.3">
      <c r="A139" s="59"/>
      <c r="B139" s="80"/>
      <c r="C139" s="174"/>
      <c r="D139" s="174"/>
      <c r="E139" s="17"/>
      <c r="F139" s="18"/>
      <c r="G139" s="18"/>
      <c r="H139" s="18"/>
      <c r="I139" s="18"/>
      <c r="J139" s="18"/>
      <c r="K139" s="18"/>
      <c r="L139" s="18"/>
      <c r="M139" s="18"/>
      <c r="N139" s="165"/>
      <c r="O139" s="165"/>
      <c r="P139" s="18"/>
      <c r="Q139" s="18"/>
      <c r="R139" s="18"/>
      <c r="S139" s="18"/>
      <c r="T139" s="18"/>
      <c r="U139" s="18"/>
      <c r="V139" s="18"/>
      <c r="W139" s="18"/>
      <c r="X139" s="165"/>
      <c r="Y139" s="165"/>
      <c r="Z139" s="18"/>
      <c r="AA139" s="18"/>
      <c r="AB139" s="18"/>
      <c r="AC139" s="18"/>
      <c r="AD139" s="18"/>
      <c r="AE139" s="18"/>
    </row>
    <row r="140" spans="1:31" s="11" customFormat="1" ht="15" customHeight="1" x14ac:dyDescent="0.3">
      <c r="A140" s="59"/>
      <c r="B140" s="80"/>
      <c r="C140" s="174"/>
      <c r="D140" s="174"/>
      <c r="E140" s="17"/>
      <c r="F140" s="18"/>
      <c r="G140" s="18"/>
      <c r="H140" s="18"/>
      <c r="I140" s="18"/>
      <c r="J140" s="18"/>
      <c r="K140" s="18"/>
      <c r="L140" s="18"/>
      <c r="M140" s="18"/>
      <c r="N140" s="165"/>
      <c r="O140" s="165"/>
      <c r="P140" s="18"/>
      <c r="Q140" s="18"/>
      <c r="R140" s="18"/>
      <c r="S140" s="18"/>
      <c r="T140" s="18"/>
      <c r="U140" s="18"/>
      <c r="V140" s="18"/>
      <c r="W140" s="18"/>
      <c r="X140" s="165"/>
      <c r="Y140" s="165"/>
      <c r="Z140" s="18"/>
      <c r="AA140" s="18"/>
      <c r="AB140" s="18"/>
      <c r="AC140" s="18"/>
      <c r="AD140" s="18"/>
      <c r="AE140" s="18"/>
    </row>
    <row r="141" spans="1:31" s="11" customFormat="1" ht="15" customHeight="1" x14ac:dyDescent="0.3">
      <c r="A141" s="59"/>
      <c r="B141" s="80"/>
      <c r="C141" s="174"/>
      <c r="D141" s="174"/>
      <c r="E141" s="17"/>
      <c r="F141" s="18"/>
      <c r="G141" s="18"/>
      <c r="H141" s="18"/>
      <c r="I141" s="18"/>
      <c r="J141" s="18"/>
      <c r="K141" s="18"/>
      <c r="L141" s="18"/>
      <c r="M141" s="18"/>
      <c r="N141" s="165"/>
      <c r="O141" s="165"/>
      <c r="P141" s="18"/>
      <c r="Q141" s="18"/>
      <c r="R141" s="18"/>
      <c r="S141" s="18"/>
      <c r="T141" s="18"/>
      <c r="U141" s="18"/>
      <c r="V141" s="18"/>
      <c r="W141" s="18"/>
      <c r="X141" s="165"/>
      <c r="Y141" s="165"/>
      <c r="Z141" s="18"/>
      <c r="AA141" s="18"/>
      <c r="AB141" s="18"/>
      <c r="AC141" s="18"/>
      <c r="AD141" s="18"/>
      <c r="AE141" s="18"/>
    </row>
    <row r="142" spans="1:31" s="11" customFormat="1" ht="15" customHeight="1" x14ac:dyDescent="0.3">
      <c r="A142" s="59"/>
      <c r="B142" s="80"/>
      <c r="C142" s="174"/>
      <c r="D142" s="174"/>
      <c r="E142" s="17"/>
      <c r="F142" s="18"/>
      <c r="G142" s="18"/>
      <c r="H142" s="18"/>
      <c r="I142" s="18"/>
      <c r="J142" s="18"/>
      <c r="K142" s="18"/>
      <c r="L142" s="18"/>
      <c r="M142" s="18"/>
      <c r="N142" s="165"/>
      <c r="O142" s="165"/>
      <c r="P142" s="18"/>
      <c r="Q142" s="18"/>
      <c r="R142" s="18"/>
      <c r="S142" s="18"/>
      <c r="T142" s="18"/>
      <c r="U142" s="18"/>
      <c r="V142" s="18"/>
      <c r="W142" s="18"/>
      <c r="X142" s="165"/>
      <c r="Y142" s="165"/>
      <c r="Z142" s="18"/>
      <c r="AA142" s="18"/>
      <c r="AB142" s="18"/>
      <c r="AC142" s="18"/>
      <c r="AD142" s="18"/>
      <c r="AE142" s="18"/>
    </row>
    <row r="143" spans="1:31" s="11" customFormat="1" ht="15" customHeight="1" x14ac:dyDescent="0.3">
      <c r="A143" s="59"/>
      <c r="B143" s="80"/>
      <c r="C143" s="174"/>
      <c r="D143" s="174"/>
      <c r="E143" s="17"/>
      <c r="F143" s="18"/>
      <c r="G143" s="18"/>
      <c r="H143" s="18"/>
      <c r="I143" s="18"/>
      <c r="J143" s="18"/>
      <c r="K143" s="18"/>
      <c r="L143" s="18"/>
      <c r="M143" s="18"/>
      <c r="N143" s="165"/>
      <c r="O143" s="165"/>
      <c r="P143" s="18"/>
      <c r="Q143" s="18"/>
      <c r="R143" s="18"/>
      <c r="S143" s="18"/>
      <c r="T143" s="18"/>
      <c r="U143" s="18"/>
      <c r="V143" s="18"/>
      <c r="W143" s="18"/>
      <c r="X143" s="165"/>
      <c r="Y143" s="165"/>
      <c r="Z143" s="18"/>
      <c r="AA143" s="18"/>
      <c r="AB143" s="18"/>
      <c r="AC143" s="18"/>
      <c r="AD143" s="18"/>
      <c r="AE143" s="18"/>
    </row>
    <row r="144" spans="1:31" s="11" customFormat="1" ht="15" customHeight="1" x14ac:dyDescent="0.3">
      <c r="A144" s="59"/>
      <c r="B144" s="80"/>
      <c r="C144" s="174"/>
      <c r="D144" s="174"/>
      <c r="E144" s="17"/>
      <c r="F144" s="18"/>
      <c r="G144" s="18"/>
      <c r="H144" s="18"/>
      <c r="I144" s="18"/>
      <c r="J144" s="18"/>
      <c r="K144" s="18"/>
      <c r="L144" s="18"/>
      <c r="M144" s="18"/>
      <c r="N144" s="165"/>
      <c r="O144" s="165"/>
      <c r="P144" s="18"/>
      <c r="Q144" s="18"/>
      <c r="R144" s="18"/>
      <c r="S144" s="18"/>
      <c r="T144" s="18"/>
      <c r="U144" s="18"/>
      <c r="V144" s="18"/>
      <c r="W144" s="18"/>
      <c r="X144" s="165"/>
      <c r="Y144" s="165"/>
      <c r="Z144" s="18"/>
      <c r="AA144" s="18"/>
      <c r="AB144" s="18"/>
      <c r="AC144" s="18"/>
      <c r="AD144" s="18"/>
      <c r="AE144" s="18"/>
    </row>
    <row r="145" spans="1:31" s="11" customFormat="1" ht="15" customHeight="1" x14ac:dyDescent="0.3">
      <c r="A145" s="59"/>
      <c r="B145" s="80"/>
      <c r="C145" s="174"/>
      <c r="D145" s="174"/>
      <c r="E145" s="17"/>
      <c r="F145" s="18"/>
      <c r="G145" s="18"/>
      <c r="H145" s="18"/>
      <c r="I145" s="18"/>
      <c r="J145" s="18"/>
      <c r="K145" s="18"/>
      <c r="L145" s="18"/>
      <c r="M145" s="18"/>
      <c r="N145" s="165"/>
      <c r="O145" s="165"/>
      <c r="P145" s="18"/>
      <c r="Q145" s="18"/>
      <c r="R145" s="18"/>
      <c r="S145" s="18"/>
      <c r="T145" s="18"/>
      <c r="U145" s="18"/>
      <c r="V145" s="18"/>
      <c r="W145" s="18"/>
      <c r="X145" s="165"/>
      <c r="Y145" s="165"/>
      <c r="Z145" s="18"/>
      <c r="AA145" s="18"/>
      <c r="AB145" s="18"/>
      <c r="AC145" s="18"/>
      <c r="AD145" s="18"/>
      <c r="AE145" s="18"/>
    </row>
    <row r="146" spans="1:31" s="11" customFormat="1" ht="15" customHeight="1" x14ac:dyDescent="0.3">
      <c r="A146" s="59"/>
      <c r="B146" s="80"/>
      <c r="C146" s="174"/>
      <c r="D146" s="174"/>
      <c r="E146" s="17"/>
      <c r="F146" s="18"/>
      <c r="G146" s="18"/>
      <c r="H146" s="18"/>
      <c r="I146" s="18"/>
      <c r="J146" s="18"/>
      <c r="K146" s="18"/>
      <c r="L146" s="18"/>
      <c r="M146" s="18"/>
      <c r="N146" s="165"/>
      <c r="O146" s="165"/>
      <c r="P146" s="18"/>
      <c r="Q146" s="18"/>
      <c r="R146" s="18"/>
      <c r="S146" s="18"/>
      <c r="T146" s="18"/>
      <c r="U146" s="18"/>
      <c r="V146" s="18"/>
      <c r="W146" s="18"/>
      <c r="X146" s="165"/>
      <c r="Y146" s="165"/>
      <c r="Z146" s="18"/>
      <c r="AA146" s="18"/>
      <c r="AB146" s="18"/>
      <c r="AC146" s="18"/>
      <c r="AD146" s="18"/>
      <c r="AE146" s="18"/>
    </row>
    <row r="147" spans="1:31" s="11" customFormat="1" ht="15" customHeight="1" x14ac:dyDescent="0.3">
      <c r="A147" s="59"/>
      <c r="B147" s="80"/>
      <c r="C147" s="174"/>
      <c r="D147" s="174"/>
      <c r="E147" s="17"/>
      <c r="F147" s="18"/>
      <c r="G147" s="18"/>
      <c r="H147" s="18"/>
      <c r="I147" s="18"/>
      <c r="J147" s="18"/>
      <c r="K147" s="18"/>
      <c r="L147" s="18"/>
      <c r="M147" s="18"/>
      <c r="N147" s="165"/>
      <c r="O147" s="165"/>
      <c r="P147" s="18"/>
      <c r="Q147" s="18"/>
      <c r="R147" s="18"/>
      <c r="S147" s="18"/>
      <c r="T147" s="18"/>
      <c r="U147" s="18"/>
      <c r="V147" s="18"/>
      <c r="W147" s="18"/>
      <c r="X147" s="165"/>
      <c r="Y147" s="165"/>
      <c r="Z147" s="18"/>
      <c r="AA147" s="18"/>
      <c r="AB147" s="18"/>
      <c r="AC147" s="18"/>
      <c r="AD147" s="18"/>
      <c r="AE147" s="18"/>
    </row>
    <row r="148" spans="1:31" s="11" customFormat="1" ht="15" customHeight="1" x14ac:dyDescent="0.3">
      <c r="A148" s="59"/>
      <c r="B148" s="80"/>
      <c r="C148" s="174"/>
      <c r="D148" s="174"/>
      <c r="E148" s="17"/>
      <c r="F148" s="18"/>
      <c r="G148" s="18"/>
      <c r="H148" s="18"/>
      <c r="I148" s="18"/>
      <c r="J148" s="18"/>
      <c r="K148" s="18"/>
      <c r="L148" s="18"/>
      <c r="M148" s="18"/>
      <c r="N148" s="165"/>
      <c r="O148" s="165"/>
      <c r="P148" s="18"/>
      <c r="Q148" s="18"/>
      <c r="R148" s="18"/>
      <c r="S148" s="18"/>
      <c r="T148" s="18"/>
      <c r="U148" s="18"/>
      <c r="V148" s="18"/>
      <c r="W148" s="18"/>
      <c r="X148" s="165"/>
      <c r="Y148" s="165"/>
      <c r="Z148" s="18"/>
      <c r="AA148" s="18"/>
      <c r="AB148" s="18"/>
      <c r="AC148" s="18"/>
      <c r="AD148" s="18"/>
      <c r="AE148" s="18"/>
    </row>
    <row r="149" spans="1:31" s="11" customFormat="1" ht="15" customHeight="1" x14ac:dyDescent="0.3">
      <c r="A149" s="59"/>
      <c r="B149" s="80"/>
      <c r="C149" s="174"/>
      <c r="D149" s="174"/>
      <c r="E149" s="17"/>
      <c r="F149" s="18"/>
      <c r="G149" s="18"/>
      <c r="H149" s="18"/>
      <c r="I149" s="18"/>
      <c r="J149" s="18"/>
      <c r="K149" s="18"/>
      <c r="L149" s="18"/>
      <c r="M149" s="18"/>
      <c r="N149" s="165"/>
      <c r="O149" s="165"/>
      <c r="P149" s="18"/>
      <c r="Q149" s="18"/>
      <c r="R149" s="18"/>
      <c r="S149" s="18"/>
      <c r="T149" s="18"/>
      <c r="U149" s="18"/>
      <c r="V149" s="18"/>
      <c r="W149" s="18"/>
      <c r="X149" s="165"/>
      <c r="Y149" s="165"/>
      <c r="Z149" s="18"/>
      <c r="AA149" s="18"/>
      <c r="AB149" s="18"/>
      <c r="AC149" s="18"/>
      <c r="AD149" s="18"/>
      <c r="AE149" s="18"/>
    </row>
    <row r="150" spans="1:31" s="11" customFormat="1" ht="15" customHeight="1" x14ac:dyDescent="0.3">
      <c r="A150" s="59"/>
      <c r="B150" s="80"/>
      <c r="C150" s="174"/>
      <c r="D150" s="174"/>
      <c r="E150" s="17"/>
      <c r="F150" s="18"/>
      <c r="G150" s="18"/>
      <c r="H150" s="18"/>
      <c r="I150" s="18"/>
      <c r="J150" s="18"/>
      <c r="K150" s="18"/>
      <c r="L150" s="18"/>
      <c r="M150" s="18"/>
      <c r="N150" s="165"/>
      <c r="O150" s="165"/>
      <c r="P150" s="18"/>
      <c r="Q150" s="18"/>
      <c r="R150" s="18"/>
      <c r="S150" s="18"/>
      <c r="T150" s="18"/>
      <c r="U150" s="18"/>
      <c r="V150" s="18"/>
      <c r="W150" s="18"/>
      <c r="X150" s="165"/>
      <c r="Y150" s="165"/>
      <c r="Z150" s="18"/>
      <c r="AA150" s="18"/>
      <c r="AB150" s="18"/>
      <c r="AC150" s="18"/>
      <c r="AD150" s="18"/>
      <c r="AE150" s="18"/>
    </row>
    <row r="151" spans="1:31" s="11" customFormat="1" ht="15" customHeight="1" x14ac:dyDescent="0.3">
      <c r="A151" s="59"/>
      <c r="B151" s="80"/>
      <c r="C151" s="174"/>
      <c r="D151" s="174"/>
      <c r="E151" s="17"/>
      <c r="F151" s="18"/>
      <c r="G151" s="18"/>
      <c r="H151" s="18"/>
      <c r="I151" s="18"/>
      <c r="J151" s="18"/>
      <c r="K151" s="18"/>
      <c r="L151" s="18"/>
      <c r="M151" s="18"/>
      <c r="N151" s="165"/>
      <c r="O151" s="165"/>
      <c r="P151" s="18"/>
      <c r="Q151" s="18"/>
      <c r="R151" s="18"/>
      <c r="S151" s="18"/>
      <c r="T151" s="18"/>
      <c r="U151" s="18"/>
      <c r="V151" s="18"/>
      <c r="W151" s="18"/>
      <c r="X151" s="165"/>
      <c r="Y151" s="165"/>
      <c r="Z151" s="18"/>
      <c r="AA151" s="18"/>
      <c r="AB151" s="18"/>
      <c r="AC151" s="18"/>
      <c r="AD151" s="18"/>
      <c r="AE151" s="18"/>
    </row>
    <row r="152" spans="1:31" s="11" customFormat="1" ht="15" customHeight="1" x14ac:dyDescent="0.3">
      <c r="A152" s="59"/>
      <c r="B152" s="80"/>
      <c r="C152" s="174"/>
      <c r="D152" s="174"/>
      <c r="E152" s="17"/>
      <c r="F152" s="18"/>
      <c r="G152" s="18"/>
      <c r="H152" s="18"/>
      <c r="I152" s="18"/>
      <c r="J152" s="18"/>
      <c r="K152" s="18"/>
      <c r="L152" s="18"/>
      <c r="M152" s="18"/>
      <c r="N152" s="165"/>
      <c r="O152" s="165"/>
      <c r="P152" s="18"/>
      <c r="Q152" s="18"/>
      <c r="R152" s="18"/>
      <c r="S152" s="18"/>
      <c r="T152" s="18"/>
      <c r="U152" s="18"/>
      <c r="V152" s="18"/>
      <c r="W152" s="18"/>
      <c r="X152" s="165"/>
      <c r="Y152" s="165"/>
      <c r="Z152" s="18"/>
      <c r="AA152" s="18"/>
      <c r="AB152" s="18"/>
      <c r="AC152" s="18"/>
      <c r="AD152" s="18"/>
      <c r="AE152" s="18"/>
    </row>
    <row r="153" spans="1:31" s="11" customFormat="1" ht="15" customHeight="1" x14ac:dyDescent="0.3">
      <c r="A153" s="59"/>
      <c r="B153" s="80"/>
      <c r="C153" s="174"/>
      <c r="D153" s="174"/>
      <c r="E153" s="17"/>
      <c r="F153" s="18"/>
      <c r="G153" s="18"/>
      <c r="H153" s="18"/>
      <c r="I153" s="18"/>
      <c r="J153" s="18"/>
      <c r="K153" s="18"/>
      <c r="L153" s="18"/>
      <c r="M153" s="18"/>
      <c r="N153" s="165"/>
      <c r="O153" s="165"/>
      <c r="P153" s="18"/>
      <c r="Q153" s="18"/>
      <c r="R153" s="18"/>
      <c r="S153" s="18"/>
      <c r="T153" s="18"/>
      <c r="U153" s="18"/>
      <c r="V153" s="18"/>
      <c r="W153" s="18"/>
      <c r="X153" s="165"/>
      <c r="Y153" s="165"/>
      <c r="Z153" s="18"/>
      <c r="AA153" s="18"/>
      <c r="AB153" s="18"/>
      <c r="AC153" s="18"/>
      <c r="AD153" s="18"/>
      <c r="AE153" s="18"/>
    </row>
    <row r="154" spans="1:31" s="11" customFormat="1" ht="15" customHeight="1" x14ac:dyDescent="0.3">
      <c r="A154" s="59"/>
      <c r="B154" s="80"/>
      <c r="C154" s="174"/>
      <c r="D154" s="174"/>
      <c r="E154" s="17"/>
      <c r="F154" s="18"/>
      <c r="G154" s="18"/>
      <c r="H154" s="18"/>
      <c r="I154" s="18"/>
      <c r="J154" s="18"/>
      <c r="K154" s="18"/>
      <c r="L154" s="18"/>
      <c r="M154" s="18"/>
      <c r="N154" s="165"/>
      <c r="O154" s="165"/>
      <c r="P154" s="18"/>
      <c r="Q154" s="18"/>
      <c r="R154" s="18"/>
      <c r="S154" s="18"/>
      <c r="T154" s="18"/>
      <c r="U154" s="18"/>
      <c r="V154" s="18"/>
      <c r="W154" s="18"/>
      <c r="X154" s="165"/>
      <c r="Y154" s="165"/>
      <c r="Z154" s="18"/>
      <c r="AA154" s="18"/>
      <c r="AB154" s="18"/>
      <c r="AC154" s="18"/>
      <c r="AD154" s="18"/>
      <c r="AE154" s="18"/>
    </row>
    <row r="155" spans="1:31" s="11" customFormat="1" ht="15" customHeight="1" x14ac:dyDescent="0.3">
      <c r="A155" s="59"/>
      <c r="B155" s="80"/>
      <c r="C155" s="174"/>
      <c r="D155" s="174"/>
      <c r="E155" s="17"/>
      <c r="F155" s="18"/>
      <c r="G155" s="18"/>
      <c r="H155" s="18"/>
      <c r="I155" s="18"/>
      <c r="J155" s="18"/>
      <c r="K155" s="18"/>
      <c r="L155" s="18"/>
      <c r="M155" s="18"/>
      <c r="N155" s="165"/>
      <c r="O155" s="165"/>
      <c r="P155" s="18"/>
      <c r="Q155" s="18"/>
      <c r="R155" s="18"/>
      <c r="S155" s="18"/>
      <c r="T155" s="18"/>
      <c r="U155" s="18"/>
      <c r="V155" s="18"/>
      <c r="W155" s="18"/>
      <c r="X155" s="165"/>
      <c r="Y155" s="165"/>
      <c r="Z155" s="18"/>
      <c r="AA155" s="18"/>
      <c r="AB155" s="18"/>
      <c r="AC155" s="18"/>
      <c r="AD155" s="18"/>
      <c r="AE155" s="18"/>
    </row>
    <row r="156" spans="1:31" s="11" customFormat="1" ht="15" customHeight="1" x14ac:dyDescent="0.3">
      <c r="A156" s="59"/>
      <c r="B156" s="80"/>
      <c r="C156" s="174"/>
      <c r="D156" s="174"/>
      <c r="E156" s="17"/>
      <c r="F156" s="18"/>
      <c r="G156" s="18"/>
      <c r="H156" s="18"/>
      <c r="I156" s="18"/>
      <c r="J156" s="18"/>
      <c r="K156" s="18"/>
      <c r="L156" s="18"/>
      <c r="M156" s="18"/>
      <c r="N156" s="165"/>
      <c r="O156" s="165"/>
      <c r="P156" s="18"/>
      <c r="Q156" s="18"/>
      <c r="R156" s="18"/>
      <c r="S156" s="18"/>
      <c r="T156" s="18"/>
      <c r="U156" s="18"/>
      <c r="V156" s="18"/>
      <c r="W156" s="18"/>
      <c r="X156" s="165"/>
      <c r="Y156" s="165"/>
      <c r="Z156" s="18"/>
      <c r="AA156" s="18"/>
      <c r="AB156" s="18"/>
      <c r="AC156" s="18"/>
      <c r="AD156" s="18"/>
      <c r="AE156" s="18"/>
    </row>
    <row r="157" spans="1:31" s="11" customFormat="1" ht="15" customHeight="1" x14ac:dyDescent="0.3">
      <c r="A157" s="59"/>
      <c r="B157" s="80"/>
      <c r="C157" s="174"/>
      <c r="D157" s="174"/>
      <c r="E157" s="17"/>
      <c r="F157" s="18"/>
      <c r="G157" s="18"/>
      <c r="H157" s="18"/>
      <c r="I157" s="18"/>
      <c r="J157" s="18"/>
      <c r="K157" s="18"/>
      <c r="L157" s="18"/>
      <c r="M157" s="18"/>
      <c r="N157" s="165"/>
      <c r="O157" s="165"/>
      <c r="P157" s="18"/>
      <c r="Q157" s="18"/>
      <c r="R157" s="18"/>
      <c r="S157" s="18"/>
      <c r="T157" s="18"/>
      <c r="U157" s="18"/>
      <c r="V157" s="18"/>
      <c r="W157" s="18"/>
      <c r="X157" s="165"/>
      <c r="Y157" s="165"/>
      <c r="Z157" s="18"/>
      <c r="AA157" s="18"/>
      <c r="AB157" s="18"/>
      <c r="AC157" s="18"/>
      <c r="AD157" s="18"/>
      <c r="AE157" s="18"/>
    </row>
    <row r="158" spans="1:31" s="11" customFormat="1" ht="15" customHeight="1" x14ac:dyDescent="0.3">
      <c r="A158" s="59"/>
      <c r="B158" s="80"/>
      <c r="C158" s="174"/>
      <c r="D158" s="174"/>
      <c r="E158" s="17"/>
      <c r="F158" s="18"/>
      <c r="G158" s="18"/>
      <c r="H158" s="18"/>
      <c r="I158" s="18"/>
      <c r="J158" s="18"/>
      <c r="K158" s="18"/>
      <c r="L158" s="18"/>
      <c r="M158" s="18"/>
      <c r="N158" s="165"/>
      <c r="O158" s="165"/>
      <c r="P158" s="18"/>
      <c r="Q158" s="18"/>
      <c r="R158" s="18"/>
      <c r="S158" s="18"/>
      <c r="T158" s="18"/>
      <c r="U158" s="18"/>
      <c r="V158" s="18"/>
      <c r="W158" s="18"/>
      <c r="X158" s="165"/>
      <c r="Y158" s="165"/>
      <c r="Z158" s="18"/>
      <c r="AA158" s="18"/>
      <c r="AB158" s="18"/>
      <c r="AC158" s="18"/>
      <c r="AD158" s="18"/>
      <c r="AE158" s="18"/>
    </row>
    <row r="159" spans="1:31" s="11" customFormat="1" ht="15" customHeight="1" x14ac:dyDescent="0.3">
      <c r="A159" s="59"/>
      <c r="B159" s="80"/>
      <c r="C159" s="174"/>
      <c r="D159" s="174"/>
      <c r="E159" s="17"/>
      <c r="F159" s="18"/>
      <c r="G159" s="18"/>
      <c r="H159" s="18"/>
      <c r="I159" s="18"/>
      <c r="J159" s="18"/>
      <c r="K159" s="18"/>
      <c r="L159" s="18"/>
      <c r="M159" s="18"/>
      <c r="N159" s="165"/>
      <c r="O159" s="165"/>
      <c r="P159" s="18"/>
      <c r="Q159" s="18"/>
      <c r="R159" s="18"/>
      <c r="S159" s="18"/>
      <c r="T159" s="18"/>
      <c r="U159" s="18"/>
      <c r="V159" s="18"/>
      <c r="W159" s="18"/>
      <c r="X159" s="165"/>
      <c r="Y159" s="165"/>
      <c r="Z159" s="18"/>
      <c r="AA159" s="18"/>
      <c r="AB159" s="18"/>
      <c r="AC159" s="18"/>
      <c r="AD159" s="18"/>
      <c r="AE159" s="18"/>
    </row>
    <row r="160" spans="1:31" s="11" customFormat="1" ht="15" customHeight="1" x14ac:dyDescent="0.3">
      <c r="A160" s="59"/>
      <c r="B160" s="80"/>
      <c r="C160" s="174"/>
      <c r="D160" s="174"/>
      <c r="E160" s="17"/>
      <c r="F160" s="18"/>
      <c r="G160" s="18"/>
      <c r="H160" s="18"/>
      <c r="I160" s="18"/>
      <c r="J160" s="18"/>
      <c r="K160" s="18"/>
      <c r="L160" s="18"/>
      <c r="M160" s="18"/>
      <c r="N160" s="165"/>
      <c r="O160" s="165"/>
      <c r="P160" s="18"/>
      <c r="Q160" s="18"/>
      <c r="R160" s="18"/>
      <c r="S160" s="18"/>
      <c r="T160" s="18"/>
      <c r="U160" s="18"/>
      <c r="V160" s="18"/>
      <c r="W160" s="18"/>
      <c r="X160" s="165"/>
      <c r="Y160" s="165"/>
      <c r="Z160" s="18"/>
      <c r="AA160" s="18"/>
      <c r="AB160" s="18"/>
      <c r="AC160" s="18"/>
      <c r="AD160" s="18"/>
      <c r="AE160" s="18"/>
    </row>
    <row r="161" spans="1:31" s="11" customFormat="1" ht="15" customHeight="1" x14ac:dyDescent="0.3">
      <c r="A161" s="59"/>
      <c r="B161" s="80"/>
      <c r="C161" s="174"/>
      <c r="D161" s="174"/>
      <c r="E161" s="17"/>
      <c r="F161" s="18"/>
      <c r="G161" s="18"/>
      <c r="H161" s="18"/>
      <c r="I161" s="18"/>
      <c r="J161" s="18"/>
      <c r="K161" s="18"/>
      <c r="L161" s="18"/>
      <c r="M161" s="18"/>
      <c r="N161" s="165"/>
      <c r="O161" s="165"/>
      <c r="P161" s="18"/>
      <c r="Q161" s="18"/>
      <c r="R161" s="18"/>
      <c r="S161" s="18"/>
      <c r="T161" s="18"/>
      <c r="U161" s="18"/>
      <c r="V161" s="18"/>
      <c r="W161" s="18"/>
      <c r="X161" s="165"/>
      <c r="Y161" s="165"/>
      <c r="Z161" s="18"/>
      <c r="AA161" s="18"/>
      <c r="AB161" s="18"/>
      <c r="AC161" s="18"/>
      <c r="AD161" s="18"/>
      <c r="AE161" s="18"/>
    </row>
    <row r="162" spans="1:31" s="11" customFormat="1" ht="15" customHeight="1" x14ac:dyDescent="0.3">
      <c r="A162" s="59"/>
      <c r="B162" s="80"/>
      <c r="C162" s="174"/>
      <c r="D162" s="174"/>
      <c r="E162" s="17"/>
      <c r="F162" s="18"/>
      <c r="G162" s="18"/>
      <c r="H162" s="18"/>
      <c r="I162" s="18"/>
      <c r="J162" s="18"/>
      <c r="K162" s="18"/>
      <c r="L162" s="18"/>
      <c r="M162" s="18"/>
      <c r="N162" s="165"/>
      <c r="O162" s="165"/>
      <c r="P162" s="18"/>
      <c r="Q162" s="18"/>
      <c r="R162" s="18"/>
      <c r="S162" s="18"/>
      <c r="T162" s="18"/>
      <c r="U162" s="18"/>
      <c r="V162" s="18"/>
      <c r="W162" s="18"/>
      <c r="X162" s="165"/>
      <c r="Y162" s="165"/>
      <c r="Z162" s="18"/>
      <c r="AA162" s="18"/>
      <c r="AB162" s="18"/>
      <c r="AC162" s="18"/>
      <c r="AD162" s="18"/>
      <c r="AE162" s="18"/>
    </row>
    <row r="163" spans="1:31" s="11" customFormat="1" ht="15" customHeight="1" x14ac:dyDescent="0.3">
      <c r="A163" s="59"/>
      <c r="B163" s="80"/>
      <c r="C163" s="174"/>
      <c r="D163" s="174"/>
      <c r="E163" s="17"/>
      <c r="F163" s="18"/>
      <c r="G163" s="18"/>
      <c r="H163" s="18"/>
      <c r="I163" s="18"/>
      <c r="J163" s="18"/>
      <c r="K163" s="18"/>
      <c r="L163" s="18"/>
      <c r="M163" s="18"/>
      <c r="N163" s="165"/>
      <c r="O163" s="165"/>
      <c r="P163" s="18"/>
      <c r="Q163" s="18"/>
      <c r="R163" s="18"/>
      <c r="S163" s="18"/>
      <c r="T163" s="18"/>
      <c r="U163" s="18"/>
      <c r="V163" s="18"/>
      <c r="W163" s="18"/>
      <c r="X163" s="165"/>
      <c r="Y163" s="165"/>
      <c r="Z163" s="18"/>
      <c r="AA163" s="18"/>
      <c r="AB163" s="18"/>
      <c r="AC163" s="18"/>
      <c r="AD163" s="18"/>
      <c r="AE163" s="18"/>
    </row>
    <row r="164" spans="1:31" s="11" customFormat="1" ht="15" customHeight="1" x14ac:dyDescent="0.3">
      <c r="A164" s="59"/>
      <c r="B164" s="80"/>
      <c r="C164" s="174"/>
      <c r="D164" s="174"/>
      <c r="E164" s="17"/>
      <c r="F164" s="18"/>
      <c r="G164" s="18"/>
      <c r="H164" s="18"/>
      <c r="I164" s="18"/>
      <c r="J164" s="18"/>
      <c r="K164" s="18"/>
      <c r="L164" s="18"/>
      <c r="M164" s="18"/>
      <c r="N164" s="165"/>
      <c r="O164" s="165"/>
      <c r="P164" s="18"/>
      <c r="Q164" s="18"/>
      <c r="R164" s="18"/>
      <c r="S164" s="18"/>
      <c r="T164" s="18"/>
      <c r="U164" s="18"/>
      <c r="V164" s="18"/>
      <c r="W164" s="18"/>
      <c r="X164" s="165"/>
      <c r="Y164" s="165"/>
      <c r="Z164" s="18"/>
      <c r="AA164" s="18"/>
      <c r="AB164" s="18"/>
      <c r="AC164" s="18"/>
      <c r="AD164" s="18"/>
      <c r="AE164" s="18"/>
    </row>
    <row r="165" spans="1:31" s="11" customFormat="1" ht="15" customHeight="1" x14ac:dyDescent="0.3">
      <c r="A165" s="59"/>
      <c r="B165" s="80"/>
      <c r="C165" s="174"/>
      <c r="D165" s="174"/>
      <c r="E165" s="17"/>
      <c r="F165" s="18"/>
      <c r="G165" s="18"/>
      <c r="H165" s="18"/>
      <c r="I165" s="18"/>
      <c r="J165" s="18"/>
      <c r="K165" s="18"/>
      <c r="L165" s="18"/>
      <c r="M165" s="18"/>
      <c r="N165" s="165"/>
      <c r="O165" s="165"/>
      <c r="P165" s="18"/>
      <c r="Q165" s="18"/>
      <c r="R165" s="18"/>
      <c r="S165" s="18"/>
      <c r="T165" s="18"/>
      <c r="U165" s="18"/>
      <c r="V165" s="18"/>
      <c r="W165" s="18"/>
      <c r="X165" s="165"/>
      <c r="Y165" s="165"/>
      <c r="Z165" s="18"/>
      <c r="AA165" s="18"/>
      <c r="AB165" s="18"/>
      <c r="AC165" s="18"/>
      <c r="AD165" s="18"/>
      <c r="AE165" s="18"/>
    </row>
    <row r="166" spans="1:31" s="11" customFormat="1" ht="15" customHeight="1" x14ac:dyDescent="0.3">
      <c r="A166" s="59"/>
      <c r="B166" s="80"/>
      <c r="C166" s="174"/>
      <c r="D166" s="174"/>
      <c r="E166" s="17"/>
      <c r="F166" s="18"/>
      <c r="G166" s="18"/>
      <c r="H166" s="18"/>
      <c r="I166" s="18"/>
      <c r="J166" s="18"/>
      <c r="K166" s="18"/>
      <c r="L166" s="18"/>
      <c r="M166" s="18"/>
      <c r="N166" s="165"/>
      <c r="O166" s="165"/>
      <c r="P166" s="18"/>
      <c r="Q166" s="18"/>
      <c r="R166" s="18"/>
      <c r="S166" s="18"/>
      <c r="T166" s="18"/>
      <c r="U166" s="18"/>
      <c r="V166" s="18"/>
      <c r="W166" s="18"/>
      <c r="X166" s="165"/>
      <c r="Y166" s="165"/>
      <c r="Z166" s="18"/>
      <c r="AA166" s="18"/>
      <c r="AB166" s="18"/>
      <c r="AC166" s="18"/>
      <c r="AD166" s="18"/>
      <c r="AE166" s="18"/>
    </row>
    <row r="167" spans="1:31" s="11" customFormat="1" ht="15" customHeight="1" x14ac:dyDescent="0.3">
      <c r="A167" s="59"/>
      <c r="B167" s="80"/>
      <c r="C167" s="174"/>
      <c r="D167" s="174"/>
      <c r="E167" s="17"/>
      <c r="F167" s="18"/>
      <c r="G167" s="18"/>
      <c r="H167" s="18"/>
      <c r="I167" s="18"/>
      <c r="J167" s="18"/>
      <c r="K167" s="18"/>
      <c r="L167" s="18"/>
      <c r="M167" s="18"/>
      <c r="N167" s="165"/>
      <c r="O167" s="165"/>
      <c r="P167" s="18"/>
      <c r="Q167" s="18"/>
      <c r="R167" s="18"/>
      <c r="S167" s="18"/>
      <c r="T167" s="18"/>
      <c r="U167" s="18"/>
      <c r="V167" s="18"/>
      <c r="W167" s="18"/>
      <c r="X167" s="165"/>
      <c r="Y167" s="165"/>
      <c r="Z167" s="18"/>
      <c r="AA167" s="18"/>
      <c r="AB167" s="18"/>
      <c r="AC167" s="18"/>
      <c r="AD167" s="18"/>
      <c r="AE167" s="18"/>
    </row>
    <row r="168" spans="1:31" s="11" customFormat="1" ht="15" customHeight="1" x14ac:dyDescent="0.3">
      <c r="A168" s="59"/>
      <c r="B168" s="80"/>
      <c r="C168" s="174"/>
      <c r="D168" s="174"/>
      <c r="E168" s="17"/>
      <c r="F168" s="18"/>
      <c r="G168" s="18"/>
      <c r="H168" s="18"/>
      <c r="I168" s="18"/>
      <c r="J168" s="18"/>
      <c r="K168" s="18"/>
      <c r="L168" s="18"/>
      <c r="M168" s="18"/>
      <c r="N168" s="165"/>
      <c r="O168" s="165"/>
      <c r="P168" s="18"/>
      <c r="Q168" s="18"/>
      <c r="R168" s="18"/>
      <c r="S168" s="18"/>
      <c r="T168" s="18"/>
      <c r="U168" s="18"/>
      <c r="V168" s="18"/>
      <c r="W168" s="18"/>
      <c r="X168" s="165"/>
      <c r="Y168" s="165"/>
      <c r="Z168" s="18"/>
      <c r="AA168" s="18"/>
      <c r="AB168" s="18"/>
      <c r="AC168" s="18"/>
      <c r="AD168" s="18"/>
      <c r="AE168" s="18"/>
    </row>
    <row r="169" spans="1:31" s="11" customFormat="1" ht="15" customHeight="1" x14ac:dyDescent="0.3">
      <c r="A169" s="59"/>
      <c r="B169" s="80"/>
      <c r="C169" s="174"/>
      <c r="D169" s="174"/>
      <c r="E169" s="17"/>
      <c r="F169" s="18"/>
      <c r="G169" s="18"/>
      <c r="H169" s="18"/>
      <c r="I169" s="18"/>
      <c r="J169" s="18"/>
      <c r="K169" s="18"/>
      <c r="L169" s="18"/>
      <c r="M169" s="18"/>
      <c r="N169" s="165"/>
      <c r="O169" s="165"/>
      <c r="P169" s="18"/>
      <c r="Q169" s="18"/>
      <c r="R169" s="18"/>
      <c r="S169" s="18"/>
      <c r="T169" s="18"/>
      <c r="U169" s="18"/>
      <c r="V169" s="18"/>
      <c r="W169" s="18"/>
      <c r="X169" s="165"/>
      <c r="Y169" s="165"/>
      <c r="Z169" s="18"/>
      <c r="AA169" s="18"/>
      <c r="AB169" s="18"/>
      <c r="AC169" s="18"/>
      <c r="AD169" s="18"/>
      <c r="AE169" s="18"/>
    </row>
    <row r="170" spans="1:31" s="11" customFormat="1" ht="15" customHeight="1" x14ac:dyDescent="0.3">
      <c r="A170" s="59"/>
      <c r="B170" s="80"/>
      <c r="C170" s="174"/>
      <c r="D170" s="174"/>
      <c r="E170" s="17"/>
      <c r="F170" s="18"/>
      <c r="G170" s="18"/>
      <c r="H170" s="18"/>
      <c r="I170" s="18"/>
      <c r="J170" s="18"/>
      <c r="K170" s="18"/>
      <c r="L170" s="18"/>
      <c r="M170" s="18"/>
      <c r="N170" s="165"/>
      <c r="O170" s="165"/>
      <c r="P170" s="18"/>
      <c r="Q170" s="18"/>
      <c r="R170" s="18"/>
      <c r="S170" s="18"/>
      <c r="T170" s="18"/>
      <c r="U170" s="18"/>
      <c r="V170" s="18"/>
      <c r="W170" s="18"/>
      <c r="X170" s="165"/>
      <c r="Y170" s="165"/>
      <c r="Z170" s="18"/>
      <c r="AA170" s="18"/>
      <c r="AB170" s="18"/>
      <c r="AC170" s="18"/>
      <c r="AD170" s="18"/>
      <c r="AE170" s="18"/>
    </row>
    <row r="171" spans="1:31" s="11" customFormat="1" ht="15" customHeight="1" x14ac:dyDescent="0.3">
      <c r="A171" s="59"/>
      <c r="B171" s="80"/>
      <c r="C171" s="174"/>
      <c r="D171" s="174"/>
      <c r="E171" s="17"/>
      <c r="F171" s="18"/>
      <c r="G171" s="18"/>
      <c r="H171" s="18"/>
      <c r="I171" s="18"/>
      <c r="J171" s="18"/>
      <c r="K171" s="18"/>
      <c r="L171" s="18"/>
      <c r="M171" s="18"/>
      <c r="N171" s="165"/>
      <c r="O171" s="165"/>
      <c r="P171" s="18"/>
      <c r="Q171" s="18"/>
      <c r="R171" s="18"/>
      <c r="S171" s="18"/>
      <c r="T171" s="18"/>
      <c r="U171" s="18"/>
      <c r="V171" s="18"/>
      <c r="W171" s="18"/>
      <c r="X171" s="165"/>
      <c r="Y171" s="165"/>
      <c r="Z171" s="18"/>
      <c r="AA171" s="18"/>
      <c r="AB171" s="18"/>
      <c r="AC171" s="18"/>
      <c r="AD171" s="18"/>
      <c r="AE171" s="18"/>
    </row>
    <row r="172" spans="1:31" s="11" customFormat="1" ht="15" customHeight="1" x14ac:dyDescent="0.3">
      <c r="A172" s="59"/>
      <c r="B172" s="80"/>
      <c r="C172" s="174"/>
      <c r="D172" s="174"/>
      <c r="E172" s="17"/>
      <c r="F172" s="18"/>
      <c r="G172" s="18"/>
      <c r="H172" s="18"/>
      <c r="I172" s="18"/>
      <c r="J172" s="18"/>
      <c r="K172" s="18"/>
      <c r="L172" s="18"/>
      <c r="M172" s="18"/>
      <c r="N172" s="165"/>
      <c r="O172" s="165"/>
      <c r="P172" s="18"/>
      <c r="Q172" s="18"/>
      <c r="R172" s="18"/>
      <c r="S172" s="18"/>
      <c r="T172" s="18"/>
      <c r="U172" s="18"/>
      <c r="V172" s="18"/>
      <c r="W172" s="18"/>
      <c r="X172" s="165"/>
      <c r="Y172" s="165"/>
      <c r="Z172" s="18"/>
      <c r="AA172" s="18"/>
      <c r="AB172" s="18"/>
      <c r="AC172" s="18"/>
      <c r="AD172" s="18"/>
      <c r="AE172" s="18"/>
    </row>
    <row r="173" spans="1:31" s="11" customFormat="1" ht="15" customHeight="1" x14ac:dyDescent="0.3">
      <c r="A173" s="59"/>
      <c r="B173" s="80"/>
      <c r="C173" s="174"/>
      <c r="D173" s="174"/>
      <c r="E173" s="17"/>
      <c r="F173" s="18"/>
      <c r="G173" s="18"/>
      <c r="H173" s="18"/>
      <c r="I173" s="18"/>
      <c r="J173" s="18"/>
      <c r="K173" s="18"/>
      <c r="L173" s="18"/>
      <c r="M173" s="18"/>
      <c r="N173" s="165"/>
      <c r="O173" s="165"/>
      <c r="P173" s="18"/>
      <c r="Q173" s="18"/>
      <c r="R173" s="18"/>
      <c r="S173" s="18"/>
      <c r="T173" s="18"/>
      <c r="U173" s="18"/>
      <c r="V173" s="18"/>
      <c r="W173" s="18"/>
      <c r="X173" s="165"/>
      <c r="Y173" s="165"/>
      <c r="Z173" s="18"/>
      <c r="AA173" s="18"/>
      <c r="AB173" s="18"/>
      <c r="AC173" s="18"/>
      <c r="AD173" s="18"/>
      <c r="AE173" s="18"/>
    </row>
    <row r="174" spans="1:31" s="11" customFormat="1" ht="15" customHeight="1" x14ac:dyDescent="0.3">
      <c r="A174" s="59"/>
      <c r="B174" s="80"/>
      <c r="C174" s="174"/>
      <c r="D174" s="174"/>
      <c r="E174" s="17"/>
      <c r="F174" s="18"/>
      <c r="G174" s="18"/>
      <c r="H174" s="18"/>
      <c r="I174" s="18"/>
      <c r="J174" s="18"/>
      <c r="K174" s="18"/>
      <c r="L174" s="18"/>
      <c r="M174" s="18"/>
      <c r="N174" s="165"/>
      <c r="O174" s="165"/>
      <c r="P174" s="18"/>
      <c r="Q174" s="18"/>
      <c r="R174" s="18"/>
      <c r="S174" s="18"/>
      <c r="T174" s="18"/>
      <c r="U174" s="18"/>
      <c r="V174" s="18"/>
      <c r="W174" s="18"/>
      <c r="X174" s="165"/>
      <c r="Y174" s="165"/>
      <c r="Z174" s="18"/>
      <c r="AA174" s="18"/>
      <c r="AB174" s="18"/>
      <c r="AC174" s="18"/>
      <c r="AD174" s="18"/>
      <c r="AE174" s="18"/>
    </row>
    <row r="175" spans="1:31" s="11" customFormat="1" ht="15" customHeight="1" x14ac:dyDescent="0.3">
      <c r="A175" s="59"/>
      <c r="B175" s="80"/>
      <c r="C175" s="174"/>
      <c r="D175" s="174"/>
      <c r="E175" s="17"/>
      <c r="F175" s="18"/>
      <c r="G175" s="18"/>
      <c r="H175" s="18"/>
      <c r="I175" s="18"/>
      <c r="J175" s="18"/>
      <c r="K175" s="18"/>
      <c r="L175" s="18"/>
      <c r="M175" s="18"/>
      <c r="N175" s="165"/>
      <c r="O175" s="165"/>
      <c r="P175" s="18"/>
      <c r="Q175" s="18"/>
      <c r="R175" s="18"/>
      <c r="S175" s="18"/>
      <c r="T175" s="18"/>
      <c r="U175" s="18"/>
      <c r="V175" s="18"/>
      <c r="W175" s="18"/>
      <c r="X175" s="165"/>
      <c r="Y175" s="165"/>
      <c r="Z175" s="18"/>
      <c r="AA175" s="18"/>
      <c r="AB175" s="18"/>
      <c r="AC175" s="18"/>
      <c r="AD175" s="18"/>
      <c r="AE175" s="18"/>
    </row>
    <row r="176" spans="1:31" s="11" customFormat="1" ht="15" customHeight="1" x14ac:dyDescent="0.3">
      <c r="A176" s="59"/>
      <c r="B176" s="80"/>
      <c r="C176" s="174"/>
      <c r="D176" s="174"/>
      <c r="E176" s="17"/>
      <c r="F176" s="18"/>
      <c r="G176" s="18"/>
      <c r="H176" s="18"/>
      <c r="I176" s="18"/>
      <c r="J176" s="18"/>
      <c r="K176" s="18"/>
      <c r="L176" s="18"/>
      <c r="M176" s="18"/>
      <c r="N176" s="165"/>
      <c r="O176" s="165"/>
      <c r="P176" s="18"/>
      <c r="Q176" s="18"/>
      <c r="R176" s="18"/>
      <c r="S176" s="18"/>
      <c r="T176" s="18"/>
      <c r="U176" s="18"/>
      <c r="V176" s="18"/>
      <c r="W176" s="18"/>
      <c r="X176" s="165"/>
      <c r="Y176" s="165"/>
      <c r="Z176" s="18"/>
      <c r="AA176" s="18"/>
      <c r="AB176" s="18"/>
      <c r="AC176" s="18"/>
      <c r="AD176" s="18"/>
      <c r="AE176" s="18"/>
    </row>
    <row r="177" spans="1:31" s="11" customFormat="1" ht="15" customHeight="1" x14ac:dyDescent="0.3">
      <c r="A177" s="59"/>
      <c r="B177" s="80"/>
      <c r="C177" s="174"/>
      <c r="D177" s="174"/>
      <c r="E177" s="17"/>
      <c r="F177" s="18"/>
      <c r="G177" s="18"/>
      <c r="H177" s="18"/>
      <c r="I177" s="18"/>
      <c r="J177" s="18"/>
      <c r="K177" s="18"/>
      <c r="L177" s="18"/>
      <c r="M177" s="18"/>
      <c r="N177" s="165"/>
      <c r="O177" s="165"/>
      <c r="P177" s="18"/>
      <c r="Q177" s="18"/>
      <c r="R177" s="18"/>
      <c r="S177" s="18"/>
      <c r="T177" s="18"/>
      <c r="U177" s="18"/>
      <c r="V177" s="18"/>
      <c r="W177" s="18"/>
      <c r="X177" s="165"/>
      <c r="Y177" s="165"/>
      <c r="Z177" s="18"/>
      <c r="AA177" s="18"/>
      <c r="AB177" s="18"/>
      <c r="AC177" s="18"/>
      <c r="AD177" s="18"/>
      <c r="AE177" s="18"/>
    </row>
    <row r="178" spans="1:31" s="11" customFormat="1" ht="15" customHeight="1" x14ac:dyDescent="0.3">
      <c r="A178" s="59"/>
      <c r="B178" s="80"/>
      <c r="C178" s="174"/>
      <c r="D178" s="174"/>
      <c r="E178" s="17"/>
      <c r="F178" s="18"/>
      <c r="G178" s="18"/>
      <c r="H178" s="18"/>
      <c r="I178" s="18"/>
      <c r="J178" s="18"/>
      <c r="K178" s="18"/>
      <c r="L178" s="18"/>
      <c r="M178" s="18"/>
      <c r="N178" s="165"/>
      <c r="O178" s="165"/>
      <c r="P178" s="18"/>
      <c r="Q178" s="18"/>
      <c r="R178" s="18"/>
      <c r="S178" s="18"/>
      <c r="T178" s="18"/>
      <c r="U178" s="18"/>
      <c r="V178" s="18"/>
      <c r="W178" s="18"/>
      <c r="X178" s="165"/>
      <c r="Y178" s="165"/>
      <c r="Z178" s="18"/>
      <c r="AA178" s="18"/>
      <c r="AB178" s="18"/>
      <c r="AC178" s="18"/>
      <c r="AD178" s="18"/>
      <c r="AE178" s="18"/>
    </row>
    <row r="179" spans="1:31" s="11" customFormat="1" ht="15" customHeight="1" x14ac:dyDescent="0.3">
      <c r="A179" s="59"/>
      <c r="B179" s="80"/>
      <c r="C179" s="174"/>
      <c r="D179" s="174"/>
      <c r="E179" s="17"/>
      <c r="F179" s="18"/>
      <c r="G179" s="18"/>
      <c r="H179" s="18"/>
      <c r="I179" s="18"/>
      <c r="J179" s="18"/>
      <c r="K179" s="18"/>
      <c r="L179" s="18"/>
      <c r="M179" s="18"/>
      <c r="N179" s="165"/>
      <c r="O179" s="165"/>
      <c r="P179" s="18"/>
      <c r="Q179" s="18"/>
      <c r="R179" s="18"/>
      <c r="S179" s="18"/>
      <c r="T179" s="18"/>
      <c r="U179" s="18"/>
      <c r="V179" s="18"/>
      <c r="W179" s="18"/>
      <c r="X179" s="165"/>
      <c r="Y179" s="165"/>
      <c r="Z179" s="18"/>
      <c r="AA179" s="18"/>
      <c r="AB179" s="18"/>
      <c r="AC179" s="18"/>
      <c r="AD179" s="18"/>
      <c r="AE179" s="18"/>
    </row>
    <row r="180" spans="1:31" s="11" customFormat="1" ht="15" customHeight="1" x14ac:dyDescent="0.3">
      <c r="A180" s="59"/>
      <c r="B180" s="80"/>
      <c r="C180" s="174"/>
      <c r="D180" s="174"/>
      <c r="E180" s="17"/>
      <c r="F180" s="18"/>
      <c r="G180" s="18"/>
      <c r="H180" s="18"/>
      <c r="I180" s="18"/>
      <c r="J180" s="18"/>
      <c r="K180" s="18"/>
      <c r="L180" s="18"/>
      <c r="M180" s="18"/>
      <c r="N180" s="165"/>
      <c r="O180" s="165"/>
      <c r="P180" s="18"/>
      <c r="Q180" s="18"/>
      <c r="R180" s="18"/>
      <c r="S180" s="18"/>
      <c r="T180" s="18"/>
      <c r="U180" s="18"/>
      <c r="V180" s="18"/>
      <c r="W180" s="18"/>
      <c r="X180" s="165"/>
      <c r="Y180" s="165"/>
      <c r="Z180" s="18"/>
      <c r="AA180" s="18"/>
      <c r="AB180" s="18"/>
      <c r="AC180" s="18"/>
      <c r="AD180" s="18"/>
      <c r="AE180" s="18"/>
    </row>
    <row r="181" spans="1:31" s="11" customFormat="1" ht="15" customHeight="1" x14ac:dyDescent="0.3">
      <c r="A181" s="59"/>
      <c r="B181" s="80"/>
      <c r="C181" s="174"/>
      <c r="D181" s="174"/>
      <c r="E181" s="17"/>
      <c r="F181" s="18"/>
      <c r="G181" s="18"/>
      <c r="H181" s="18"/>
      <c r="I181" s="18"/>
      <c r="J181" s="18"/>
      <c r="K181" s="18"/>
      <c r="L181" s="18"/>
      <c r="M181" s="18"/>
      <c r="N181" s="165"/>
      <c r="O181" s="165"/>
      <c r="P181" s="18"/>
      <c r="Q181" s="18"/>
      <c r="R181" s="18"/>
      <c r="S181" s="18"/>
      <c r="T181" s="18"/>
      <c r="U181" s="18"/>
      <c r="V181" s="18"/>
      <c r="W181" s="18"/>
      <c r="X181" s="165"/>
      <c r="Y181" s="165"/>
      <c r="Z181" s="18"/>
      <c r="AA181" s="18"/>
      <c r="AB181" s="18"/>
      <c r="AC181" s="18"/>
      <c r="AD181" s="18"/>
      <c r="AE181" s="18"/>
    </row>
    <row r="182" spans="1:31" s="11" customFormat="1" ht="15" customHeight="1" x14ac:dyDescent="0.3">
      <c r="A182" s="59"/>
      <c r="B182" s="80"/>
      <c r="C182" s="174"/>
      <c r="D182" s="174"/>
      <c r="E182" s="17"/>
      <c r="F182" s="18"/>
      <c r="G182" s="18"/>
      <c r="H182" s="18"/>
      <c r="I182" s="18"/>
      <c r="J182" s="18"/>
      <c r="K182" s="18"/>
      <c r="L182" s="18"/>
      <c r="M182" s="18"/>
      <c r="N182" s="165"/>
      <c r="O182" s="165"/>
      <c r="P182" s="18"/>
      <c r="Q182" s="18"/>
      <c r="R182" s="18"/>
      <c r="S182" s="18"/>
      <c r="T182" s="18"/>
      <c r="U182" s="18"/>
      <c r="V182" s="18"/>
      <c r="W182" s="18"/>
      <c r="X182" s="165"/>
      <c r="Y182" s="165"/>
      <c r="Z182" s="18"/>
      <c r="AA182" s="18"/>
      <c r="AB182" s="18"/>
      <c r="AC182" s="18"/>
      <c r="AD182" s="18"/>
      <c r="AE182" s="18"/>
    </row>
    <row r="183" spans="1:31" s="11" customFormat="1" ht="15" customHeight="1" x14ac:dyDescent="0.3">
      <c r="A183" s="59"/>
      <c r="B183" s="80"/>
      <c r="C183" s="174"/>
      <c r="D183" s="174"/>
      <c r="E183" s="17"/>
      <c r="F183" s="18"/>
      <c r="G183" s="18"/>
      <c r="H183" s="18"/>
      <c r="I183" s="18"/>
      <c r="J183" s="18"/>
      <c r="K183" s="18"/>
      <c r="L183" s="18"/>
      <c r="M183" s="18"/>
      <c r="N183" s="165"/>
      <c r="O183" s="165"/>
      <c r="P183" s="18"/>
      <c r="Q183" s="18"/>
      <c r="R183" s="18"/>
      <c r="S183" s="18"/>
      <c r="T183" s="18"/>
      <c r="U183" s="18"/>
      <c r="V183" s="18"/>
      <c r="W183" s="18"/>
      <c r="X183" s="165"/>
      <c r="Y183" s="165"/>
      <c r="Z183" s="18"/>
      <c r="AA183" s="18"/>
      <c r="AB183" s="18"/>
      <c r="AC183" s="18"/>
      <c r="AD183" s="18"/>
      <c r="AE183" s="18"/>
    </row>
    <row r="184" spans="1:31" s="11" customFormat="1" ht="15" customHeight="1" x14ac:dyDescent="0.3">
      <c r="A184" s="59"/>
      <c r="B184" s="80"/>
      <c r="C184" s="174"/>
      <c r="D184" s="174"/>
      <c r="E184" s="17"/>
      <c r="F184" s="18"/>
      <c r="G184" s="18"/>
      <c r="H184" s="18"/>
      <c r="I184" s="18"/>
      <c r="J184" s="18"/>
      <c r="K184" s="18"/>
      <c r="L184" s="18"/>
      <c r="M184" s="18"/>
      <c r="N184" s="165"/>
      <c r="O184" s="165"/>
      <c r="P184" s="18"/>
      <c r="Q184" s="18"/>
      <c r="R184" s="18"/>
      <c r="S184" s="18"/>
      <c r="T184" s="18"/>
      <c r="U184" s="18"/>
      <c r="V184" s="18"/>
      <c r="W184" s="18"/>
      <c r="X184" s="165"/>
      <c r="Y184" s="165"/>
      <c r="Z184" s="18"/>
      <c r="AA184" s="18"/>
      <c r="AB184" s="18"/>
      <c r="AC184" s="18"/>
      <c r="AD184" s="18"/>
      <c r="AE184" s="18"/>
    </row>
    <row r="185" spans="1:31" s="11" customFormat="1" ht="15" customHeight="1" x14ac:dyDescent="0.3">
      <c r="A185" s="59"/>
      <c r="B185" s="80"/>
      <c r="C185" s="174"/>
      <c r="D185" s="174"/>
      <c r="E185" s="17"/>
      <c r="F185" s="18"/>
      <c r="G185" s="18"/>
      <c r="H185" s="18"/>
      <c r="I185" s="18"/>
      <c r="J185" s="18"/>
      <c r="K185" s="18"/>
      <c r="L185" s="18"/>
      <c r="M185" s="18"/>
      <c r="N185" s="165"/>
      <c r="O185" s="165"/>
      <c r="P185" s="18"/>
      <c r="Q185" s="18"/>
      <c r="R185" s="18"/>
      <c r="S185" s="18"/>
      <c r="T185" s="18"/>
      <c r="U185" s="18"/>
      <c r="V185" s="18"/>
      <c r="W185" s="18"/>
      <c r="X185" s="165"/>
      <c r="Y185" s="165"/>
      <c r="Z185" s="18"/>
      <c r="AA185" s="18"/>
      <c r="AB185" s="18"/>
      <c r="AC185" s="18"/>
      <c r="AD185" s="18"/>
      <c r="AE185" s="18"/>
    </row>
    <row r="186" spans="1:31" s="11" customFormat="1" ht="15" customHeight="1" x14ac:dyDescent="0.3">
      <c r="A186" s="59"/>
      <c r="B186" s="80"/>
      <c r="C186" s="174"/>
      <c r="D186" s="174"/>
      <c r="E186" s="17"/>
      <c r="F186" s="18"/>
      <c r="G186" s="18"/>
      <c r="H186" s="18"/>
      <c r="I186" s="18"/>
      <c r="J186" s="18"/>
      <c r="K186" s="18"/>
      <c r="L186" s="18"/>
      <c r="M186" s="18"/>
      <c r="N186" s="165"/>
      <c r="O186" s="165"/>
      <c r="P186" s="18"/>
      <c r="Q186" s="18"/>
      <c r="R186" s="18"/>
      <c r="S186" s="18"/>
      <c r="T186" s="18"/>
      <c r="U186" s="18"/>
      <c r="V186" s="18"/>
      <c r="W186" s="18"/>
      <c r="X186" s="165"/>
      <c r="Y186" s="165"/>
      <c r="Z186" s="18"/>
      <c r="AA186" s="18"/>
      <c r="AB186" s="18"/>
      <c r="AC186" s="18"/>
      <c r="AD186" s="18"/>
      <c r="AE186" s="18"/>
    </row>
    <row r="187" spans="1:31" s="11" customFormat="1" ht="15" customHeight="1" x14ac:dyDescent="0.3">
      <c r="A187" s="59"/>
      <c r="B187" s="80"/>
      <c r="C187" s="174"/>
      <c r="D187" s="174"/>
      <c r="E187" s="17"/>
      <c r="F187" s="18"/>
      <c r="G187" s="18"/>
      <c r="H187" s="18"/>
      <c r="I187" s="18"/>
      <c r="J187" s="18"/>
      <c r="K187" s="18"/>
      <c r="L187" s="18"/>
      <c r="M187" s="18"/>
      <c r="N187" s="165"/>
      <c r="O187" s="165"/>
      <c r="P187" s="18"/>
      <c r="Q187" s="18"/>
      <c r="R187" s="18"/>
      <c r="S187" s="18"/>
      <c r="T187" s="18"/>
      <c r="U187" s="18"/>
      <c r="V187" s="18"/>
      <c r="W187" s="18"/>
      <c r="X187" s="165"/>
      <c r="Y187" s="165"/>
      <c r="Z187" s="18"/>
      <c r="AA187" s="18"/>
      <c r="AB187" s="18"/>
      <c r="AC187" s="18"/>
      <c r="AD187" s="18"/>
      <c r="AE187" s="18"/>
    </row>
    <row r="188" spans="1:31" s="11" customFormat="1" ht="15" customHeight="1" x14ac:dyDescent="0.3">
      <c r="A188" s="59"/>
      <c r="B188" s="80"/>
      <c r="C188" s="174"/>
      <c r="D188" s="174"/>
      <c r="E188" s="17"/>
      <c r="F188" s="18"/>
      <c r="G188" s="18"/>
      <c r="H188" s="18"/>
      <c r="I188" s="18"/>
      <c r="J188" s="18"/>
      <c r="K188" s="18"/>
      <c r="L188" s="18"/>
      <c r="M188" s="18"/>
      <c r="N188" s="165"/>
      <c r="O188" s="165"/>
      <c r="P188" s="18"/>
      <c r="Q188" s="18"/>
      <c r="R188" s="18"/>
      <c r="S188" s="18"/>
      <c r="T188" s="18"/>
      <c r="U188" s="18"/>
      <c r="V188" s="18"/>
      <c r="W188" s="18"/>
      <c r="X188" s="165"/>
      <c r="Y188" s="165"/>
      <c r="Z188" s="18"/>
      <c r="AA188" s="18"/>
      <c r="AB188" s="18"/>
      <c r="AC188" s="18"/>
      <c r="AD188" s="18"/>
      <c r="AE188" s="18"/>
    </row>
    <row r="189" spans="1:31" s="11" customFormat="1" ht="15" customHeight="1" x14ac:dyDescent="0.3">
      <c r="A189" s="59"/>
      <c r="B189" s="80"/>
      <c r="C189" s="174"/>
      <c r="D189" s="174"/>
      <c r="E189" s="17"/>
      <c r="F189" s="18"/>
      <c r="G189" s="18"/>
      <c r="H189" s="18"/>
      <c r="I189" s="18"/>
      <c r="J189" s="18"/>
      <c r="K189" s="18"/>
      <c r="L189" s="18"/>
      <c r="M189" s="18"/>
      <c r="N189" s="165"/>
      <c r="O189" s="165"/>
      <c r="P189" s="18"/>
      <c r="Q189" s="18"/>
      <c r="R189" s="18"/>
      <c r="S189" s="18"/>
      <c r="T189" s="18"/>
      <c r="U189" s="18"/>
      <c r="V189" s="18"/>
      <c r="W189" s="18"/>
      <c r="X189" s="165"/>
      <c r="Y189" s="165"/>
      <c r="Z189" s="18"/>
      <c r="AA189" s="18"/>
      <c r="AB189" s="18"/>
      <c r="AC189" s="18"/>
      <c r="AD189" s="18"/>
      <c r="AE189" s="18"/>
    </row>
    <row r="190" spans="1:31" s="11" customFormat="1" ht="15" customHeight="1" x14ac:dyDescent="0.3">
      <c r="A190" s="59"/>
      <c r="B190" s="80"/>
      <c r="C190" s="174"/>
      <c r="D190" s="174"/>
      <c r="E190" s="17"/>
      <c r="F190" s="18"/>
      <c r="G190" s="18"/>
      <c r="H190" s="18"/>
      <c r="I190" s="18"/>
      <c r="J190" s="18"/>
      <c r="K190" s="18"/>
      <c r="L190" s="18"/>
      <c r="M190" s="18"/>
      <c r="N190" s="165"/>
      <c r="O190" s="165"/>
      <c r="P190" s="18"/>
      <c r="Q190" s="18"/>
      <c r="R190" s="18"/>
      <c r="S190" s="18"/>
      <c r="T190" s="18"/>
      <c r="U190" s="18"/>
      <c r="V190" s="18"/>
      <c r="W190" s="18"/>
      <c r="X190" s="165"/>
      <c r="Y190" s="165"/>
      <c r="Z190" s="18"/>
      <c r="AA190" s="18"/>
      <c r="AB190" s="18"/>
      <c r="AC190" s="18"/>
      <c r="AD190" s="18"/>
      <c r="AE190" s="18"/>
    </row>
    <row r="191" spans="1:31" s="11" customFormat="1" ht="15" customHeight="1" x14ac:dyDescent="0.3">
      <c r="A191" s="59"/>
      <c r="B191" s="80"/>
      <c r="C191" s="174"/>
      <c r="D191" s="174"/>
      <c r="E191" s="17"/>
      <c r="F191" s="18"/>
      <c r="G191" s="18"/>
      <c r="H191" s="18"/>
      <c r="I191" s="18"/>
      <c r="J191" s="18"/>
      <c r="K191" s="18"/>
      <c r="L191" s="18"/>
      <c r="M191" s="18"/>
      <c r="N191" s="165"/>
      <c r="O191" s="165"/>
      <c r="P191" s="18"/>
      <c r="Q191" s="18"/>
      <c r="R191" s="18"/>
      <c r="S191" s="18"/>
      <c r="T191" s="18"/>
      <c r="U191" s="18"/>
      <c r="V191" s="18"/>
      <c r="W191" s="18"/>
      <c r="X191" s="165"/>
      <c r="Y191" s="165"/>
      <c r="Z191" s="18"/>
      <c r="AA191" s="18"/>
      <c r="AB191" s="18"/>
      <c r="AC191" s="18"/>
      <c r="AD191" s="18"/>
      <c r="AE191" s="18"/>
    </row>
    <row r="192" spans="1:31" s="11" customFormat="1" ht="15" customHeight="1" x14ac:dyDescent="0.3">
      <c r="A192" s="59"/>
      <c r="B192" s="80"/>
      <c r="C192" s="174"/>
      <c r="D192" s="174"/>
      <c r="E192" s="17"/>
      <c r="F192" s="18"/>
      <c r="G192" s="18"/>
      <c r="H192" s="18"/>
      <c r="I192" s="18"/>
      <c r="J192" s="18"/>
      <c r="K192" s="18"/>
      <c r="L192" s="18"/>
      <c r="M192" s="18"/>
      <c r="N192" s="165"/>
      <c r="O192" s="165"/>
      <c r="P192" s="18"/>
      <c r="Q192" s="18"/>
      <c r="R192" s="18"/>
      <c r="S192" s="18"/>
      <c r="T192" s="18"/>
      <c r="U192" s="18"/>
      <c r="V192" s="18"/>
      <c r="W192" s="18"/>
      <c r="X192" s="165"/>
      <c r="Y192" s="165"/>
      <c r="Z192" s="18"/>
      <c r="AA192" s="18"/>
      <c r="AB192" s="18"/>
      <c r="AC192" s="18"/>
      <c r="AD192" s="18"/>
      <c r="AE192" s="18"/>
    </row>
    <row r="193" spans="1:31" s="11" customFormat="1" ht="15" customHeight="1" x14ac:dyDescent="0.3">
      <c r="A193" s="59"/>
      <c r="B193" s="80"/>
      <c r="C193" s="174"/>
      <c r="D193" s="174"/>
      <c r="E193" s="17"/>
      <c r="F193" s="18"/>
      <c r="G193" s="18"/>
      <c r="H193" s="18"/>
      <c r="I193" s="18"/>
      <c r="J193" s="18"/>
      <c r="K193" s="18"/>
      <c r="L193" s="18"/>
      <c r="M193" s="18"/>
      <c r="N193" s="165"/>
      <c r="O193" s="165"/>
      <c r="P193" s="18"/>
      <c r="Q193" s="18"/>
      <c r="R193" s="18"/>
      <c r="S193" s="18"/>
      <c r="T193" s="18"/>
      <c r="U193" s="18"/>
      <c r="V193" s="18"/>
      <c r="W193" s="18"/>
      <c r="X193" s="165"/>
      <c r="Y193" s="165"/>
      <c r="Z193" s="18"/>
      <c r="AA193" s="18"/>
      <c r="AB193" s="18"/>
      <c r="AC193" s="18"/>
      <c r="AD193" s="18"/>
      <c r="AE193" s="18"/>
    </row>
    <row r="194" spans="1:31" s="11" customFormat="1" ht="15" customHeight="1" x14ac:dyDescent="0.3">
      <c r="A194" s="59"/>
      <c r="B194" s="80"/>
      <c r="C194" s="174"/>
      <c r="D194" s="174"/>
      <c r="E194" s="17"/>
      <c r="F194" s="18"/>
      <c r="G194" s="18"/>
      <c r="H194" s="18"/>
      <c r="I194" s="18"/>
      <c r="J194" s="18"/>
      <c r="K194" s="18"/>
      <c r="L194" s="18"/>
      <c r="M194" s="18"/>
      <c r="N194" s="165"/>
      <c r="O194" s="165"/>
      <c r="P194" s="18"/>
      <c r="Q194" s="18"/>
      <c r="R194" s="18"/>
      <c r="S194" s="18"/>
      <c r="T194" s="18"/>
      <c r="U194" s="18"/>
      <c r="V194" s="18"/>
      <c r="W194" s="18"/>
      <c r="X194" s="165"/>
      <c r="Y194" s="165"/>
      <c r="Z194" s="18"/>
      <c r="AA194" s="18"/>
      <c r="AB194" s="18"/>
      <c r="AC194" s="18"/>
      <c r="AD194" s="18"/>
      <c r="AE194" s="18"/>
    </row>
    <row r="195" spans="1:31" s="11" customFormat="1" ht="15" customHeight="1" x14ac:dyDescent="0.3">
      <c r="A195" s="59"/>
      <c r="B195" s="80"/>
      <c r="C195" s="174"/>
      <c r="D195" s="174"/>
      <c r="E195" s="17"/>
      <c r="F195" s="18"/>
      <c r="G195" s="18"/>
      <c r="H195" s="18"/>
      <c r="I195" s="18"/>
      <c r="J195" s="18"/>
      <c r="K195" s="18"/>
      <c r="L195" s="18"/>
      <c r="M195" s="18"/>
      <c r="N195" s="165"/>
      <c r="O195" s="165"/>
      <c r="P195" s="18"/>
      <c r="Q195" s="18"/>
      <c r="R195" s="18"/>
      <c r="S195" s="18"/>
      <c r="T195" s="18"/>
      <c r="U195" s="18"/>
      <c r="V195" s="18"/>
      <c r="W195" s="18"/>
      <c r="X195" s="165"/>
      <c r="Y195" s="165"/>
      <c r="Z195" s="18"/>
      <c r="AA195" s="18"/>
      <c r="AB195" s="18"/>
      <c r="AC195" s="18"/>
      <c r="AD195" s="18"/>
      <c r="AE195" s="18"/>
    </row>
    <row r="196" spans="1:31" s="11" customFormat="1" ht="15" customHeight="1" x14ac:dyDescent="0.3">
      <c r="A196" s="59"/>
      <c r="B196" s="80"/>
      <c r="C196" s="174"/>
      <c r="D196" s="174"/>
      <c r="E196" s="17"/>
      <c r="F196" s="18"/>
      <c r="G196" s="18"/>
      <c r="H196" s="18"/>
      <c r="I196" s="18"/>
      <c r="J196" s="18"/>
      <c r="K196" s="18"/>
      <c r="L196" s="18"/>
      <c r="M196" s="18"/>
      <c r="N196" s="165"/>
      <c r="O196" s="165"/>
      <c r="P196" s="18"/>
      <c r="Q196" s="18"/>
      <c r="R196" s="18"/>
      <c r="S196" s="18"/>
      <c r="T196" s="18"/>
      <c r="U196" s="18"/>
      <c r="V196" s="18"/>
      <c r="W196" s="18"/>
      <c r="X196" s="165"/>
      <c r="Y196" s="165"/>
      <c r="Z196" s="18"/>
      <c r="AA196" s="18"/>
      <c r="AB196" s="18"/>
      <c r="AC196" s="18"/>
      <c r="AD196" s="18"/>
      <c r="AE196" s="18"/>
    </row>
    <row r="197" spans="1:31" s="11" customFormat="1" ht="15" customHeight="1" x14ac:dyDescent="0.3">
      <c r="A197" s="59"/>
      <c r="B197" s="80"/>
      <c r="C197" s="174"/>
      <c r="D197" s="174"/>
      <c r="E197" s="17"/>
      <c r="F197" s="18"/>
      <c r="G197" s="18"/>
      <c r="H197" s="18"/>
      <c r="I197" s="18"/>
      <c r="J197" s="18"/>
      <c r="K197" s="18"/>
      <c r="L197" s="18"/>
      <c r="M197" s="18"/>
      <c r="N197" s="165"/>
      <c r="O197" s="165"/>
      <c r="P197" s="18"/>
      <c r="Q197" s="18"/>
      <c r="R197" s="18"/>
      <c r="S197" s="18"/>
      <c r="T197" s="18"/>
      <c r="U197" s="18"/>
      <c r="V197" s="18"/>
      <c r="W197" s="18"/>
      <c r="X197" s="165"/>
      <c r="Y197" s="165"/>
      <c r="Z197" s="18"/>
      <c r="AA197" s="18"/>
      <c r="AB197" s="18"/>
      <c r="AC197" s="18"/>
      <c r="AD197" s="18"/>
      <c r="AE197" s="18"/>
    </row>
    <row r="198" spans="1:31" s="11" customFormat="1" ht="15" customHeight="1" x14ac:dyDescent="0.3">
      <c r="A198" s="59"/>
      <c r="B198" s="80"/>
      <c r="C198" s="174"/>
      <c r="D198" s="174"/>
      <c r="E198" s="17"/>
      <c r="F198" s="18"/>
      <c r="G198" s="18"/>
      <c r="H198" s="18"/>
      <c r="I198" s="18"/>
      <c r="J198" s="18"/>
      <c r="K198" s="18"/>
      <c r="L198" s="18"/>
      <c r="M198" s="18"/>
      <c r="N198" s="165"/>
      <c r="O198" s="165"/>
      <c r="P198" s="18"/>
      <c r="Q198" s="18"/>
      <c r="R198" s="18"/>
      <c r="S198" s="18"/>
      <c r="T198" s="18"/>
      <c r="U198" s="18"/>
      <c r="V198" s="18"/>
      <c r="W198" s="18"/>
      <c r="X198" s="165"/>
      <c r="Y198" s="165"/>
      <c r="Z198" s="18"/>
      <c r="AA198" s="18"/>
      <c r="AB198" s="18"/>
      <c r="AC198" s="18"/>
      <c r="AD198" s="18"/>
      <c r="AE198" s="18"/>
    </row>
    <row r="199" spans="1:31" s="11" customFormat="1" ht="15" customHeight="1" x14ac:dyDescent="0.3">
      <c r="A199" s="59"/>
      <c r="B199" s="80"/>
      <c r="C199" s="174"/>
      <c r="D199" s="174"/>
      <c r="E199" s="17"/>
      <c r="F199" s="18"/>
      <c r="G199" s="18"/>
      <c r="H199" s="18"/>
      <c r="I199" s="18"/>
      <c r="J199" s="18"/>
      <c r="K199" s="18"/>
      <c r="L199" s="18"/>
      <c r="M199" s="18"/>
      <c r="N199" s="165"/>
      <c r="O199" s="165"/>
      <c r="P199" s="18"/>
      <c r="Q199" s="18"/>
      <c r="R199" s="18"/>
      <c r="S199" s="18"/>
      <c r="T199" s="18"/>
      <c r="U199" s="18"/>
      <c r="V199" s="18"/>
      <c r="W199" s="18"/>
      <c r="X199" s="165"/>
      <c r="Y199" s="165"/>
      <c r="Z199" s="18"/>
      <c r="AA199" s="18"/>
      <c r="AB199" s="18"/>
      <c r="AC199" s="18"/>
      <c r="AD199" s="18"/>
      <c r="AE199" s="18"/>
    </row>
    <row r="200" spans="1:31" s="11" customFormat="1" ht="15" customHeight="1" x14ac:dyDescent="0.3">
      <c r="A200" s="59"/>
      <c r="B200" s="80"/>
      <c r="C200" s="174"/>
      <c r="D200" s="174"/>
      <c r="E200" s="17"/>
      <c r="F200" s="18"/>
      <c r="G200" s="18"/>
      <c r="H200" s="18"/>
      <c r="I200" s="18"/>
      <c r="J200" s="18"/>
      <c r="K200" s="18"/>
      <c r="L200" s="18"/>
      <c r="M200" s="18"/>
      <c r="N200" s="165"/>
      <c r="O200" s="165"/>
      <c r="P200" s="18"/>
      <c r="Q200" s="18"/>
      <c r="R200" s="18"/>
      <c r="S200" s="18"/>
      <c r="T200" s="18"/>
      <c r="U200" s="18"/>
      <c r="V200" s="18"/>
      <c r="W200" s="18"/>
      <c r="X200" s="165"/>
      <c r="Y200" s="165"/>
      <c r="Z200" s="18"/>
      <c r="AA200" s="18"/>
      <c r="AB200" s="18"/>
      <c r="AC200" s="18"/>
      <c r="AD200" s="18"/>
      <c r="AE200" s="18"/>
    </row>
    <row r="201" spans="1:31" s="11" customFormat="1" ht="15" customHeight="1" x14ac:dyDescent="0.3">
      <c r="A201" s="59"/>
      <c r="B201" s="80"/>
      <c r="C201" s="174"/>
      <c r="D201" s="174"/>
      <c r="E201" s="17"/>
      <c r="F201" s="18"/>
      <c r="G201" s="18"/>
      <c r="H201" s="18"/>
      <c r="I201" s="18"/>
      <c r="J201" s="18"/>
      <c r="K201" s="18"/>
      <c r="L201" s="18"/>
      <c r="M201" s="18"/>
      <c r="N201" s="165"/>
      <c r="O201" s="165"/>
      <c r="P201" s="18"/>
      <c r="Q201" s="18"/>
      <c r="R201" s="18"/>
      <c r="S201" s="18"/>
      <c r="T201" s="18"/>
      <c r="U201" s="18"/>
      <c r="V201" s="18"/>
      <c r="W201" s="18"/>
      <c r="X201" s="165"/>
      <c r="Y201" s="165"/>
      <c r="Z201" s="18"/>
      <c r="AA201" s="18"/>
      <c r="AB201" s="18"/>
      <c r="AC201" s="18"/>
      <c r="AD201" s="18"/>
      <c r="AE201" s="18"/>
    </row>
    <row r="202" spans="1:31" s="11" customFormat="1" ht="15" customHeight="1" x14ac:dyDescent="0.3">
      <c r="A202" s="59"/>
      <c r="B202" s="80"/>
      <c r="C202" s="174"/>
      <c r="D202" s="174"/>
      <c r="E202" s="17"/>
      <c r="F202" s="18"/>
      <c r="G202" s="18"/>
      <c r="H202" s="18"/>
      <c r="I202" s="18"/>
      <c r="J202" s="18"/>
      <c r="K202" s="18"/>
      <c r="L202" s="18"/>
      <c r="M202" s="18"/>
      <c r="N202" s="165"/>
      <c r="O202" s="165"/>
      <c r="P202" s="18"/>
      <c r="Q202" s="18"/>
      <c r="R202" s="18"/>
      <c r="S202" s="18"/>
      <c r="T202" s="18"/>
      <c r="U202" s="18"/>
      <c r="V202" s="18"/>
      <c r="W202" s="18"/>
      <c r="X202" s="165"/>
      <c r="Y202" s="165"/>
      <c r="Z202" s="18"/>
      <c r="AA202" s="18"/>
      <c r="AB202" s="18"/>
      <c r="AC202" s="18"/>
      <c r="AD202" s="18"/>
      <c r="AE202" s="18"/>
    </row>
    <row r="203" spans="1:31" s="11" customFormat="1" ht="15" customHeight="1" x14ac:dyDescent="0.3">
      <c r="A203" s="59"/>
      <c r="B203" s="80"/>
      <c r="C203" s="174"/>
      <c r="D203" s="174"/>
      <c r="E203" s="17"/>
      <c r="F203" s="18"/>
      <c r="G203" s="18"/>
      <c r="H203" s="18"/>
      <c r="I203" s="18"/>
      <c r="J203" s="18"/>
      <c r="K203" s="18"/>
      <c r="L203" s="18"/>
      <c r="M203" s="18"/>
      <c r="N203" s="165"/>
      <c r="O203" s="165"/>
      <c r="P203" s="18"/>
      <c r="Q203" s="18"/>
      <c r="R203" s="18"/>
      <c r="S203" s="18"/>
      <c r="T203" s="18"/>
      <c r="U203" s="18"/>
      <c r="V203" s="18"/>
      <c r="W203" s="18"/>
      <c r="X203" s="165"/>
      <c r="Y203" s="165"/>
      <c r="Z203" s="18"/>
      <c r="AA203" s="18"/>
      <c r="AB203" s="18"/>
      <c r="AC203" s="18"/>
      <c r="AD203" s="18"/>
      <c r="AE203" s="18"/>
    </row>
    <row r="204" spans="1:31" s="11" customFormat="1" ht="15" customHeight="1" x14ac:dyDescent="0.3">
      <c r="A204" s="59"/>
      <c r="B204" s="80"/>
      <c r="C204" s="174"/>
      <c r="D204" s="174"/>
      <c r="E204" s="17"/>
      <c r="F204" s="18"/>
      <c r="G204" s="18"/>
      <c r="H204" s="18"/>
      <c r="I204" s="18"/>
      <c r="J204" s="18"/>
      <c r="K204" s="18"/>
      <c r="L204" s="18"/>
      <c r="M204" s="18"/>
      <c r="N204" s="165"/>
      <c r="O204" s="165"/>
      <c r="P204" s="18"/>
      <c r="Q204" s="18"/>
      <c r="R204" s="18"/>
      <c r="S204" s="18"/>
      <c r="T204" s="18"/>
      <c r="U204" s="18"/>
      <c r="V204" s="18"/>
      <c r="W204" s="18"/>
      <c r="X204" s="165"/>
      <c r="Y204" s="165"/>
      <c r="Z204" s="18"/>
      <c r="AA204" s="18"/>
      <c r="AB204" s="18"/>
      <c r="AC204" s="18"/>
      <c r="AD204" s="18"/>
      <c r="AE204" s="18"/>
    </row>
    <row r="205" spans="1:31" s="11" customFormat="1" ht="15" customHeight="1" x14ac:dyDescent="0.3">
      <c r="A205" s="59"/>
      <c r="B205" s="80"/>
      <c r="C205" s="174"/>
      <c r="D205" s="174"/>
      <c r="E205" s="17"/>
      <c r="F205" s="18"/>
      <c r="G205" s="18"/>
      <c r="H205" s="18"/>
      <c r="I205" s="18"/>
      <c r="J205" s="18"/>
      <c r="K205" s="18"/>
      <c r="L205" s="18"/>
      <c r="M205" s="18"/>
      <c r="N205" s="165"/>
      <c r="O205" s="165"/>
      <c r="P205" s="18"/>
      <c r="Q205" s="18"/>
      <c r="R205" s="18"/>
      <c r="S205" s="18"/>
      <c r="T205" s="18"/>
      <c r="U205" s="18"/>
      <c r="V205" s="18"/>
      <c r="W205" s="18"/>
      <c r="X205" s="165"/>
      <c r="Y205" s="165"/>
      <c r="Z205" s="18"/>
      <c r="AA205" s="18"/>
      <c r="AB205" s="18"/>
      <c r="AC205" s="18"/>
      <c r="AD205" s="18"/>
      <c r="AE205" s="18"/>
    </row>
    <row r="206" spans="1:31" s="11" customFormat="1" ht="15" customHeight="1" x14ac:dyDescent="0.3">
      <c r="A206" s="59"/>
      <c r="B206" s="80"/>
      <c r="C206" s="174"/>
      <c r="D206" s="174"/>
      <c r="E206" s="17"/>
      <c r="F206" s="18"/>
      <c r="G206" s="18"/>
      <c r="H206" s="18"/>
      <c r="I206" s="18"/>
      <c r="J206" s="18"/>
      <c r="K206" s="18"/>
      <c r="L206" s="18"/>
      <c r="M206" s="18"/>
      <c r="N206" s="165"/>
      <c r="O206" s="165"/>
      <c r="P206" s="18"/>
      <c r="Q206" s="18"/>
      <c r="R206" s="18"/>
      <c r="S206" s="18"/>
      <c r="T206" s="18"/>
      <c r="U206" s="18"/>
      <c r="V206" s="18"/>
      <c r="W206" s="18"/>
      <c r="X206" s="165"/>
      <c r="Y206" s="165"/>
      <c r="Z206" s="18"/>
      <c r="AA206" s="18"/>
      <c r="AB206" s="18"/>
      <c r="AC206" s="18"/>
      <c r="AD206" s="18"/>
      <c r="AE206" s="18"/>
    </row>
    <row r="207" spans="1:31" s="11" customFormat="1" ht="15" customHeight="1" x14ac:dyDescent="0.3">
      <c r="A207" s="59"/>
      <c r="B207" s="80"/>
      <c r="C207" s="174"/>
      <c r="D207" s="174"/>
      <c r="E207" s="17"/>
      <c r="F207" s="18"/>
      <c r="G207" s="18"/>
      <c r="H207" s="18"/>
      <c r="I207" s="18"/>
      <c r="J207" s="18"/>
      <c r="K207" s="18"/>
      <c r="L207" s="18"/>
      <c r="M207" s="18"/>
      <c r="N207" s="165"/>
      <c r="O207" s="165"/>
      <c r="P207" s="18"/>
      <c r="Q207" s="18"/>
      <c r="R207" s="18"/>
      <c r="S207" s="18"/>
      <c r="T207" s="18"/>
      <c r="U207" s="18"/>
      <c r="V207" s="18"/>
      <c r="W207" s="18"/>
      <c r="X207" s="165"/>
      <c r="Y207" s="165"/>
      <c r="Z207" s="18"/>
      <c r="AA207" s="18"/>
      <c r="AB207" s="18"/>
      <c r="AC207" s="18"/>
      <c r="AD207" s="18"/>
      <c r="AE207" s="18"/>
    </row>
    <row r="208" spans="1:31" s="11" customFormat="1" ht="15" customHeight="1" x14ac:dyDescent="0.3">
      <c r="A208" s="59"/>
      <c r="B208" s="80"/>
      <c r="C208" s="174"/>
      <c r="D208" s="174"/>
      <c r="E208" s="17"/>
      <c r="F208" s="18"/>
      <c r="G208" s="18"/>
      <c r="H208" s="18"/>
      <c r="I208" s="18"/>
      <c r="J208" s="18"/>
      <c r="K208" s="18"/>
      <c r="L208" s="18"/>
      <c r="M208" s="18"/>
      <c r="N208" s="165"/>
      <c r="O208" s="165"/>
      <c r="P208" s="18"/>
      <c r="Q208" s="18"/>
      <c r="R208" s="18"/>
      <c r="S208" s="18"/>
      <c r="T208" s="18"/>
      <c r="U208" s="18"/>
      <c r="V208" s="18"/>
      <c r="W208" s="18"/>
      <c r="X208" s="165"/>
      <c r="Y208" s="165"/>
      <c r="Z208" s="18"/>
      <c r="AA208" s="18"/>
      <c r="AB208" s="18"/>
      <c r="AC208" s="18"/>
      <c r="AD208" s="18"/>
      <c r="AE208" s="18"/>
    </row>
    <row r="209" spans="1:31" s="11" customFormat="1" ht="15" customHeight="1" x14ac:dyDescent="0.3">
      <c r="A209" s="59"/>
      <c r="B209" s="80"/>
      <c r="C209" s="174"/>
      <c r="D209" s="174"/>
      <c r="E209" s="17"/>
      <c r="F209" s="18"/>
      <c r="G209" s="18"/>
      <c r="H209" s="18"/>
      <c r="I209" s="18"/>
      <c r="J209" s="18"/>
      <c r="K209" s="18"/>
      <c r="L209" s="18"/>
      <c r="M209" s="18"/>
      <c r="N209" s="165"/>
      <c r="O209" s="165"/>
      <c r="P209" s="18"/>
      <c r="Q209" s="18"/>
      <c r="R209" s="18"/>
      <c r="S209" s="18"/>
      <c r="T209" s="18"/>
      <c r="U209" s="18"/>
      <c r="V209" s="18"/>
      <c r="W209" s="18"/>
      <c r="X209" s="165"/>
      <c r="Y209" s="165"/>
      <c r="Z209" s="18"/>
      <c r="AA209" s="18"/>
      <c r="AB209" s="18"/>
      <c r="AC209" s="18"/>
      <c r="AD209" s="18"/>
      <c r="AE209" s="18"/>
    </row>
    <row r="210" spans="1:31" s="11" customFormat="1" ht="15" customHeight="1" x14ac:dyDescent="0.3">
      <c r="A210" s="59"/>
      <c r="B210" s="80"/>
      <c r="C210" s="174"/>
      <c r="D210" s="174"/>
      <c r="E210" s="17"/>
      <c r="F210" s="18"/>
      <c r="G210" s="18"/>
      <c r="H210" s="18"/>
      <c r="I210" s="18"/>
      <c r="J210" s="18"/>
      <c r="K210" s="18"/>
      <c r="L210" s="18"/>
      <c r="M210" s="18"/>
      <c r="N210" s="165"/>
      <c r="O210" s="165"/>
      <c r="P210" s="18"/>
      <c r="Q210" s="18"/>
      <c r="R210" s="18"/>
      <c r="S210" s="18"/>
      <c r="T210" s="18"/>
      <c r="U210" s="18"/>
      <c r="V210" s="18"/>
      <c r="W210" s="18"/>
      <c r="X210" s="165"/>
      <c r="Y210" s="165"/>
      <c r="Z210" s="18"/>
      <c r="AA210" s="18"/>
      <c r="AB210" s="18"/>
      <c r="AC210" s="18"/>
      <c r="AD210" s="18"/>
      <c r="AE210" s="18"/>
    </row>
    <row r="211" spans="1:31" s="11" customFormat="1" ht="15" customHeight="1" x14ac:dyDescent="0.3">
      <c r="A211" s="59"/>
      <c r="B211" s="80"/>
      <c r="C211" s="174"/>
      <c r="D211" s="174"/>
      <c r="E211" s="17"/>
      <c r="F211" s="18"/>
      <c r="G211" s="18"/>
      <c r="H211" s="18"/>
      <c r="I211" s="18"/>
      <c r="J211" s="18"/>
      <c r="K211" s="18"/>
      <c r="L211" s="18"/>
      <c r="M211" s="18"/>
      <c r="N211" s="165"/>
      <c r="O211" s="165"/>
      <c r="P211" s="18"/>
      <c r="Q211" s="18"/>
      <c r="R211" s="18"/>
      <c r="S211" s="18"/>
      <c r="T211" s="18"/>
      <c r="U211" s="18"/>
      <c r="V211" s="18"/>
      <c r="W211" s="18"/>
      <c r="X211" s="165"/>
      <c r="Y211" s="165"/>
      <c r="Z211" s="18"/>
      <c r="AA211" s="18"/>
      <c r="AB211" s="18"/>
      <c r="AC211" s="18"/>
      <c r="AD211" s="18"/>
      <c r="AE211" s="18"/>
    </row>
    <row r="212" spans="1:31" s="11" customFormat="1" ht="15" customHeight="1" x14ac:dyDescent="0.3">
      <c r="A212" s="59"/>
      <c r="B212" s="80"/>
      <c r="C212" s="174"/>
      <c r="D212" s="174"/>
      <c r="E212" s="17"/>
      <c r="F212" s="18"/>
      <c r="G212" s="18"/>
      <c r="H212" s="18"/>
      <c r="I212" s="18"/>
      <c r="J212" s="18"/>
      <c r="K212" s="18"/>
      <c r="L212" s="18"/>
      <c r="M212" s="18"/>
      <c r="N212" s="165"/>
      <c r="O212" s="165"/>
      <c r="P212" s="18"/>
      <c r="Q212" s="18"/>
      <c r="R212" s="18"/>
      <c r="S212" s="18"/>
      <c r="T212" s="18"/>
      <c r="U212" s="18"/>
      <c r="V212" s="18"/>
      <c r="W212" s="18"/>
      <c r="X212" s="165"/>
      <c r="Y212" s="165"/>
      <c r="Z212" s="18"/>
      <c r="AA212" s="18"/>
      <c r="AB212" s="18"/>
      <c r="AC212" s="18"/>
      <c r="AD212" s="18"/>
      <c r="AE212" s="18"/>
    </row>
    <row r="213" spans="1:31" s="11" customFormat="1" ht="15" customHeight="1" x14ac:dyDescent="0.3">
      <c r="A213" s="59"/>
      <c r="B213" s="80"/>
      <c r="C213" s="174"/>
      <c r="D213" s="174"/>
      <c r="E213" s="17"/>
      <c r="F213" s="18"/>
      <c r="G213" s="18"/>
      <c r="H213" s="18"/>
      <c r="I213" s="18"/>
      <c r="J213" s="18"/>
      <c r="K213" s="18"/>
      <c r="L213" s="18"/>
      <c r="M213" s="18"/>
      <c r="N213" s="165"/>
      <c r="O213" s="165"/>
      <c r="P213" s="18"/>
      <c r="Q213" s="18"/>
      <c r="R213" s="18"/>
      <c r="S213" s="18"/>
      <c r="T213" s="18"/>
      <c r="U213" s="18"/>
      <c r="V213" s="18"/>
      <c r="W213" s="18"/>
      <c r="X213" s="165"/>
      <c r="Y213" s="165"/>
      <c r="Z213" s="18"/>
      <c r="AA213" s="18"/>
      <c r="AB213" s="18"/>
      <c r="AC213" s="18"/>
      <c r="AD213" s="18"/>
      <c r="AE213" s="18"/>
    </row>
    <row r="214" spans="1:31" s="11" customFormat="1" ht="15" customHeight="1" x14ac:dyDescent="0.3">
      <c r="A214" s="59"/>
      <c r="B214" s="80"/>
      <c r="C214" s="174"/>
      <c r="D214" s="174"/>
      <c r="E214" s="17"/>
      <c r="F214" s="18"/>
      <c r="G214" s="18"/>
      <c r="H214" s="18"/>
      <c r="I214" s="18"/>
      <c r="J214" s="18"/>
      <c r="K214" s="18"/>
      <c r="L214" s="18"/>
      <c r="M214" s="18"/>
      <c r="N214" s="165"/>
      <c r="O214" s="165"/>
      <c r="P214" s="18"/>
      <c r="Q214" s="18"/>
      <c r="R214" s="18"/>
      <c r="S214" s="18"/>
      <c r="T214" s="18"/>
      <c r="U214" s="18"/>
      <c r="V214" s="18"/>
      <c r="W214" s="18"/>
      <c r="X214" s="165"/>
      <c r="Y214" s="165"/>
      <c r="Z214" s="18"/>
      <c r="AA214" s="18"/>
      <c r="AB214" s="18"/>
      <c r="AC214" s="18"/>
      <c r="AD214" s="18"/>
      <c r="AE214" s="18"/>
    </row>
    <row r="215" spans="1:31" s="11" customFormat="1" ht="15" customHeight="1" x14ac:dyDescent="0.3">
      <c r="A215" s="59"/>
      <c r="B215" s="80"/>
      <c r="C215" s="174"/>
      <c r="D215" s="174"/>
      <c r="E215" s="17"/>
      <c r="F215" s="18"/>
      <c r="G215" s="18"/>
      <c r="H215" s="18"/>
      <c r="I215" s="18"/>
      <c r="J215" s="18"/>
      <c r="K215" s="18"/>
      <c r="L215" s="18"/>
      <c r="M215" s="18"/>
      <c r="N215" s="165"/>
      <c r="O215" s="165"/>
      <c r="P215" s="18"/>
      <c r="Q215" s="18"/>
      <c r="R215" s="18"/>
      <c r="S215" s="18"/>
      <c r="T215" s="18"/>
      <c r="U215" s="18"/>
      <c r="V215" s="18"/>
      <c r="W215" s="18"/>
      <c r="X215" s="165"/>
      <c r="Y215" s="165"/>
      <c r="Z215" s="18"/>
      <c r="AA215" s="18"/>
      <c r="AB215" s="18"/>
      <c r="AC215" s="18"/>
      <c r="AD215" s="18"/>
      <c r="AE215" s="18"/>
    </row>
    <row r="216" spans="1:31" s="11" customFormat="1" ht="15" customHeight="1" x14ac:dyDescent="0.3">
      <c r="A216" s="59"/>
      <c r="B216" s="80"/>
      <c r="C216" s="174"/>
      <c r="D216" s="174"/>
      <c r="E216" s="17"/>
      <c r="F216" s="18"/>
      <c r="G216" s="18"/>
      <c r="H216" s="18"/>
      <c r="I216" s="18"/>
      <c r="J216" s="18"/>
      <c r="K216" s="18"/>
      <c r="L216" s="18"/>
      <c r="M216" s="18"/>
      <c r="N216" s="165"/>
      <c r="O216" s="165"/>
      <c r="P216" s="18"/>
      <c r="Q216" s="18"/>
      <c r="R216" s="18"/>
      <c r="S216" s="18"/>
      <c r="T216" s="18"/>
      <c r="U216" s="18"/>
      <c r="V216" s="18"/>
      <c r="W216" s="18"/>
      <c r="X216" s="165"/>
      <c r="Y216" s="165"/>
      <c r="Z216" s="18"/>
      <c r="AA216" s="18"/>
      <c r="AB216" s="18"/>
      <c r="AC216" s="18"/>
      <c r="AD216" s="18"/>
      <c r="AE216" s="18"/>
    </row>
    <row r="217" spans="1:31" s="11" customFormat="1" ht="15" customHeight="1" x14ac:dyDescent="0.3">
      <c r="A217" s="59"/>
      <c r="B217" s="80"/>
      <c r="C217" s="174"/>
      <c r="D217" s="174"/>
      <c r="E217" s="17"/>
      <c r="F217" s="18"/>
      <c r="G217" s="18"/>
      <c r="H217" s="18"/>
      <c r="I217" s="18"/>
      <c r="J217" s="18"/>
      <c r="K217" s="18"/>
      <c r="L217" s="18"/>
      <c r="M217" s="18"/>
      <c r="N217" s="165"/>
      <c r="O217" s="165"/>
      <c r="P217" s="18"/>
      <c r="Q217" s="18"/>
      <c r="R217" s="18"/>
      <c r="S217" s="18"/>
      <c r="T217" s="18"/>
      <c r="U217" s="18"/>
      <c r="V217" s="18"/>
      <c r="W217" s="18"/>
      <c r="X217" s="165"/>
      <c r="Y217" s="165"/>
      <c r="Z217" s="18"/>
      <c r="AA217" s="18"/>
      <c r="AB217" s="18"/>
      <c r="AC217" s="18"/>
      <c r="AD217" s="18"/>
      <c r="AE217" s="18"/>
    </row>
    <row r="218" spans="1:31" s="11" customFormat="1" ht="15" customHeight="1" x14ac:dyDescent="0.3">
      <c r="A218" s="59"/>
      <c r="B218" s="80"/>
      <c r="C218" s="174"/>
      <c r="D218" s="174"/>
      <c r="E218" s="17"/>
      <c r="F218" s="18"/>
      <c r="G218" s="18"/>
      <c r="H218" s="18"/>
      <c r="I218" s="18"/>
      <c r="J218" s="18"/>
      <c r="K218" s="18"/>
      <c r="L218" s="18"/>
      <c r="M218" s="18"/>
      <c r="N218" s="165"/>
      <c r="O218" s="165"/>
      <c r="P218" s="18"/>
      <c r="Q218" s="18"/>
      <c r="R218" s="18"/>
      <c r="S218" s="18"/>
      <c r="T218" s="18"/>
      <c r="U218" s="18"/>
      <c r="V218" s="18"/>
      <c r="W218" s="18"/>
      <c r="X218" s="165"/>
      <c r="Y218" s="165"/>
      <c r="Z218" s="18"/>
      <c r="AA218" s="18"/>
      <c r="AB218" s="18"/>
      <c r="AC218" s="18"/>
      <c r="AD218" s="18"/>
      <c r="AE218" s="18"/>
    </row>
    <row r="219" spans="1:31" s="11" customFormat="1" ht="15" customHeight="1" x14ac:dyDescent="0.3">
      <c r="A219" s="59"/>
      <c r="B219" s="80"/>
      <c r="C219" s="174"/>
      <c r="D219" s="174"/>
      <c r="E219" s="17"/>
      <c r="F219" s="18"/>
      <c r="G219" s="18"/>
      <c r="H219" s="18"/>
      <c r="I219" s="18"/>
      <c r="J219" s="18"/>
      <c r="K219" s="18"/>
      <c r="L219" s="18"/>
      <c r="M219" s="18"/>
      <c r="N219" s="165"/>
      <c r="O219" s="165"/>
      <c r="P219" s="18"/>
      <c r="Q219" s="18"/>
      <c r="R219" s="18"/>
      <c r="S219" s="18"/>
      <c r="T219" s="18"/>
      <c r="U219" s="18"/>
      <c r="V219" s="18"/>
      <c r="W219" s="18"/>
      <c r="X219" s="165"/>
      <c r="Y219" s="165"/>
      <c r="Z219" s="18"/>
      <c r="AA219" s="18"/>
      <c r="AB219" s="18"/>
      <c r="AC219" s="18"/>
      <c r="AD219" s="18"/>
      <c r="AE219" s="18"/>
    </row>
    <row r="220" spans="1:31" s="11" customFormat="1" ht="15" customHeight="1" x14ac:dyDescent="0.3">
      <c r="A220" s="59"/>
      <c r="B220" s="80"/>
      <c r="C220" s="174"/>
      <c r="D220" s="174"/>
      <c r="E220" s="17"/>
      <c r="F220" s="18"/>
      <c r="G220" s="18"/>
      <c r="H220" s="18"/>
      <c r="I220" s="18"/>
      <c r="J220" s="18"/>
      <c r="K220" s="18"/>
      <c r="L220" s="18"/>
      <c r="M220" s="18"/>
      <c r="N220" s="165"/>
      <c r="O220" s="165"/>
      <c r="P220" s="18"/>
      <c r="Q220" s="18"/>
      <c r="R220" s="18"/>
      <c r="S220" s="18"/>
      <c r="T220" s="18"/>
      <c r="U220" s="18"/>
      <c r="V220" s="18"/>
      <c r="W220" s="18"/>
      <c r="X220" s="165"/>
      <c r="Y220" s="165"/>
      <c r="Z220" s="18"/>
      <c r="AA220" s="18"/>
      <c r="AB220" s="18"/>
      <c r="AC220" s="18"/>
      <c r="AD220" s="18"/>
      <c r="AE220" s="18"/>
    </row>
    <row r="221" spans="1:31" s="11" customFormat="1" ht="15" customHeight="1" x14ac:dyDescent="0.3">
      <c r="A221" s="59"/>
      <c r="B221" s="80"/>
      <c r="C221" s="174"/>
      <c r="D221" s="174"/>
      <c r="E221" s="17"/>
      <c r="F221" s="18"/>
      <c r="G221" s="18"/>
      <c r="H221" s="18"/>
      <c r="I221" s="18"/>
      <c r="J221" s="18"/>
      <c r="K221" s="18"/>
      <c r="L221" s="18"/>
      <c r="M221" s="18"/>
      <c r="N221" s="165"/>
      <c r="O221" s="165"/>
      <c r="P221" s="18"/>
      <c r="Q221" s="18"/>
      <c r="R221" s="18"/>
      <c r="S221" s="18"/>
      <c r="T221" s="18"/>
      <c r="U221" s="18"/>
      <c r="V221" s="18"/>
      <c r="W221" s="18"/>
      <c r="X221" s="165"/>
      <c r="Y221" s="165"/>
      <c r="Z221" s="18"/>
      <c r="AA221" s="18"/>
      <c r="AB221" s="18"/>
      <c r="AC221" s="18"/>
      <c r="AD221" s="18"/>
      <c r="AE221" s="18"/>
    </row>
    <row r="222" spans="1:31" s="11" customFormat="1" ht="15" customHeight="1" x14ac:dyDescent="0.3">
      <c r="A222" s="59"/>
      <c r="B222" s="80"/>
      <c r="C222" s="174"/>
      <c r="D222" s="174"/>
      <c r="E222" s="17"/>
      <c r="F222" s="18"/>
      <c r="G222" s="18"/>
      <c r="H222" s="18"/>
      <c r="I222" s="18"/>
      <c r="J222" s="18"/>
      <c r="K222" s="18"/>
      <c r="L222" s="18"/>
      <c r="M222" s="18"/>
      <c r="N222" s="165"/>
      <c r="O222" s="165"/>
      <c r="P222" s="18"/>
      <c r="Q222" s="18"/>
      <c r="R222" s="18"/>
      <c r="S222" s="18"/>
      <c r="T222" s="18"/>
      <c r="U222" s="18"/>
      <c r="V222" s="18"/>
      <c r="W222" s="18"/>
      <c r="X222" s="165"/>
      <c r="Y222" s="165"/>
      <c r="Z222" s="18"/>
      <c r="AA222" s="18"/>
      <c r="AB222" s="18"/>
      <c r="AC222" s="18"/>
      <c r="AD222" s="18"/>
      <c r="AE222" s="18"/>
    </row>
    <row r="223" spans="1:31" s="11" customFormat="1" ht="15" customHeight="1" x14ac:dyDescent="0.3">
      <c r="A223" s="59"/>
      <c r="B223" s="80"/>
      <c r="C223" s="174"/>
      <c r="D223" s="174"/>
      <c r="E223" s="17"/>
      <c r="F223" s="18"/>
      <c r="G223" s="18"/>
      <c r="H223" s="18"/>
      <c r="I223" s="18"/>
      <c r="J223" s="18"/>
      <c r="K223" s="18"/>
      <c r="L223" s="18"/>
      <c r="M223" s="18"/>
      <c r="N223" s="165"/>
      <c r="O223" s="165"/>
      <c r="P223" s="18"/>
      <c r="Q223" s="18"/>
      <c r="R223" s="18"/>
      <c r="S223" s="18"/>
      <c r="T223" s="18"/>
      <c r="U223" s="18"/>
      <c r="V223" s="18"/>
      <c r="W223" s="18"/>
      <c r="X223" s="165"/>
      <c r="Y223" s="165"/>
      <c r="Z223" s="18"/>
      <c r="AA223" s="18"/>
      <c r="AB223" s="18"/>
      <c r="AC223" s="18"/>
      <c r="AD223" s="18"/>
      <c r="AE223" s="18"/>
    </row>
    <row r="224" spans="1:31" s="11" customFormat="1" ht="15" customHeight="1" x14ac:dyDescent="0.3">
      <c r="A224" s="59"/>
      <c r="B224" s="80"/>
      <c r="C224" s="174"/>
      <c r="D224" s="174"/>
      <c r="E224" s="17"/>
      <c r="F224" s="18"/>
      <c r="G224" s="18"/>
      <c r="H224" s="18"/>
      <c r="I224" s="18"/>
      <c r="J224" s="18"/>
      <c r="K224" s="18"/>
      <c r="L224" s="18"/>
      <c r="M224" s="18"/>
      <c r="N224" s="165"/>
      <c r="O224" s="165"/>
      <c r="P224" s="18"/>
      <c r="Q224" s="18"/>
      <c r="R224" s="18"/>
      <c r="S224" s="18"/>
      <c r="T224" s="18"/>
      <c r="U224" s="18"/>
      <c r="V224" s="18"/>
      <c r="W224" s="18"/>
      <c r="X224" s="165"/>
      <c r="Y224" s="165"/>
      <c r="Z224" s="18"/>
      <c r="AA224" s="18"/>
      <c r="AB224" s="18"/>
      <c r="AC224" s="18"/>
      <c r="AD224" s="18"/>
      <c r="AE224" s="18"/>
    </row>
    <row r="225" spans="1:31" s="11" customFormat="1" ht="15" customHeight="1" x14ac:dyDescent="0.3">
      <c r="A225" s="59"/>
      <c r="B225" s="80"/>
      <c r="C225" s="174"/>
      <c r="D225" s="174"/>
      <c r="E225" s="17"/>
      <c r="F225" s="18"/>
      <c r="G225" s="18"/>
      <c r="H225" s="18"/>
      <c r="I225" s="18"/>
      <c r="J225" s="18"/>
      <c r="K225" s="18"/>
      <c r="L225" s="18"/>
      <c r="M225" s="18"/>
      <c r="N225" s="165"/>
      <c r="O225" s="165"/>
      <c r="P225" s="18"/>
      <c r="Q225" s="18"/>
      <c r="R225" s="18"/>
      <c r="S225" s="18"/>
      <c r="T225" s="18"/>
      <c r="U225" s="18"/>
      <c r="V225" s="18"/>
      <c r="W225" s="18"/>
      <c r="X225" s="165"/>
      <c r="Y225" s="165"/>
      <c r="Z225" s="18"/>
      <c r="AA225" s="18"/>
      <c r="AB225" s="18"/>
      <c r="AC225" s="18"/>
      <c r="AD225" s="18"/>
      <c r="AE225" s="18"/>
    </row>
    <row r="226" spans="1:31" s="11" customFormat="1" ht="15" customHeight="1" x14ac:dyDescent="0.3">
      <c r="A226" s="59"/>
      <c r="B226" s="80"/>
      <c r="C226" s="174"/>
      <c r="D226" s="174"/>
      <c r="E226" s="17"/>
      <c r="F226" s="18"/>
      <c r="G226" s="18"/>
      <c r="H226" s="18"/>
      <c r="I226" s="18"/>
      <c r="J226" s="18"/>
      <c r="K226" s="18"/>
      <c r="L226" s="18"/>
      <c r="M226" s="18"/>
      <c r="N226" s="165"/>
      <c r="O226" s="165"/>
      <c r="P226" s="18"/>
      <c r="Q226" s="18"/>
      <c r="R226" s="18"/>
      <c r="S226" s="18"/>
      <c r="T226" s="18"/>
      <c r="U226" s="18"/>
      <c r="V226" s="18"/>
      <c r="W226" s="18"/>
      <c r="X226" s="165"/>
      <c r="Y226" s="165"/>
      <c r="Z226" s="18"/>
      <c r="AA226" s="18"/>
      <c r="AB226" s="18"/>
      <c r="AC226" s="18"/>
      <c r="AD226" s="18"/>
      <c r="AE226" s="18"/>
    </row>
    <row r="227" spans="1:31" s="11" customFormat="1" ht="15" customHeight="1" x14ac:dyDescent="0.3">
      <c r="A227" s="59"/>
      <c r="B227" s="80"/>
      <c r="C227" s="174"/>
      <c r="D227" s="174"/>
      <c r="E227" s="17"/>
      <c r="F227" s="18"/>
      <c r="G227" s="18"/>
      <c r="H227" s="18"/>
      <c r="I227" s="18"/>
      <c r="J227" s="18"/>
      <c r="K227" s="18"/>
      <c r="L227" s="18"/>
      <c r="M227" s="18"/>
      <c r="N227" s="165"/>
      <c r="O227" s="165"/>
      <c r="P227" s="18"/>
      <c r="Q227" s="18"/>
      <c r="R227" s="18"/>
      <c r="S227" s="18"/>
      <c r="T227" s="18"/>
      <c r="U227" s="18"/>
      <c r="V227" s="18"/>
      <c r="W227" s="18"/>
      <c r="X227" s="165"/>
      <c r="Y227" s="165"/>
      <c r="Z227" s="18"/>
      <c r="AA227" s="18"/>
      <c r="AB227" s="18"/>
      <c r="AC227" s="18"/>
      <c r="AD227" s="18"/>
      <c r="AE227" s="18"/>
    </row>
    <row r="228" spans="1:31" s="11" customFormat="1" ht="15" customHeight="1" x14ac:dyDescent="0.3">
      <c r="A228" s="59"/>
      <c r="B228" s="80"/>
      <c r="C228" s="174"/>
      <c r="D228" s="174"/>
      <c r="E228" s="17"/>
      <c r="F228" s="18"/>
      <c r="G228" s="18"/>
      <c r="H228" s="18"/>
      <c r="I228" s="18"/>
      <c r="J228" s="18"/>
      <c r="K228" s="18"/>
      <c r="L228" s="18"/>
      <c r="M228" s="18"/>
      <c r="N228" s="165"/>
      <c r="O228" s="165"/>
      <c r="P228" s="18"/>
      <c r="Q228" s="18"/>
      <c r="R228" s="18"/>
      <c r="S228" s="18"/>
      <c r="T228" s="18"/>
      <c r="U228" s="18"/>
      <c r="V228" s="18"/>
      <c r="W228" s="18"/>
      <c r="X228" s="165"/>
      <c r="Y228" s="165"/>
      <c r="Z228" s="18"/>
      <c r="AA228" s="18"/>
      <c r="AB228" s="18"/>
      <c r="AC228" s="18"/>
      <c r="AD228" s="18"/>
      <c r="AE228" s="18"/>
    </row>
    <row r="229" spans="1:31" s="11" customFormat="1" ht="15" customHeight="1" x14ac:dyDescent="0.3">
      <c r="A229" s="59"/>
      <c r="B229" s="80"/>
      <c r="C229" s="174"/>
      <c r="D229" s="174"/>
      <c r="E229" s="17"/>
      <c r="F229" s="18"/>
      <c r="G229" s="18"/>
      <c r="H229" s="18"/>
      <c r="I229" s="18"/>
      <c r="J229" s="18"/>
      <c r="K229" s="18"/>
      <c r="L229" s="18"/>
      <c r="M229" s="18"/>
      <c r="N229" s="165"/>
      <c r="O229" s="165"/>
      <c r="P229" s="18"/>
      <c r="Q229" s="18"/>
      <c r="R229" s="18"/>
      <c r="S229" s="18"/>
      <c r="T229" s="18"/>
      <c r="U229" s="18"/>
      <c r="V229" s="18"/>
      <c r="W229" s="18"/>
      <c r="X229" s="165"/>
      <c r="Y229" s="165"/>
      <c r="Z229" s="18"/>
      <c r="AA229" s="18"/>
      <c r="AB229" s="18"/>
      <c r="AC229" s="18"/>
      <c r="AD229" s="18"/>
      <c r="AE229" s="18"/>
    </row>
    <row r="230" spans="1:31" s="11" customFormat="1" ht="15" customHeight="1" x14ac:dyDescent="0.3">
      <c r="A230" s="59"/>
      <c r="B230" s="80"/>
      <c r="C230" s="174"/>
      <c r="D230" s="174"/>
      <c r="E230" s="17"/>
      <c r="F230" s="18"/>
      <c r="G230" s="18"/>
      <c r="H230" s="18"/>
      <c r="I230" s="18"/>
      <c r="J230" s="18"/>
      <c r="K230" s="18"/>
      <c r="L230" s="18"/>
      <c r="M230" s="18"/>
      <c r="N230" s="165"/>
      <c r="O230" s="165"/>
      <c r="P230" s="18"/>
      <c r="Q230" s="18"/>
      <c r="R230" s="18"/>
      <c r="S230" s="18"/>
      <c r="T230" s="18"/>
      <c r="U230" s="18"/>
      <c r="V230" s="18"/>
      <c r="W230" s="18"/>
      <c r="X230" s="165"/>
      <c r="Y230" s="165"/>
      <c r="Z230" s="18"/>
      <c r="AA230" s="18"/>
      <c r="AB230" s="18"/>
      <c r="AC230" s="18"/>
      <c r="AD230" s="18"/>
      <c r="AE230" s="18"/>
    </row>
    <row r="231" spans="1:31" s="11" customFormat="1" ht="15" customHeight="1" x14ac:dyDescent="0.3">
      <c r="A231" s="59"/>
      <c r="B231" s="80"/>
      <c r="C231" s="174"/>
      <c r="D231" s="174"/>
      <c r="E231" s="17"/>
      <c r="F231" s="18"/>
      <c r="G231" s="18"/>
      <c r="H231" s="18"/>
      <c r="I231" s="18"/>
      <c r="J231" s="18"/>
      <c r="K231" s="18"/>
      <c r="L231" s="18"/>
      <c r="M231" s="18"/>
      <c r="N231" s="165"/>
      <c r="O231" s="165"/>
      <c r="P231" s="18"/>
      <c r="Q231" s="18"/>
      <c r="R231" s="18"/>
      <c r="S231" s="18"/>
      <c r="T231" s="18"/>
      <c r="U231" s="18"/>
      <c r="V231" s="18"/>
      <c r="W231" s="18"/>
      <c r="X231" s="165"/>
      <c r="Y231" s="165"/>
      <c r="Z231" s="18"/>
      <c r="AA231" s="18"/>
      <c r="AB231" s="18"/>
      <c r="AC231" s="18"/>
      <c r="AD231" s="18"/>
      <c r="AE231" s="18"/>
    </row>
    <row r="232" spans="1:31" s="11" customFormat="1" ht="15" customHeight="1" x14ac:dyDescent="0.3">
      <c r="A232" s="59"/>
      <c r="B232" s="80"/>
      <c r="C232" s="174"/>
      <c r="D232" s="174"/>
      <c r="E232" s="17"/>
      <c r="F232" s="18"/>
      <c r="G232" s="18"/>
      <c r="H232" s="18"/>
      <c r="I232" s="18"/>
      <c r="J232" s="18"/>
      <c r="K232" s="18"/>
      <c r="L232" s="18"/>
      <c r="M232" s="18"/>
      <c r="N232" s="165"/>
      <c r="O232" s="165"/>
      <c r="P232" s="18"/>
      <c r="Q232" s="18"/>
      <c r="R232" s="18"/>
      <c r="S232" s="18"/>
      <c r="T232" s="18"/>
      <c r="U232" s="18"/>
      <c r="V232" s="18"/>
      <c r="W232" s="18"/>
      <c r="X232" s="165"/>
      <c r="Y232" s="165"/>
      <c r="Z232" s="18"/>
      <c r="AA232" s="18"/>
      <c r="AB232" s="18"/>
      <c r="AC232" s="18"/>
      <c r="AD232" s="18"/>
      <c r="AE232" s="18"/>
    </row>
    <row r="233" spans="1:31" s="11" customFormat="1" ht="15" customHeight="1" x14ac:dyDescent="0.3">
      <c r="A233" s="59"/>
      <c r="B233" s="80"/>
      <c r="C233" s="174"/>
      <c r="D233" s="174"/>
      <c r="E233" s="17"/>
      <c r="F233" s="18"/>
      <c r="G233" s="18"/>
      <c r="H233" s="18"/>
      <c r="I233" s="18"/>
      <c r="J233" s="18"/>
      <c r="K233" s="18"/>
      <c r="L233" s="18"/>
      <c r="M233" s="18"/>
      <c r="N233" s="165"/>
      <c r="O233" s="165"/>
      <c r="P233" s="18"/>
      <c r="Q233" s="18"/>
      <c r="R233" s="18"/>
      <c r="S233" s="18"/>
      <c r="T233" s="18"/>
      <c r="U233" s="18"/>
      <c r="V233" s="18"/>
      <c r="W233" s="18"/>
      <c r="X233" s="165"/>
      <c r="Y233" s="165"/>
      <c r="Z233" s="18"/>
      <c r="AA233" s="18"/>
      <c r="AB233" s="18"/>
      <c r="AC233" s="18"/>
      <c r="AD233" s="18"/>
      <c r="AE233" s="18"/>
    </row>
    <row r="234" spans="1:31" s="11" customFormat="1" ht="15" customHeight="1" x14ac:dyDescent="0.3">
      <c r="A234" s="59"/>
      <c r="B234" s="80"/>
      <c r="C234" s="174"/>
      <c r="D234" s="174"/>
      <c r="E234" s="17"/>
      <c r="F234" s="18"/>
      <c r="G234" s="18"/>
      <c r="H234" s="18"/>
      <c r="I234" s="18"/>
      <c r="J234" s="18"/>
      <c r="K234" s="18"/>
      <c r="L234" s="18"/>
      <c r="M234" s="18"/>
      <c r="N234" s="165"/>
      <c r="O234" s="165"/>
      <c r="P234" s="18"/>
      <c r="Q234" s="18"/>
      <c r="R234" s="18"/>
      <c r="S234" s="18"/>
      <c r="T234" s="18"/>
      <c r="U234" s="18"/>
      <c r="V234" s="18"/>
      <c r="W234" s="18"/>
      <c r="X234" s="165"/>
      <c r="Y234" s="165"/>
      <c r="Z234" s="18"/>
      <c r="AA234" s="18"/>
      <c r="AB234" s="18"/>
      <c r="AC234" s="18"/>
      <c r="AD234" s="18"/>
      <c r="AE234" s="18"/>
    </row>
    <row r="235" spans="1:31" s="11" customFormat="1" ht="15" customHeight="1" x14ac:dyDescent="0.3">
      <c r="A235" s="59"/>
      <c r="B235" s="80"/>
      <c r="C235" s="174"/>
      <c r="D235" s="174"/>
      <c r="E235" s="17"/>
      <c r="F235" s="18"/>
      <c r="G235" s="18"/>
      <c r="H235" s="18"/>
      <c r="I235" s="18"/>
      <c r="J235" s="18"/>
      <c r="K235" s="18"/>
      <c r="L235" s="18"/>
      <c r="M235" s="18"/>
      <c r="N235" s="165"/>
      <c r="O235" s="165"/>
      <c r="P235" s="18"/>
      <c r="Q235" s="18"/>
      <c r="R235" s="18"/>
      <c r="S235" s="18"/>
      <c r="T235" s="18"/>
      <c r="U235" s="18"/>
      <c r="V235" s="18"/>
      <c r="W235" s="18"/>
      <c r="X235" s="165"/>
      <c r="Y235" s="165"/>
      <c r="Z235" s="18"/>
      <c r="AA235" s="18"/>
      <c r="AB235" s="18"/>
      <c r="AC235" s="18"/>
      <c r="AD235" s="18"/>
      <c r="AE235" s="18"/>
    </row>
    <row r="236" spans="1:31" s="11" customFormat="1" ht="15" customHeight="1" x14ac:dyDescent="0.3">
      <c r="A236" s="59"/>
      <c r="B236" s="80"/>
      <c r="C236" s="174"/>
      <c r="D236" s="174"/>
      <c r="E236" s="17"/>
      <c r="F236" s="18"/>
      <c r="G236" s="18"/>
      <c r="H236" s="18"/>
      <c r="I236" s="18"/>
      <c r="J236" s="18"/>
      <c r="K236" s="18"/>
      <c r="L236" s="18"/>
      <c r="M236" s="18"/>
      <c r="N236" s="165"/>
      <c r="O236" s="165"/>
      <c r="P236" s="18"/>
      <c r="Q236" s="18"/>
      <c r="R236" s="18"/>
      <c r="S236" s="18"/>
      <c r="T236" s="18"/>
      <c r="U236" s="18"/>
      <c r="V236" s="18"/>
      <c r="W236" s="18"/>
      <c r="X236" s="165"/>
      <c r="Y236" s="165"/>
      <c r="Z236" s="18"/>
      <c r="AA236" s="18"/>
      <c r="AB236" s="18"/>
      <c r="AC236" s="18"/>
      <c r="AD236" s="18"/>
      <c r="AE236" s="18"/>
    </row>
    <row r="237" spans="1:31" s="11" customFormat="1" ht="15" customHeight="1" x14ac:dyDescent="0.3">
      <c r="A237" s="59"/>
      <c r="B237" s="80"/>
      <c r="C237" s="174"/>
      <c r="D237" s="174"/>
      <c r="E237" s="17"/>
      <c r="F237" s="18"/>
      <c r="G237" s="18"/>
      <c r="H237" s="18"/>
      <c r="I237" s="18"/>
      <c r="J237" s="18"/>
      <c r="K237" s="18"/>
      <c r="L237" s="18"/>
      <c r="M237" s="18"/>
      <c r="N237" s="165"/>
      <c r="O237" s="165"/>
      <c r="P237" s="18"/>
      <c r="Q237" s="18"/>
      <c r="R237" s="18"/>
      <c r="S237" s="18"/>
      <c r="T237" s="18"/>
      <c r="U237" s="18"/>
      <c r="V237" s="18"/>
      <c r="W237" s="18"/>
      <c r="X237" s="165"/>
      <c r="Y237" s="165"/>
      <c r="Z237" s="18"/>
      <c r="AA237" s="18"/>
      <c r="AB237" s="18"/>
      <c r="AC237" s="18"/>
      <c r="AD237" s="18"/>
      <c r="AE237" s="18"/>
    </row>
    <row r="238" spans="1:31" s="11" customFormat="1" ht="15" customHeight="1" x14ac:dyDescent="0.3">
      <c r="A238" s="59"/>
      <c r="B238" s="80"/>
      <c r="C238" s="174"/>
      <c r="D238" s="174"/>
      <c r="E238" s="17"/>
      <c r="F238" s="18"/>
      <c r="G238" s="18"/>
      <c r="H238" s="18"/>
      <c r="I238" s="18"/>
      <c r="J238" s="18"/>
      <c r="K238" s="18"/>
      <c r="L238" s="18"/>
      <c r="M238" s="18"/>
      <c r="N238" s="165"/>
      <c r="O238" s="165"/>
      <c r="P238" s="18"/>
      <c r="Q238" s="18"/>
      <c r="R238" s="18"/>
      <c r="S238" s="18"/>
      <c r="T238" s="18"/>
      <c r="U238" s="18"/>
      <c r="V238" s="18"/>
      <c r="W238" s="18"/>
      <c r="X238" s="165"/>
      <c r="Y238" s="165"/>
      <c r="Z238" s="18"/>
      <c r="AA238" s="18"/>
      <c r="AB238" s="18"/>
      <c r="AC238" s="18"/>
      <c r="AD238" s="18"/>
      <c r="AE238" s="18"/>
    </row>
    <row r="239" spans="1:31" s="11" customFormat="1" ht="15" customHeight="1" x14ac:dyDescent="0.3">
      <c r="A239" s="59"/>
      <c r="B239" s="80"/>
      <c r="C239" s="174"/>
      <c r="D239" s="174"/>
      <c r="E239" s="17"/>
      <c r="F239" s="18"/>
      <c r="G239" s="18"/>
      <c r="H239" s="18"/>
      <c r="I239" s="18"/>
      <c r="J239" s="18"/>
      <c r="K239" s="18"/>
      <c r="L239" s="18"/>
      <c r="M239" s="18"/>
      <c r="N239" s="165"/>
      <c r="O239" s="165"/>
      <c r="P239" s="18"/>
      <c r="Q239" s="18"/>
      <c r="R239" s="18"/>
      <c r="S239" s="18"/>
      <c r="T239" s="18"/>
      <c r="U239" s="18"/>
      <c r="V239" s="18"/>
      <c r="W239" s="18"/>
      <c r="X239" s="165"/>
      <c r="Y239" s="165"/>
      <c r="Z239" s="18"/>
      <c r="AA239" s="18"/>
      <c r="AB239" s="18"/>
      <c r="AC239" s="18"/>
      <c r="AD239" s="18"/>
      <c r="AE239" s="18"/>
    </row>
    <row r="240" spans="1:31" s="11" customFormat="1" ht="15" customHeight="1" x14ac:dyDescent="0.3">
      <c r="A240" s="59"/>
      <c r="B240" s="80"/>
      <c r="C240" s="174"/>
      <c r="D240" s="174"/>
      <c r="E240" s="17"/>
      <c r="F240" s="18"/>
      <c r="G240" s="18"/>
      <c r="H240" s="18"/>
      <c r="I240" s="18"/>
      <c r="J240" s="18"/>
      <c r="K240" s="18"/>
      <c r="L240" s="18"/>
      <c r="M240" s="18"/>
      <c r="N240" s="165"/>
      <c r="O240" s="165"/>
      <c r="P240" s="18"/>
      <c r="Q240" s="18"/>
      <c r="R240" s="18"/>
      <c r="S240" s="18"/>
      <c r="T240" s="18"/>
      <c r="U240" s="18"/>
      <c r="V240" s="18"/>
      <c r="W240" s="18"/>
      <c r="X240" s="165"/>
      <c r="Y240" s="165"/>
      <c r="Z240" s="18"/>
      <c r="AA240" s="18"/>
      <c r="AB240" s="18"/>
      <c r="AC240" s="18"/>
      <c r="AD240" s="18"/>
      <c r="AE240" s="18"/>
    </row>
    <row r="241" spans="1:31" s="11" customFormat="1" ht="15" customHeight="1" x14ac:dyDescent="0.3">
      <c r="A241" s="59"/>
      <c r="B241" s="80"/>
      <c r="C241" s="174"/>
      <c r="D241" s="174"/>
      <c r="E241" s="17"/>
      <c r="F241" s="18"/>
      <c r="G241" s="18"/>
      <c r="H241" s="18"/>
      <c r="I241" s="18"/>
      <c r="J241" s="18"/>
      <c r="K241" s="18"/>
      <c r="L241" s="18"/>
      <c r="M241" s="18"/>
      <c r="N241" s="165"/>
      <c r="O241" s="165"/>
      <c r="P241" s="18"/>
      <c r="Q241" s="18"/>
      <c r="R241" s="18"/>
      <c r="S241" s="18"/>
      <c r="T241" s="18"/>
      <c r="U241" s="18"/>
      <c r="V241" s="18"/>
      <c r="W241" s="18"/>
      <c r="X241" s="165"/>
      <c r="Y241" s="165"/>
      <c r="Z241" s="18"/>
      <c r="AA241" s="18"/>
      <c r="AB241" s="18"/>
      <c r="AC241" s="18"/>
      <c r="AD241" s="18"/>
      <c r="AE241" s="18"/>
    </row>
    <row r="242" spans="1:31" s="11" customFormat="1" ht="15" customHeight="1" x14ac:dyDescent="0.3">
      <c r="A242" s="59"/>
      <c r="B242" s="80"/>
      <c r="C242" s="174"/>
      <c r="D242" s="174"/>
      <c r="E242" s="17"/>
      <c r="F242" s="18"/>
      <c r="G242" s="18"/>
      <c r="H242" s="18"/>
      <c r="I242" s="18"/>
      <c r="J242" s="18"/>
      <c r="K242" s="18"/>
      <c r="L242" s="18"/>
      <c r="M242" s="18"/>
      <c r="N242" s="165"/>
      <c r="O242" s="165"/>
      <c r="P242" s="18"/>
      <c r="Q242" s="18"/>
      <c r="R242" s="18"/>
      <c r="S242" s="18"/>
      <c r="T242" s="18"/>
      <c r="U242" s="18"/>
      <c r="V242" s="18"/>
      <c r="W242" s="18"/>
      <c r="X242" s="165"/>
      <c r="Y242" s="165"/>
      <c r="Z242" s="18"/>
      <c r="AA242" s="18"/>
      <c r="AB242" s="18"/>
      <c r="AC242" s="18"/>
      <c r="AD242" s="18"/>
      <c r="AE242" s="18"/>
    </row>
    <row r="243" spans="1:31" s="11" customFormat="1" ht="15" customHeight="1" x14ac:dyDescent="0.3">
      <c r="A243" s="59"/>
      <c r="B243" s="80"/>
      <c r="C243" s="174"/>
      <c r="D243" s="174"/>
      <c r="E243" s="17"/>
      <c r="F243" s="18"/>
      <c r="G243" s="18"/>
      <c r="H243" s="18"/>
      <c r="I243" s="18"/>
      <c r="J243" s="18"/>
      <c r="K243" s="18"/>
      <c r="L243" s="18"/>
      <c r="M243" s="18"/>
      <c r="N243" s="165"/>
      <c r="O243" s="165"/>
      <c r="P243" s="18"/>
      <c r="Q243" s="18"/>
      <c r="R243" s="18"/>
      <c r="S243" s="18"/>
      <c r="T243" s="18"/>
      <c r="U243" s="18"/>
      <c r="V243" s="18"/>
      <c r="W243" s="18"/>
      <c r="X243" s="165"/>
      <c r="Y243" s="165"/>
      <c r="Z243" s="18"/>
      <c r="AA243" s="18"/>
      <c r="AB243" s="18"/>
      <c r="AC243" s="18"/>
      <c r="AD243" s="18"/>
      <c r="AE243" s="18"/>
    </row>
    <row r="244" spans="1:31" s="11" customFormat="1" ht="15" customHeight="1" x14ac:dyDescent="0.3">
      <c r="A244" s="59"/>
      <c r="B244" s="80"/>
      <c r="C244" s="174"/>
      <c r="D244" s="174"/>
      <c r="E244" s="17"/>
      <c r="F244" s="18"/>
      <c r="G244" s="18"/>
      <c r="H244" s="18"/>
      <c r="I244" s="18"/>
      <c r="J244" s="18"/>
      <c r="K244" s="18"/>
      <c r="L244" s="18"/>
      <c r="M244" s="18"/>
      <c r="N244" s="165"/>
      <c r="O244" s="165"/>
      <c r="P244" s="18"/>
      <c r="Q244" s="18"/>
      <c r="R244" s="18"/>
      <c r="S244" s="18"/>
      <c r="T244" s="18"/>
      <c r="U244" s="18"/>
      <c r="V244" s="18"/>
      <c r="W244" s="18"/>
      <c r="X244" s="165"/>
      <c r="Y244" s="165"/>
      <c r="Z244" s="18"/>
      <c r="AA244" s="18"/>
      <c r="AB244" s="18"/>
      <c r="AC244" s="18"/>
      <c r="AD244" s="18"/>
      <c r="AE244" s="18"/>
    </row>
    <row r="245" spans="1:31" s="11" customFormat="1" ht="15" customHeight="1" x14ac:dyDescent="0.3">
      <c r="A245" s="59"/>
      <c r="B245" s="80"/>
      <c r="C245" s="174"/>
      <c r="D245" s="174"/>
      <c r="E245" s="17"/>
      <c r="F245" s="18"/>
      <c r="G245" s="18"/>
      <c r="H245" s="18"/>
      <c r="I245" s="18"/>
      <c r="J245" s="18"/>
      <c r="K245" s="18"/>
      <c r="L245" s="18"/>
      <c r="M245" s="18"/>
      <c r="N245" s="165"/>
      <c r="O245" s="165"/>
      <c r="P245" s="18"/>
      <c r="Q245" s="18"/>
      <c r="R245" s="18"/>
      <c r="S245" s="18"/>
      <c r="T245" s="18"/>
      <c r="U245" s="18"/>
      <c r="V245" s="18"/>
      <c r="W245" s="18"/>
      <c r="X245" s="165"/>
      <c r="Y245" s="165"/>
      <c r="Z245" s="18"/>
      <c r="AA245" s="18"/>
      <c r="AB245" s="18"/>
      <c r="AC245" s="18"/>
      <c r="AD245" s="18"/>
      <c r="AE245" s="18"/>
    </row>
    <row r="246" spans="1:31" s="11" customFormat="1" ht="15" customHeight="1" x14ac:dyDescent="0.3">
      <c r="A246" s="59"/>
      <c r="B246" s="80"/>
      <c r="C246" s="174"/>
      <c r="D246" s="174"/>
      <c r="E246" s="17"/>
      <c r="F246" s="18"/>
      <c r="G246" s="18"/>
      <c r="H246" s="18"/>
      <c r="I246" s="18"/>
      <c r="J246" s="18"/>
      <c r="K246" s="18"/>
      <c r="L246" s="18"/>
      <c r="M246" s="18"/>
      <c r="N246" s="165"/>
      <c r="O246" s="165"/>
      <c r="P246" s="18"/>
      <c r="Q246" s="18"/>
      <c r="R246" s="18"/>
      <c r="S246" s="18"/>
      <c r="T246" s="18"/>
      <c r="U246" s="18"/>
      <c r="V246" s="18"/>
      <c r="W246" s="18"/>
      <c r="X246" s="165"/>
      <c r="Y246" s="165"/>
      <c r="Z246" s="18"/>
      <c r="AA246" s="18"/>
      <c r="AB246" s="18"/>
      <c r="AC246" s="18"/>
      <c r="AD246" s="18"/>
      <c r="AE246" s="18"/>
    </row>
    <row r="247" spans="1:31" s="11" customFormat="1" ht="15" customHeight="1" x14ac:dyDescent="0.3">
      <c r="A247" s="59"/>
      <c r="B247" s="80"/>
      <c r="C247" s="174"/>
      <c r="D247" s="174"/>
      <c r="E247" s="17"/>
      <c r="F247" s="18"/>
      <c r="G247" s="18"/>
      <c r="H247" s="18"/>
      <c r="I247" s="18"/>
      <c r="J247" s="18"/>
      <c r="K247" s="18"/>
      <c r="L247" s="18"/>
      <c r="M247" s="18"/>
      <c r="N247" s="165"/>
      <c r="O247" s="165"/>
      <c r="P247" s="18"/>
      <c r="Q247" s="18"/>
      <c r="R247" s="18"/>
      <c r="S247" s="18"/>
      <c r="T247" s="18"/>
      <c r="U247" s="18"/>
      <c r="V247" s="18"/>
      <c r="W247" s="18"/>
      <c r="X247" s="165"/>
      <c r="Y247" s="165"/>
      <c r="Z247" s="18"/>
      <c r="AA247" s="18"/>
      <c r="AB247" s="18"/>
      <c r="AC247" s="18"/>
      <c r="AD247" s="18"/>
      <c r="AE247" s="18"/>
    </row>
    <row r="248" spans="1:31" s="11" customFormat="1" ht="15" customHeight="1" x14ac:dyDescent="0.3">
      <c r="A248" s="59"/>
      <c r="B248" s="80"/>
      <c r="C248" s="174"/>
      <c r="D248" s="174"/>
      <c r="E248" s="17"/>
      <c r="F248" s="18"/>
      <c r="G248" s="18"/>
      <c r="H248" s="18"/>
      <c r="I248" s="18"/>
      <c r="J248" s="18"/>
      <c r="K248" s="18"/>
      <c r="L248" s="18"/>
      <c r="M248" s="18"/>
      <c r="N248" s="165"/>
      <c r="O248" s="165"/>
      <c r="P248" s="18"/>
      <c r="Q248" s="18"/>
      <c r="R248" s="18"/>
      <c r="S248" s="18"/>
      <c r="T248" s="18"/>
      <c r="U248" s="18"/>
      <c r="V248" s="18"/>
      <c r="W248" s="18"/>
      <c r="X248" s="165"/>
      <c r="Y248" s="165"/>
      <c r="Z248" s="18"/>
      <c r="AA248" s="18"/>
      <c r="AB248" s="18"/>
      <c r="AC248" s="18"/>
      <c r="AD248" s="18"/>
      <c r="AE248" s="18"/>
    </row>
    <row r="249" spans="1:31" s="11" customFormat="1" ht="15" customHeight="1" x14ac:dyDescent="0.3">
      <c r="A249" s="59"/>
      <c r="B249" s="80"/>
      <c r="C249" s="174"/>
      <c r="D249" s="174"/>
      <c r="E249" s="17"/>
      <c r="F249" s="18"/>
      <c r="G249" s="18"/>
      <c r="H249" s="18"/>
      <c r="I249" s="18"/>
      <c r="J249" s="18"/>
      <c r="K249" s="18"/>
      <c r="L249" s="18"/>
      <c r="M249" s="18"/>
      <c r="N249" s="165"/>
      <c r="O249" s="165"/>
      <c r="P249" s="18"/>
      <c r="Q249" s="18"/>
      <c r="R249" s="18"/>
      <c r="S249" s="18"/>
      <c r="T249" s="18"/>
      <c r="U249" s="18"/>
      <c r="V249" s="18"/>
      <c r="W249" s="18"/>
      <c r="X249" s="165"/>
      <c r="Y249" s="165"/>
      <c r="Z249" s="18"/>
      <c r="AA249" s="18"/>
      <c r="AB249" s="18"/>
      <c r="AC249" s="18"/>
      <c r="AD249" s="18"/>
      <c r="AE249" s="18"/>
    </row>
    <row r="250" spans="1:31" s="11" customFormat="1" ht="15" customHeight="1" x14ac:dyDescent="0.3">
      <c r="A250" s="59"/>
      <c r="B250" s="80"/>
      <c r="C250" s="174"/>
      <c r="D250" s="174"/>
      <c r="E250" s="17"/>
      <c r="F250" s="18"/>
      <c r="G250" s="18"/>
      <c r="H250" s="18"/>
      <c r="I250" s="18"/>
      <c r="J250" s="18"/>
      <c r="K250" s="18"/>
      <c r="L250" s="18"/>
      <c r="M250" s="18"/>
      <c r="N250" s="165"/>
      <c r="O250" s="165"/>
      <c r="P250" s="18"/>
      <c r="Q250" s="18"/>
      <c r="R250" s="18"/>
      <c r="S250" s="18"/>
      <c r="T250" s="18"/>
      <c r="U250" s="18"/>
      <c r="V250" s="18"/>
      <c r="W250" s="18"/>
      <c r="X250" s="165"/>
      <c r="Y250" s="165"/>
      <c r="Z250" s="18"/>
      <c r="AA250" s="18"/>
      <c r="AB250" s="18"/>
      <c r="AC250" s="18"/>
      <c r="AD250" s="18"/>
      <c r="AE250" s="18"/>
    </row>
    <row r="251" spans="1:31" s="11" customFormat="1" ht="15" customHeight="1" x14ac:dyDescent="0.3">
      <c r="A251" s="59"/>
      <c r="B251" s="80"/>
      <c r="C251" s="174"/>
      <c r="D251" s="174"/>
      <c r="E251" s="17"/>
      <c r="F251" s="18"/>
      <c r="G251" s="18"/>
      <c r="H251" s="18"/>
      <c r="I251" s="18"/>
      <c r="J251" s="18"/>
      <c r="K251" s="18"/>
      <c r="L251" s="18"/>
      <c r="M251" s="18"/>
      <c r="N251" s="165"/>
      <c r="O251" s="165"/>
      <c r="P251" s="18"/>
      <c r="Q251" s="18"/>
      <c r="R251" s="18"/>
      <c r="S251" s="18"/>
      <c r="T251" s="18"/>
      <c r="U251" s="18"/>
      <c r="V251" s="18"/>
      <c r="W251" s="18"/>
      <c r="X251" s="165"/>
      <c r="Y251" s="165"/>
      <c r="Z251" s="18"/>
      <c r="AA251" s="18"/>
      <c r="AB251" s="18"/>
      <c r="AC251" s="18"/>
      <c r="AD251" s="18"/>
      <c r="AE251" s="18"/>
    </row>
    <row r="252" spans="1:31" s="11" customFormat="1" ht="15" customHeight="1" x14ac:dyDescent="0.3">
      <c r="A252" s="59"/>
      <c r="B252" s="80"/>
      <c r="C252" s="174"/>
      <c r="D252" s="174"/>
      <c r="E252" s="17"/>
      <c r="F252" s="18"/>
      <c r="G252" s="18"/>
      <c r="H252" s="18"/>
      <c r="I252" s="18"/>
      <c r="J252" s="18"/>
      <c r="K252" s="18"/>
      <c r="L252" s="18"/>
      <c r="M252" s="18"/>
      <c r="N252" s="165"/>
      <c r="O252" s="165"/>
      <c r="P252" s="18"/>
      <c r="Q252" s="18"/>
      <c r="R252" s="18"/>
      <c r="S252" s="18"/>
      <c r="T252" s="18"/>
      <c r="U252" s="18"/>
      <c r="V252" s="18"/>
      <c r="W252" s="18"/>
      <c r="X252" s="165"/>
      <c r="Y252" s="165"/>
      <c r="Z252" s="18"/>
      <c r="AA252" s="18"/>
      <c r="AB252" s="18"/>
      <c r="AC252" s="18"/>
      <c r="AD252" s="18"/>
      <c r="AE252" s="18"/>
    </row>
    <row r="253" spans="1:31" s="11" customFormat="1" ht="15" customHeight="1" x14ac:dyDescent="0.3">
      <c r="A253" s="59"/>
      <c r="B253" s="80"/>
      <c r="C253" s="174"/>
      <c r="D253" s="174"/>
      <c r="E253" s="17"/>
      <c r="F253" s="18"/>
      <c r="G253" s="18"/>
      <c r="H253" s="18"/>
      <c r="I253" s="18"/>
      <c r="J253" s="18"/>
      <c r="K253" s="18"/>
      <c r="L253" s="18"/>
      <c r="M253" s="18"/>
      <c r="N253" s="165"/>
      <c r="O253" s="165"/>
      <c r="P253" s="18"/>
      <c r="Q253" s="18"/>
      <c r="R253" s="18"/>
      <c r="S253" s="18"/>
      <c r="T253" s="18"/>
      <c r="U253" s="18"/>
      <c r="V253" s="18"/>
      <c r="W253" s="18"/>
      <c r="X253" s="165"/>
      <c r="Y253" s="165"/>
      <c r="Z253" s="18"/>
      <c r="AA253" s="18"/>
      <c r="AB253" s="18"/>
      <c r="AC253" s="18"/>
      <c r="AD253" s="18"/>
      <c r="AE253" s="18"/>
    </row>
    <row r="254" spans="1:31" s="11" customFormat="1" ht="15" customHeight="1" x14ac:dyDescent="0.3">
      <c r="A254" s="59"/>
      <c r="B254" s="80"/>
      <c r="C254" s="174"/>
      <c r="D254" s="174"/>
      <c r="E254" s="17"/>
      <c r="F254" s="18"/>
      <c r="G254" s="18"/>
      <c r="H254" s="18"/>
      <c r="I254" s="18"/>
      <c r="J254" s="18"/>
      <c r="K254" s="18"/>
      <c r="L254" s="18"/>
      <c r="M254" s="18"/>
      <c r="N254" s="165"/>
      <c r="O254" s="165"/>
      <c r="P254" s="18"/>
      <c r="Q254" s="18"/>
      <c r="R254" s="18"/>
      <c r="S254" s="18"/>
      <c r="T254" s="18"/>
      <c r="U254" s="18"/>
      <c r="V254" s="18"/>
      <c r="W254" s="18"/>
      <c r="X254" s="165"/>
      <c r="Y254" s="165"/>
      <c r="Z254" s="18"/>
      <c r="AA254" s="18"/>
      <c r="AB254" s="18"/>
      <c r="AC254" s="18"/>
      <c r="AD254" s="18"/>
      <c r="AE254" s="18"/>
    </row>
    <row r="255" spans="1:31" s="11" customFormat="1" ht="15" customHeight="1" x14ac:dyDescent="0.3">
      <c r="A255" s="59"/>
      <c r="B255" s="80"/>
      <c r="C255" s="174"/>
      <c r="D255" s="174"/>
      <c r="E255" s="17"/>
      <c r="F255" s="18"/>
      <c r="G255" s="18"/>
      <c r="H255" s="18"/>
      <c r="I255" s="18"/>
      <c r="J255" s="18"/>
      <c r="K255" s="18"/>
      <c r="L255" s="18"/>
      <c r="M255" s="18"/>
      <c r="N255" s="165"/>
      <c r="O255" s="165"/>
      <c r="P255" s="18"/>
      <c r="Q255" s="18"/>
      <c r="R255" s="18"/>
      <c r="S255" s="18"/>
      <c r="T255" s="18"/>
      <c r="U255" s="18"/>
      <c r="V255" s="18"/>
      <c r="W255" s="18"/>
      <c r="X255" s="165"/>
      <c r="Y255" s="165"/>
      <c r="Z255" s="18"/>
      <c r="AA255" s="18"/>
      <c r="AB255" s="18"/>
      <c r="AC255" s="18"/>
      <c r="AD255" s="18"/>
      <c r="AE255" s="18"/>
    </row>
    <row r="256" spans="1:31" s="11" customFormat="1" ht="15" customHeight="1" x14ac:dyDescent="0.3">
      <c r="A256" s="59"/>
      <c r="B256" s="80"/>
      <c r="C256" s="174"/>
      <c r="D256" s="174"/>
      <c r="E256" s="17"/>
      <c r="F256" s="18"/>
      <c r="G256" s="18"/>
      <c r="H256" s="18"/>
      <c r="I256" s="18"/>
      <c r="J256" s="18"/>
      <c r="K256" s="18"/>
      <c r="L256" s="18"/>
      <c r="M256" s="18"/>
      <c r="N256" s="165"/>
      <c r="O256" s="165"/>
      <c r="P256" s="18"/>
      <c r="Q256" s="18"/>
      <c r="R256" s="18"/>
      <c r="S256" s="18"/>
      <c r="T256" s="18"/>
      <c r="U256" s="18"/>
      <c r="V256" s="18"/>
      <c r="W256" s="18"/>
      <c r="X256" s="165"/>
      <c r="Y256" s="165"/>
      <c r="Z256" s="18"/>
      <c r="AA256" s="18"/>
      <c r="AB256" s="18"/>
      <c r="AC256" s="18"/>
      <c r="AD256" s="18"/>
      <c r="AE256" s="18"/>
    </row>
    <row r="257" spans="1:31" s="11" customFormat="1" ht="15" customHeight="1" x14ac:dyDescent="0.3">
      <c r="A257" s="59"/>
      <c r="B257" s="80"/>
      <c r="C257" s="174"/>
      <c r="D257" s="174"/>
      <c r="E257" s="17"/>
      <c r="F257" s="18"/>
      <c r="G257" s="18"/>
      <c r="H257" s="18"/>
      <c r="I257" s="18"/>
      <c r="J257" s="18"/>
      <c r="K257" s="18"/>
      <c r="L257" s="18"/>
      <c r="M257" s="18"/>
      <c r="N257" s="165"/>
      <c r="O257" s="165"/>
      <c r="P257" s="18"/>
      <c r="Q257" s="18"/>
      <c r="R257" s="18"/>
      <c r="S257" s="18"/>
      <c r="T257" s="18"/>
      <c r="U257" s="18"/>
      <c r="V257" s="18"/>
      <c r="W257" s="18"/>
      <c r="X257" s="165"/>
      <c r="Y257" s="165"/>
      <c r="Z257" s="18"/>
      <c r="AA257" s="18"/>
      <c r="AB257" s="18"/>
      <c r="AC257" s="18"/>
      <c r="AD257" s="18"/>
      <c r="AE257" s="18"/>
    </row>
    <row r="258" spans="1:31" s="11" customFormat="1" ht="15" customHeight="1" x14ac:dyDescent="0.3">
      <c r="A258" s="59"/>
      <c r="B258" s="80"/>
      <c r="C258" s="174"/>
      <c r="D258" s="174"/>
      <c r="E258" s="17"/>
      <c r="F258" s="18"/>
      <c r="G258" s="18"/>
      <c r="H258" s="18"/>
      <c r="I258" s="18"/>
      <c r="J258" s="18"/>
      <c r="K258" s="18"/>
      <c r="L258" s="18"/>
      <c r="M258" s="18"/>
      <c r="N258" s="165"/>
      <c r="O258" s="165"/>
      <c r="P258" s="18"/>
      <c r="Q258" s="18"/>
      <c r="R258" s="18"/>
      <c r="S258" s="18"/>
      <c r="T258" s="18"/>
      <c r="U258" s="18"/>
      <c r="V258" s="18"/>
      <c r="W258" s="18"/>
      <c r="X258" s="165"/>
      <c r="Y258" s="165"/>
      <c r="Z258" s="18"/>
      <c r="AA258" s="18"/>
      <c r="AB258" s="18"/>
      <c r="AC258" s="18"/>
      <c r="AD258" s="18"/>
      <c r="AE258" s="18"/>
    </row>
    <row r="259" spans="1:31" s="11" customFormat="1" ht="15" customHeight="1" x14ac:dyDescent="0.3">
      <c r="A259" s="59"/>
      <c r="B259" s="80"/>
      <c r="C259" s="174"/>
      <c r="D259" s="174"/>
      <c r="E259" s="17"/>
      <c r="F259" s="18"/>
      <c r="G259" s="18"/>
      <c r="H259" s="18"/>
      <c r="I259" s="18"/>
      <c r="J259" s="18"/>
      <c r="K259" s="18"/>
      <c r="L259" s="18"/>
      <c r="M259" s="18"/>
      <c r="N259" s="165"/>
      <c r="O259" s="165"/>
      <c r="P259" s="18"/>
      <c r="Q259" s="18"/>
      <c r="R259" s="18"/>
      <c r="S259" s="18"/>
      <c r="T259" s="18"/>
      <c r="U259" s="18"/>
      <c r="V259" s="18"/>
      <c r="W259" s="18"/>
      <c r="X259" s="165"/>
      <c r="Y259" s="165"/>
      <c r="Z259" s="18"/>
      <c r="AA259" s="18"/>
      <c r="AB259" s="18"/>
      <c r="AC259" s="18"/>
      <c r="AD259" s="18"/>
      <c r="AE259" s="18"/>
    </row>
    <row r="260" spans="1:31" s="11" customFormat="1" ht="15" customHeight="1" x14ac:dyDescent="0.3">
      <c r="A260" s="59"/>
      <c r="B260" s="80"/>
      <c r="C260" s="174"/>
      <c r="D260" s="174"/>
      <c r="E260" s="17"/>
      <c r="F260" s="18"/>
      <c r="G260" s="18"/>
      <c r="H260" s="18"/>
      <c r="I260" s="18"/>
      <c r="J260" s="18"/>
      <c r="K260" s="18"/>
      <c r="L260" s="18"/>
      <c r="M260" s="18"/>
      <c r="N260" s="165"/>
      <c r="O260" s="165"/>
      <c r="P260" s="18"/>
      <c r="Q260" s="18"/>
      <c r="R260" s="18"/>
      <c r="S260" s="18"/>
      <c r="T260" s="18"/>
      <c r="U260" s="18"/>
      <c r="V260" s="18"/>
      <c r="W260" s="18"/>
      <c r="X260" s="165"/>
      <c r="Y260" s="165"/>
      <c r="Z260" s="18"/>
      <c r="AA260" s="18"/>
      <c r="AB260" s="18"/>
      <c r="AC260" s="18"/>
      <c r="AD260" s="18"/>
      <c r="AE260" s="18"/>
    </row>
    <row r="261" spans="1:31" s="11" customFormat="1" ht="15" customHeight="1" x14ac:dyDescent="0.3">
      <c r="A261" s="59"/>
      <c r="B261" s="80"/>
      <c r="C261" s="174"/>
      <c r="D261" s="174"/>
      <c r="E261" s="17"/>
      <c r="F261" s="18"/>
      <c r="G261" s="18"/>
      <c r="H261" s="18"/>
      <c r="I261" s="18"/>
      <c r="J261" s="18"/>
      <c r="K261" s="18"/>
      <c r="L261" s="18"/>
      <c r="M261" s="18"/>
      <c r="N261" s="165"/>
      <c r="O261" s="165"/>
      <c r="P261" s="18"/>
      <c r="Q261" s="18"/>
      <c r="R261" s="18"/>
      <c r="S261" s="18"/>
      <c r="T261" s="18"/>
      <c r="U261" s="18"/>
      <c r="V261" s="18"/>
      <c r="W261" s="18"/>
      <c r="X261" s="165"/>
      <c r="Y261" s="165"/>
      <c r="Z261" s="18"/>
      <c r="AA261" s="18"/>
      <c r="AB261" s="18"/>
      <c r="AC261" s="18"/>
      <c r="AD261" s="18"/>
      <c r="AE261" s="18"/>
    </row>
    <row r="262" spans="1:31" s="11" customFormat="1" ht="15" customHeight="1" x14ac:dyDescent="0.3">
      <c r="A262" s="59"/>
      <c r="B262" s="80"/>
      <c r="C262" s="174"/>
      <c r="D262" s="174"/>
      <c r="E262" s="17"/>
      <c r="F262" s="18"/>
      <c r="G262" s="18"/>
      <c r="H262" s="18"/>
      <c r="I262" s="18"/>
      <c r="J262" s="18"/>
      <c r="K262" s="18"/>
      <c r="L262" s="18"/>
      <c r="M262" s="18"/>
      <c r="N262" s="165"/>
      <c r="O262" s="165"/>
      <c r="P262" s="18"/>
      <c r="Q262" s="18"/>
      <c r="R262" s="18"/>
      <c r="S262" s="18"/>
      <c r="T262" s="18"/>
      <c r="U262" s="18"/>
      <c r="V262" s="18"/>
      <c r="W262" s="18"/>
      <c r="X262" s="165"/>
      <c r="Y262" s="165"/>
      <c r="Z262" s="18"/>
      <c r="AA262" s="18"/>
      <c r="AB262" s="18"/>
      <c r="AC262" s="18"/>
      <c r="AD262" s="18"/>
      <c r="AE262" s="18"/>
    </row>
    <row r="263" spans="1:31" s="11" customFormat="1" ht="15" customHeight="1" x14ac:dyDescent="0.3">
      <c r="A263" s="59"/>
      <c r="B263" s="80"/>
      <c r="C263" s="174"/>
      <c r="D263" s="174"/>
      <c r="E263" s="17"/>
      <c r="F263" s="18"/>
      <c r="G263" s="18"/>
      <c r="H263" s="18"/>
      <c r="I263" s="18"/>
      <c r="J263" s="18"/>
      <c r="K263" s="18"/>
      <c r="L263" s="18"/>
      <c r="M263" s="18"/>
      <c r="N263" s="165"/>
      <c r="O263" s="165"/>
      <c r="P263" s="18"/>
      <c r="Q263" s="18"/>
      <c r="R263" s="18"/>
      <c r="S263" s="18"/>
      <c r="T263" s="18"/>
      <c r="U263" s="18"/>
      <c r="V263" s="18"/>
      <c r="W263" s="18"/>
      <c r="X263" s="165"/>
      <c r="Y263" s="165"/>
      <c r="Z263" s="18"/>
      <c r="AA263" s="18"/>
      <c r="AB263" s="18"/>
      <c r="AC263" s="18"/>
      <c r="AD263" s="18"/>
      <c r="AE263" s="18"/>
    </row>
    <row r="264" spans="1:31" s="11" customFormat="1" ht="15" customHeight="1" x14ac:dyDescent="0.3">
      <c r="A264" s="59"/>
      <c r="B264" s="80"/>
      <c r="C264" s="174"/>
      <c r="D264" s="174"/>
      <c r="E264" s="17"/>
      <c r="F264" s="18"/>
      <c r="G264" s="18"/>
      <c r="H264" s="18"/>
      <c r="I264" s="18"/>
      <c r="J264" s="18"/>
      <c r="K264" s="18"/>
      <c r="L264" s="18"/>
      <c r="M264" s="18"/>
      <c r="N264" s="165"/>
      <c r="O264" s="165"/>
      <c r="P264" s="18"/>
      <c r="Q264" s="18"/>
      <c r="R264" s="18"/>
      <c r="S264" s="18"/>
      <c r="T264" s="18"/>
      <c r="U264" s="18"/>
      <c r="V264" s="18"/>
      <c r="W264" s="18"/>
      <c r="X264" s="165"/>
      <c r="Y264" s="165"/>
      <c r="Z264" s="18"/>
      <c r="AA264" s="18"/>
      <c r="AB264" s="18"/>
      <c r="AC264" s="18"/>
      <c r="AD264" s="18"/>
      <c r="AE264" s="18"/>
    </row>
    <row r="265" spans="1:31" s="11" customFormat="1" ht="15" customHeight="1" x14ac:dyDescent="0.3">
      <c r="A265" s="59"/>
      <c r="B265" s="80"/>
      <c r="C265" s="174"/>
      <c r="D265" s="174"/>
      <c r="E265" s="17"/>
      <c r="F265" s="18"/>
      <c r="G265" s="18"/>
      <c r="H265" s="18"/>
      <c r="I265" s="18"/>
      <c r="J265" s="18"/>
      <c r="K265" s="18"/>
      <c r="L265" s="18"/>
      <c r="M265" s="18"/>
      <c r="N265" s="165"/>
      <c r="O265" s="165"/>
      <c r="P265" s="18"/>
      <c r="Q265" s="18"/>
      <c r="R265" s="18"/>
      <c r="S265" s="18"/>
      <c r="T265" s="18"/>
      <c r="U265" s="18"/>
      <c r="V265" s="18"/>
      <c r="W265" s="18"/>
      <c r="X265" s="165"/>
      <c r="Y265" s="165"/>
      <c r="Z265" s="18"/>
      <c r="AA265" s="18"/>
      <c r="AB265" s="18"/>
      <c r="AC265" s="18"/>
      <c r="AD265" s="18"/>
      <c r="AE265" s="18"/>
    </row>
    <row r="266" spans="1:31" s="11" customFormat="1" ht="15" customHeight="1" x14ac:dyDescent="0.3">
      <c r="A266" s="59"/>
      <c r="B266" s="80"/>
      <c r="C266" s="174"/>
      <c r="D266" s="174"/>
      <c r="E266" s="17"/>
      <c r="F266" s="18"/>
      <c r="G266" s="18"/>
      <c r="H266" s="18"/>
      <c r="I266" s="18"/>
      <c r="J266" s="18"/>
      <c r="K266" s="18"/>
      <c r="L266" s="18"/>
      <c r="M266" s="18"/>
      <c r="N266" s="165"/>
      <c r="O266" s="165"/>
      <c r="P266" s="18"/>
      <c r="Q266" s="18"/>
      <c r="R266" s="18"/>
      <c r="S266" s="18"/>
      <c r="T266" s="18"/>
      <c r="U266" s="18"/>
      <c r="V266" s="18"/>
      <c r="W266" s="18"/>
      <c r="X266" s="165"/>
      <c r="Y266" s="165"/>
      <c r="Z266" s="18"/>
      <c r="AA266" s="18"/>
      <c r="AB266" s="18"/>
      <c r="AC266" s="18"/>
      <c r="AD266" s="18"/>
      <c r="AE266" s="18"/>
    </row>
    <row r="267" spans="1:31" s="11" customFormat="1" ht="15" customHeight="1" x14ac:dyDescent="0.3">
      <c r="A267" s="59"/>
      <c r="B267" s="80"/>
      <c r="C267" s="174"/>
      <c r="D267" s="174"/>
      <c r="E267" s="17"/>
      <c r="F267" s="18"/>
      <c r="G267" s="18"/>
      <c r="H267" s="18"/>
      <c r="I267" s="18"/>
      <c r="J267" s="18"/>
      <c r="K267" s="18"/>
      <c r="L267" s="18"/>
      <c r="M267" s="18"/>
      <c r="N267" s="165"/>
      <c r="O267" s="165"/>
      <c r="P267" s="18"/>
      <c r="Q267" s="18"/>
      <c r="R267" s="18"/>
      <c r="S267" s="18"/>
      <c r="T267" s="18"/>
      <c r="U267" s="18"/>
      <c r="V267" s="18"/>
      <c r="W267" s="18"/>
      <c r="X267" s="165"/>
      <c r="Y267" s="165"/>
      <c r="Z267" s="18"/>
      <c r="AA267" s="18"/>
      <c r="AB267" s="18"/>
      <c r="AC267" s="18"/>
      <c r="AD267" s="18"/>
      <c r="AE267" s="18"/>
    </row>
    <row r="268" spans="1:31" s="11" customFormat="1" ht="15" customHeight="1" x14ac:dyDescent="0.3">
      <c r="A268" s="59"/>
      <c r="B268" s="80"/>
      <c r="C268" s="174"/>
      <c r="D268" s="174"/>
      <c r="E268" s="17"/>
      <c r="F268" s="18"/>
      <c r="G268" s="18"/>
      <c r="H268" s="18"/>
      <c r="I268" s="18"/>
      <c r="J268" s="18"/>
      <c r="K268" s="18"/>
      <c r="L268" s="18"/>
      <c r="M268" s="18"/>
      <c r="N268" s="165"/>
      <c r="O268" s="165"/>
      <c r="P268" s="18"/>
      <c r="Q268" s="18"/>
      <c r="R268" s="18"/>
      <c r="S268" s="18"/>
      <c r="T268" s="18"/>
      <c r="U268" s="18"/>
      <c r="V268" s="18"/>
      <c r="W268" s="18"/>
      <c r="X268" s="165"/>
      <c r="Y268" s="165"/>
      <c r="Z268" s="18"/>
      <c r="AA268" s="18"/>
      <c r="AB268" s="18"/>
      <c r="AC268" s="18"/>
      <c r="AD268" s="18"/>
      <c r="AE268" s="18"/>
    </row>
    <row r="269" spans="1:31" s="11" customFormat="1" ht="15" customHeight="1" x14ac:dyDescent="0.3">
      <c r="A269" s="59"/>
      <c r="B269" s="80"/>
      <c r="C269" s="174"/>
      <c r="D269" s="174"/>
      <c r="E269" s="17"/>
      <c r="F269" s="18"/>
      <c r="G269" s="18"/>
      <c r="H269" s="18"/>
      <c r="I269" s="18"/>
      <c r="J269" s="18"/>
      <c r="K269" s="18"/>
      <c r="L269" s="18"/>
      <c r="M269" s="18"/>
      <c r="N269" s="165"/>
      <c r="O269" s="165"/>
      <c r="P269" s="18"/>
      <c r="Q269" s="18"/>
      <c r="R269" s="18"/>
      <c r="S269" s="18"/>
      <c r="T269" s="18"/>
      <c r="U269" s="18"/>
      <c r="V269" s="18"/>
      <c r="W269" s="18"/>
      <c r="X269" s="165"/>
      <c r="Y269" s="165"/>
      <c r="Z269" s="18"/>
      <c r="AA269" s="18"/>
      <c r="AB269" s="18"/>
      <c r="AC269" s="18"/>
      <c r="AD269" s="18"/>
      <c r="AE269" s="18"/>
    </row>
    <row r="270" spans="1:31" s="11" customFormat="1" ht="15" customHeight="1" x14ac:dyDescent="0.3">
      <c r="A270" s="59"/>
      <c r="B270" s="80"/>
      <c r="C270" s="174"/>
      <c r="D270" s="174"/>
      <c r="E270" s="17"/>
      <c r="F270" s="18"/>
      <c r="G270" s="18"/>
      <c r="H270" s="18"/>
      <c r="I270" s="18"/>
      <c r="J270" s="18"/>
      <c r="K270" s="18"/>
      <c r="L270" s="18"/>
      <c r="M270" s="18"/>
      <c r="N270" s="165"/>
      <c r="O270" s="165"/>
      <c r="P270" s="18"/>
      <c r="Q270" s="18"/>
      <c r="R270" s="18"/>
      <c r="S270" s="18"/>
      <c r="T270" s="18"/>
      <c r="U270" s="18"/>
      <c r="V270" s="18"/>
      <c r="W270" s="18"/>
      <c r="X270" s="165"/>
      <c r="Y270" s="165"/>
      <c r="Z270" s="18"/>
      <c r="AA270" s="18"/>
      <c r="AB270" s="18"/>
      <c r="AC270" s="18"/>
      <c r="AD270" s="18"/>
      <c r="AE270" s="18"/>
    </row>
    <row r="271" spans="1:31" s="11" customFormat="1" ht="15" customHeight="1" x14ac:dyDescent="0.3">
      <c r="A271" s="59"/>
      <c r="B271" s="80"/>
      <c r="C271" s="174"/>
      <c r="D271" s="174"/>
      <c r="E271" s="17"/>
      <c r="F271" s="18"/>
      <c r="G271" s="18"/>
      <c r="H271" s="18"/>
      <c r="I271" s="18"/>
      <c r="J271" s="18"/>
      <c r="K271" s="18"/>
      <c r="L271" s="18"/>
      <c r="M271" s="18"/>
      <c r="N271" s="165"/>
      <c r="O271" s="165"/>
      <c r="P271" s="18"/>
      <c r="Q271" s="18"/>
      <c r="R271" s="18"/>
      <c r="S271" s="18"/>
      <c r="T271" s="18"/>
      <c r="U271" s="18"/>
      <c r="V271" s="18"/>
      <c r="W271" s="18"/>
      <c r="X271" s="165"/>
      <c r="Y271" s="165"/>
      <c r="Z271" s="18"/>
      <c r="AA271" s="18"/>
      <c r="AB271" s="18"/>
      <c r="AC271" s="18"/>
      <c r="AD271" s="18"/>
      <c r="AE271" s="18"/>
    </row>
    <row r="272" spans="1:31" s="11" customFormat="1" ht="15" customHeight="1" x14ac:dyDescent="0.3">
      <c r="A272" s="59"/>
      <c r="B272" s="80"/>
      <c r="C272" s="174"/>
      <c r="D272" s="174"/>
      <c r="E272" s="17"/>
      <c r="F272" s="18"/>
      <c r="G272" s="18"/>
      <c r="H272" s="18"/>
      <c r="I272" s="18"/>
      <c r="J272" s="18"/>
      <c r="K272" s="18"/>
      <c r="L272" s="18"/>
      <c r="M272" s="18"/>
      <c r="N272" s="165"/>
      <c r="O272" s="165"/>
      <c r="P272" s="18"/>
      <c r="Q272" s="18"/>
      <c r="R272" s="18"/>
      <c r="S272" s="18"/>
      <c r="T272" s="18"/>
      <c r="U272" s="18"/>
      <c r="V272" s="18"/>
      <c r="W272" s="18"/>
      <c r="X272" s="165"/>
      <c r="Y272" s="165"/>
      <c r="Z272" s="18"/>
      <c r="AA272" s="18"/>
      <c r="AB272" s="18"/>
      <c r="AC272" s="18"/>
      <c r="AD272" s="18"/>
      <c r="AE272" s="18"/>
    </row>
    <row r="273" spans="1:31" s="11" customFormat="1" ht="15" customHeight="1" x14ac:dyDescent="0.3">
      <c r="A273" s="59"/>
      <c r="B273" s="80"/>
      <c r="C273" s="174"/>
      <c r="D273" s="174"/>
      <c r="E273" s="17"/>
      <c r="F273" s="18"/>
      <c r="G273" s="18"/>
      <c r="H273" s="18"/>
      <c r="I273" s="18"/>
      <c r="J273" s="18"/>
      <c r="K273" s="18"/>
      <c r="L273" s="18"/>
      <c r="M273" s="18"/>
      <c r="N273" s="165"/>
      <c r="O273" s="165"/>
      <c r="P273" s="18"/>
      <c r="Q273" s="18"/>
      <c r="R273" s="18"/>
      <c r="S273" s="18"/>
      <c r="T273" s="18"/>
      <c r="U273" s="18"/>
      <c r="V273" s="18"/>
      <c r="W273" s="18"/>
      <c r="X273" s="165"/>
      <c r="Y273" s="165"/>
      <c r="Z273" s="18"/>
      <c r="AA273" s="18"/>
      <c r="AB273" s="18"/>
      <c r="AC273" s="18"/>
      <c r="AD273" s="18"/>
      <c r="AE273" s="18"/>
    </row>
    <row r="274" spans="1:31" s="11" customFormat="1" ht="15" customHeight="1" x14ac:dyDescent="0.3">
      <c r="A274" s="59"/>
      <c r="B274" s="80"/>
      <c r="C274" s="174"/>
      <c r="D274" s="174"/>
      <c r="E274" s="17"/>
      <c r="F274" s="18"/>
      <c r="G274" s="18"/>
      <c r="H274" s="18"/>
      <c r="I274" s="18"/>
      <c r="J274" s="18"/>
      <c r="K274" s="18"/>
      <c r="L274" s="18"/>
      <c r="M274" s="18"/>
      <c r="N274" s="165"/>
      <c r="O274" s="165"/>
      <c r="P274" s="18"/>
      <c r="Q274" s="18"/>
      <c r="R274" s="18"/>
      <c r="S274" s="18"/>
      <c r="T274" s="18"/>
      <c r="U274" s="18"/>
      <c r="V274" s="18"/>
      <c r="W274" s="18"/>
      <c r="X274" s="165"/>
      <c r="Y274" s="165"/>
      <c r="Z274" s="18"/>
      <c r="AA274" s="18"/>
      <c r="AB274" s="18"/>
      <c r="AC274" s="18"/>
      <c r="AD274" s="18"/>
      <c r="AE274" s="18"/>
    </row>
    <row r="275" spans="1:31" s="11" customFormat="1" ht="15" customHeight="1" x14ac:dyDescent="0.3">
      <c r="A275" s="59"/>
      <c r="B275" s="80"/>
      <c r="C275" s="174"/>
      <c r="D275" s="174"/>
      <c r="E275" s="17"/>
      <c r="F275" s="18"/>
      <c r="G275" s="18"/>
      <c r="H275" s="18"/>
      <c r="I275" s="18"/>
      <c r="J275" s="18"/>
      <c r="K275" s="18"/>
      <c r="L275" s="18"/>
      <c r="M275" s="18"/>
      <c r="N275" s="165"/>
      <c r="O275" s="165"/>
      <c r="P275" s="18"/>
      <c r="Q275" s="18"/>
      <c r="R275" s="18"/>
      <c r="S275" s="18"/>
      <c r="T275" s="18"/>
      <c r="U275" s="18"/>
      <c r="V275" s="18"/>
      <c r="W275" s="18"/>
      <c r="X275" s="165"/>
      <c r="Y275" s="165"/>
      <c r="Z275" s="18"/>
      <c r="AA275" s="18"/>
      <c r="AB275" s="18"/>
      <c r="AC275" s="18"/>
      <c r="AD275" s="18"/>
      <c r="AE275" s="18"/>
    </row>
    <row r="276" spans="1:31" s="11" customFormat="1" ht="15" customHeight="1" x14ac:dyDescent="0.3">
      <c r="A276" s="59"/>
      <c r="B276" s="80"/>
      <c r="C276" s="174"/>
      <c r="D276" s="174"/>
      <c r="E276" s="17"/>
      <c r="F276" s="18"/>
      <c r="G276" s="18"/>
      <c r="H276" s="18"/>
      <c r="I276" s="18"/>
      <c r="J276" s="18"/>
      <c r="K276" s="18"/>
      <c r="L276" s="18"/>
      <c r="M276" s="18"/>
      <c r="N276" s="165"/>
      <c r="O276" s="165"/>
      <c r="P276" s="18"/>
      <c r="Q276" s="18"/>
      <c r="R276" s="18"/>
      <c r="S276" s="18"/>
      <c r="T276" s="18"/>
      <c r="U276" s="18"/>
      <c r="V276" s="18"/>
      <c r="W276" s="18"/>
      <c r="X276" s="165"/>
      <c r="Y276" s="165"/>
      <c r="Z276" s="18"/>
      <c r="AA276" s="18"/>
      <c r="AB276" s="18"/>
      <c r="AC276" s="18"/>
      <c r="AD276" s="18"/>
      <c r="AE276" s="18"/>
    </row>
    <row r="277" spans="1:31" s="11" customFormat="1" ht="15" customHeight="1" x14ac:dyDescent="0.3">
      <c r="A277" s="59"/>
      <c r="B277" s="80"/>
      <c r="C277" s="174"/>
      <c r="D277" s="174"/>
      <c r="E277" s="17"/>
      <c r="F277" s="18"/>
      <c r="G277" s="18"/>
      <c r="H277" s="18"/>
      <c r="I277" s="18"/>
      <c r="J277" s="18"/>
      <c r="K277" s="18"/>
      <c r="L277" s="18"/>
      <c r="M277" s="18"/>
      <c r="N277" s="165"/>
      <c r="O277" s="165"/>
      <c r="P277" s="18"/>
      <c r="Q277" s="18"/>
      <c r="R277" s="18"/>
      <c r="S277" s="18"/>
      <c r="T277" s="18"/>
      <c r="U277" s="18"/>
      <c r="V277" s="18"/>
      <c r="W277" s="18"/>
      <c r="X277" s="165"/>
      <c r="Y277" s="165"/>
      <c r="Z277" s="18"/>
      <c r="AA277" s="18"/>
      <c r="AB277" s="18"/>
      <c r="AC277" s="18"/>
      <c r="AD277" s="18"/>
      <c r="AE277" s="18"/>
    </row>
    <row r="278" spans="1:31" s="11" customFormat="1" ht="15" customHeight="1" x14ac:dyDescent="0.3">
      <c r="A278" s="59"/>
      <c r="B278" s="80"/>
      <c r="C278" s="174"/>
      <c r="D278" s="174"/>
      <c r="E278" s="17"/>
      <c r="F278" s="18"/>
      <c r="G278" s="18"/>
      <c r="H278" s="18"/>
      <c r="I278" s="18"/>
      <c r="J278" s="18"/>
      <c r="K278" s="18"/>
      <c r="L278" s="18"/>
      <c r="M278" s="18"/>
      <c r="N278" s="165"/>
      <c r="O278" s="165"/>
      <c r="P278" s="18"/>
      <c r="Q278" s="18"/>
      <c r="R278" s="18"/>
      <c r="S278" s="18"/>
      <c r="T278" s="18"/>
      <c r="U278" s="18"/>
      <c r="V278" s="18"/>
      <c r="W278" s="18"/>
      <c r="X278" s="165"/>
      <c r="Y278" s="165"/>
      <c r="Z278" s="18"/>
      <c r="AA278" s="18"/>
      <c r="AB278" s="18"/>
      <c r="AC278" s="18"/>
      <c r="AD278" s="18"/>
      <c r="AE278" s="18"/>
    </row>
    <row r="279" spans="1:31" s="11" customFormat="1" ht="15" customHeight="1" x14ac:dyDescent="0.3">
      <c r="A279" s="59"/>
      <c r="B279" s="80"/>
      <c r="C279" s="174"/>
      <c r="D279" s="174"/>
      <c r="E279" s="17"/>
      <c r="F279" s="18"/>
      <c r="G279" s="18"/>
      <c r="H279" s="18"/>
      <c r="I279" s="18"/>
      <c r="J279" s="18"/>
      <c r="K279" s="18"/>
      <c r="L279" s="18"/>
      <c r="M279" s="18"/>
      <c r="N279" s="165"/>
      <c r="O279" s="165"/>
      <c r="P279" s="18"/>
      <c r="Q279" s="18"/>
      <c r="R279" s="18"/>
      <c r="S279" s="18"/>
      <c r="T279" s="18"/>
      <c r="U279" s="18"/>
      <c r="V279" s="18"/>
      <c r="W279" s="18"/>
      <c r="X279" s="165"/>
      <c r="Y279" s="165"/>
      <c r="Z279" s="18"/>
      <c r="AA279" s="18"/>
      <c r="AB279" s="18"/>
      <c r="AC279" s="18"/>
      <c r="AD279" s="18"/>
      <c r="AE279" s="18"/>
    </row>
    <row r="280" spans="1:31" s="11" customFormat="1" ht="15" customHeight="1" x14ac:dyDescent="0.3">
      <c r="A280" s="59"/>
      <c r="B280" s="80"/>
      <c r="C280" s="174"/>
      <c r="D280" s="174"/>
      <c r="E280" s="17"/>
      <c r="F280" s="18"/>
      <c r="G280" s="18"/>
      <c r="H280" s="18"/>
      <c r="I280" s="18"/>
      <c r="J280" s="18"/>
      <c r="K280" s="18"/>
      <c r="L280" s="18"/>
      <c r="M280" s="18"/>
      <c r="N280" s="165"/>
      <c r="O280" s="165"/>
      <c r="P280" s="18"/>
      <c r="Q280" s="18"/>
      <c r="R280" s="18"/>
      <c r="S280" s="18"/>
      <c r="T280" s="18"/>
      <c r="U280" s="18"/>
      <c r="V280" s="18"/>
      <c r="W280" s="18"/>
      <c r="X280" s="165"/>
      <c r="Y280" s="165"/>
      <c r="Z280" s="18"/>
      <c r="AA280" s="18"/>
      <c r="AB280" s="18"/>
      <c r="AC280" s="18"/>
      <c r="AD280" s="18"/>
      <c r="AE280" s="18"/>
    </row>
    <row r="281" spans="1:31" s="11" customFormat="1" ht="15" customHeight="1" x14ac:dyDescent="0.3">
      <c r="A281" s="59"/>
      <c r="B281" s="80"/>
      <c r="C281" s="174"/>
      <c r="D281" s="174"/>
      <c r="E281" s="17"/>
      <c r="F281" s="18"/>
      <c r="G281" s="18"/>
      <c r="H281" s="18"/>
      <c r="I281" s="18"/>
      <c r="J281" s="18"/>
      <c r="K281" s="18"/>
      <c r="L281" s="18"/>
      <c r="M281" s="18"/>
      <c r="N281" s="165"/>
      <c r="O281" s="165"/>
      <c r="P281" s="18"/>
      <c r="Q281" s="18"/>
      <c r="R281" s="18"/>
      <c r="S281" s="18"/>
      <c r="T281" s="18"/>
      <c r="U281" s="18"/>
      <c r="V281" s="18"/>
      <c r="W281" s="18"/>
      <c r="X281" s="165"/>
      <c r="Y281" s="165"/>
      <c r="Z281" s="18"/>
      <c r="AA281" s="18"/>
      <c r="AB281" s="18"/>
      <c r="AC281" s="18"/>
      <c r="AD281" s="18"/>
      <c r="AE281" s="18"/>
    </row>
    <row r="282" spans="1:31" s="11" customFormat="1" ht="15" customHeight="1" x14ac:dyDescent="0.3">
      <c r="A282" s="59"/>
      <c r="B282" s="80"/>
      <c r="C282" s="174"/>
      <c r="D282" s="174"/>
      <c r="E282" s="17"/>
      <c r="F282" s="18"/>
      <c r="G282" s="18"/>
      <c r="H282" s="18"/>
      <c r="I282" s="18"/>
      <c r="J282" s="18"/>
      <c r="K282" s="18"/>
      <c r="L282" s="18"/>
      <c r="M282" s="18"/>
      <c r="N282" s="165"/>
      <c r="O282" s="165"/>
      <c r="P282" s="18"/>
      <c r="Q282" s="18"/>
      <c r="R282" s="18"/>
      <c r="S282" s="18"/>
      <c r="T282" s="18"/>
      <c r="U282" s="18"/>
      <c r="V282" s="18"/>
      <c r="W282" s="18"/>
      <c r="X282" s="165"/>
      <c r="Y282" s="165"/>
      <c r="Z282" s="18"/>
      <c r="AA282" s="18"/>
      <c r="AB282" s="18"/>
      <c r="AC282" s="18"/>
      <c r="AD282" s="18"/>
      <c r="AE282" s="18"/>
    </row>
    <row r="283" spans="1:31" s="11" customFormat="1" ht="15" customHeight="1" x14ac:dyDescent="0.3">
      <c r="A283" s="59"/>
      <c r="B283" s="80"/>
      <c r="C283" s="174"/>
      <c r="D283" s="174"/>
      <c r="E283" s="17"/>
      <c r="F283" s="18"/>
      <c r="G283" s="18"/>
      <c r="H283" s="18"/>
      <c r="I283" s="18"/>
      <c r="J283" s="18"/>
      <c r="K283" s="18"/>
      <c r="L283" s="18"/>
      <c r="M283" s="18"/>
      <c r="N283" s="165"/>
      <c r="O283" s="165"/>
      <c r="P283" s="18"/>
      <c r="Q283" s="18"/>
      <c r="R283" s="18"/>
      <c r="S283" s="18"/>
      <c r="T283" s="18"/>
      <c r="U283" s="18"/>
      <c r="V283" s="18"/>
      <c r="W283" s="18"/>
      <c r="X283" s="165"/>
      <c r="Y283" s="165"/>
      <c r="Z283" s="18"/>
      <c r="AA283" s="18"/>
      <c r="AB283" s="18"/>
      <c r="AC283" s="18"/>
      <c r="AD283" s="18"/>
      <c r="AE283" s="18"/>
    </row>
    <row r="284" spans="1:31" s="11" customFormat="1" ht="15" customHeight="1" x14ac:dyDescent="0.3">
      <c r="A284" s="59"/>
      <c r="B284" s="80"/>
      <c r="C284" s="174"/>
      <c r="D284" s="174"/>
      <c r="E284" s="17"/>
      <c r="F284" s="18"/>
      <c r="G284" s="18"/>
      <c r="H284" s="18"/>
      <c r="I284" s="18"/>
      <c r="J284" s="18"/>
      <c r="K284" s="18"/>
      <c r="L284" s="18"/>
      <c r="M284" s="18"/>
      <c r="N284" s="165"/>
      <c r="O284" s="165"/>
      <c r="P284" s="18"/>
      <c r="Q284" s="18"/>
      <c r="R284" s="18"/>
      <c r="S284" s="18"/>
      <c r="T284" s="18"/>
      <c r="U284" s="18"/>
      <c r="V284" s="18"/>
      <c r="W284" s="18"/>
      <c r="X284" s="165"/>
      <c r="Y284" s="165"/>
      <c r="Z284" s="18"/>
      <c r="AA284" s="18"/>
      <c r="AB284" s="18"/>
      <c r="AC284" s="18"/>
      <c r="AD284" s="18"/>
      <c r="AE284" s="18"/>
    </row>
    <row r="285" spans="1:31" s="11" customFormat="1" ht="15" customHeight="1" x14ac:dyDescent="0.3">
      <c r="A285" s="59"/>
      <c r="B285" s="80"/>
      <c r="C285" s="174"/>
      <c r="D285" s="174"/>
      <c r="E285" s="17"/>
      <c r="F285" s="18"/>
      <c r="G285" s="18"/>
      <c r="H285" s="18"/>
      <c r="I285" s="18"/>
      <c r="J285" s="18"/>
      <c r="K285" s="18"/>
      <c r="L285" s="18"/>
      <c r="M285" s="18"/>
      <c r="N285" s="165"/>
      <c r="O285" s="165"/>
      <c r="P285" s="18"/>
      <c r="Q285" s="18"/>
      <c r="R285" s="18"/>
      <c r="S285" s="18"/>
      <c r="T285" s="18"/>
      <c r="U285" s="18"/>
      <c r="V285" s="18"/>
      <c r="W285" s="18"/>
      <c r="X285" s="165"/>
      <c r="Y285" s="165"/>
      <c r="Z285" s="18"/>
      <c r="AA285" s="18"/>
      <c r="AB285" s="18"/>
      <c r="AC285" s="18"/>
      <c r="AD285" s="18"/>
      <c r="AE285" s="18"/>
    </row>
    <row r="286" spans="1:31" s="11" customFormat="1" ht="15" customHeight="1" x14ac:dyDescent="0.3">
      <c r="A286" s="59"/>
      <c r="B286" s="80"/>
      <c r="C286" s="174"/>
      <c r="D286" s="174"/>
      <c r="E286" s="17"/>
      <c r="F286" s="18"/>
      <c r="G286" s="18"/>
      <c r="H286" s="18"/>
      <c r="I286" s="18"/>
      <c r="J286" s="18"/>
      <c r="K286" s="18"/>
      <c r="L286" s="18"/>
      <c r="M286" s="18"/>
      <c r="N286" s="165"/>
      <c r="O286" s="165"/>
      <c r="P286" s="18"/>
      <c r="Q286" s="18"/>
      <c r="R286" s="18"/>
      <c r="S286" s="18"/>
      <c r="T286" s="18"/>
      <c r="U286" s="18"/>
      <c r="V286" s="18"/>
      <c r="W286" s="18"/>
      <c r="X286" s="165"/>
      <c r="Y286" s="165"/>
      <c r="Z286" s="18"/>
      <c r="AA286" s="18"/>
      <c r="AB286" s="18"/>
      <c r="AC286" s="18"/>
      <c r="AD286" s="18"/>
      <c r="AE286" s="18"/>
    </row>
    <row r="287" spans="1:31" s="11" customFormat="1" ht="15" customHeight="1" x14ac:dyDescent="0.3">
      <c r="A287" s="59"/>
      <c r="B287" s="80"/>
      <c r="C287" s="174"/>
      <c r="D287" s="174"/>
      <c r="E287" s="17"/>
      <c r="F287" s="18"/>
      <c r="G287" s="18"/>
      <c r="H287" s="18"/>
      <c r="I287" s="18"/>
      <c r="J287" s="18"/>
      <c r="K287" s="18"/>
      <c r="L287" s="18"/>
      <c r="M287" s="18"/>
      <c r="N287" s="165"/>
      <c r="O287" s="165"/>
      <c r="P287" s="18"/>
      <c r="Q287" s="18"/>
      <c r="R287" s="18"/>
      <c r="S287" s="18"/>
      <c r="T287" s="18"/>
      <c r="U287" s="18"/>
      <c r="V287" s="18"/>
      <c r="W287" s="18"/>
      <c r="X287" s="165"/>
      <c r="Y287" s="165"/>
      <c r="Z287" s="18"/>
      <c r="AA287" s="18"/>
      <c r="AB287" s="18"/>
      <c r="AC287" s="18"/>
      <c r="AD287" s="18"/>
      <c r="AE287" s="18"/>
    </row>
    <row r="288" spans="1:31" s="11" customFormat="1" ht="15" customHeight="1" x14ac:dyDescent="0.3">
      <c r="A288" s="59"/>
      <c r="B288" s="80"/>
      <c r="C288" s="174"/>
      <c r="D288" s="174"/>
      <c r="E288" s="17"/>
      <c r="F288" s="18"/>
      <c r="G288" s="18"/>
      <c r="H288" s="18"/>
      <c r="I288" s="18"/>
      <c r="J288" s="18"/>
      <c r="K288" s="18"/>
      <c r="L288" s="18"/>
      <c r="M288" s="18"/>
      <c r="N288" s="165"/>
      <c r="O288" s="165"/>
      <c r="P288" s="18"/>
      <c r="Q288" s="18"/>
      <c r="R288" s="18"/>
      <c r="S288" s="18"/>
      <c r="T288" s="18"/>
      <c r="U288" s="18"/>
      <c r="V288" s="18"/>
      <c r="W288" s="18"/>
      <c r="X288" s="165"/>
      <c r="Y288" s="165"/>
      <c r="Z288" s="18"/>
      <c r="AA288" s="18"/>
      <c r="AB288" s="18"/>
      <c r="AC288" s="18"/>
      <c r="AD288" s="18"/>
      <c r="AE288" s="18"/>
    </row>
    <row r="289" spans="1:31" s="11" customFormat="1" ht="15" customHeight="1" x14ac:dyDescent="0.3">
      <c r="A289" s="59"/>
      <c r="B289" s="80"/>
      <c r="C289" s="174"/>
      <c r="D289" s="174"/>
      <c r="E289" s="17"/>
      <c r="F289" s="18"/>
      <c r="G289" s="18"/>
      <c r="H289" s="18"/>
      <c r="I289" s="18"/>
      <c r="J289" s="18"/>
      <c r="K289" s="18"/>
      <c r="L289" s="18"/>
      <c r="M289" s="18"/>
      <c r="N289" s="165"/>
      <c r="O289" s="165"/>
      <c r="P289" s="18"/>
      <c r="Q289" s="18"/>
      <c r="R289" s="18"/>
      <c r="S289" s="18"/>
      <c r="T289" s="18"/>
      <c r="U289" s="18"/>
      <c r="V289" s="18"/>
      <c r="W289" s="18"/>
      <c r="X289" s="165"/>
      <c r="Y289" s="165"/>
      <c r="Z289" s="18"/>
      <c r="AA289" s="18"/>
      <c r="AB289" s="18"/>
      <c r="AC289" s="18"/>
      <c r="AD289" s="18"/>
      <c r="AE289" s="18"/>
    </row>
    <row r="290" spans="1:31" s="11" customFormat="1" ht="15" customHeight="1" x14ac:dyDescent="0.3">
      <c r="A290" s="59"/>
      <c r="B290" s="80"/>
      <c r="C290" s="174"/>
      <c r="D290" s="174"/>
      <c r="E290" s="17"/>
      <c r="F290" s="18"/>
      <c r="G290" s="18"/>
      <c r="H290" s="18"/>
      <c r="I290" s="18"/>
      <c r="J290" s="18"/>
      <c r="K290" s="18"/>
      <c r="L290" s="18"/>
      <c r="M290" s="18"/>
      <c r="N290" s="165"/>
      <c r="O290" s="165"/>
      <c r="P290" s="18"/>
      <c r="Q290" s="18"/>
      <c r="R290" s="18"/>
      <c r="S290" s="18"/>
      <c r="T290" s="18"/>
      <c r="U290" s="18"/>
      <c r="V290" s="18"/>
      <c r="W290" s="18"/>
      <c r="X290" s="165"/>
      <c r="Y290" s="165"/>
      <c r="Z290" s="18"/>
      <c r="AA290" s="18"/>
      <c r="AB290" s="18"/>
      <c r="AC290" s="18"/>
      <c r="AD290" s="18"/>
      <c r="AE290" s="18"/>
    </row>
    <row r="291" spans="1:31" s="11" customFormat="1" ht="15" customHeight="1" x14ac:dyDescent="0.3">
      <c r="A291" s="59"/>
      <c r="B291" s="80"/>
      <c r="C291" s="174"/>
      <c r="D291" s="174"/>
      <c r="E291" s="17"/>
      <c r="F291" s="18"/>
      <c r="G291" s="18"/>
      <c r="H291" s="18"/>
      <c r="I291" s="18"/>
      <c r="J291" s="18"/>
      <c r="K291" s="18"/>
      <c r="L291" s="18"/>
      <c r="M291" s="18"/>
      <c r="N291" s="165"/>
      <c r="O291" s="165"/>
      <c r="P291" s="18"/>
      <c r="Q291" s="18"/>
      <c r="R291" s="18"/>
      <c r="S291" s="18"/>
      <c r="T291" s="18"/>
      <c r="U291" s="18"/>
      <c r="V291" s="18"/>
      <c r="W291" s="18"/>
      <c r="X291" s="165"/>
      <c r="Y291" s="165"/>
      <c r="Z291" s="18"/>
      <c r="AA291" s="18"/>
      <c r="AB291" s="18"/>
      <c r="AC291" s="18"/>
      <c r="AD291" s="18"/>
      <c r="AE291" s="18"/>
    </row>
    <row r="292" spans="1:31" s="11" customFormat="1" ht="15" customHeight="1" x14ac:dyDescent="0.3">
      <c r="A292" s="59"/>
      <c r="B292" s="80"/>
      <c r="C292" s="174"/>
      <c r="D292" s="174"/>
      <c r="E292" s="17"/>
      <c r="F292" s="18"/>
      <c r="G292" s="18"/>
      <c r="H292" s="18"/>
      <c r="I292" s="18"/>
      <c r="J292" s="18"/>
      <c r="K292" s="18"/>
      <c r="L292" s="18"/>
      <c r="M292" s="18"/>
      <c r="N292" s="165"/>
      <c r="O292" s="165"/>
      <c r="P292" s="18"/>
      <c r="Q292" s="18"/>
      <c r="R292" s="18"/>
      <c r="S292" s="18"/>
      <c r="T292" s="18"/>
      <c r="U292" s="18"/>
      <c r="V292" s="18"/>
      <c r="W292" s="18"/>
      <c r="X292" s="165"/>
      <c r="Y292" s="165"/>
      <c r="Z292" s="18"/>
      <c r="AA292" s="18"/>
      <c r="AB292" s="18"/>
      <c r="AC292" s="18"/>
      <c r="AD292" s="18"/>
      <c r="AE292" s="18"/>
    </row>
    <row r="293" spans="1:31" s="11" customFormat="1" ht="15" customHeight="1" x14ac:dyDescent="0.3">
      <c r="A293" s="59"/>
      <c r="B293" s="80"/>
      <c r="C293" s="174"/>
      <c r="D293" s="174"/>
      <c r="E293" s="17"/>
      <c r="F293" s="18"/>
      <c r="G293" s="18"/>
      <c r="H293" s="18"/>
      <c r="I293" s="18"/>
      <c r="J293" s="18"/>
      <c r="K293" s="18"/>
      <c r="L293" s="18"/>
      <c r="M293" s="18"/>
      <c r="N293" s="165"/>
      <c r="O293" s="165"/>
      <c r="P293" s="18"/>
      <c r="Q293" s="18"/>
      <c r="R293" s="18"/>
      <c r="S293" s="18"/>
      <c r="T293" s="18"/>
      <c r="U293" s="18"/>
      <c r="V293" s="18"/>
      <c r="W293" s="18"/>
      <c r="X293" s="165"/>
      <c r="Y293" s="165"/>
      <c r="Z293" s="18"/>
      <c r="AA293" s="18"/>
      <c r="AB293" s="18"/>
      <c r="AC293" s="18"/>
      <c r="AD293" s="18"/>
      <c r="AE293" s="18"/>
    </row>
    <row r="294" spans="1:31" s="11" customFormat="1" ht="15" customHeight="1" x14ac:dyDescent="0.3">
      <c r="A294" s="59"/>
      <c r="B294" s="80"/>
      <c r="C294" s="174"/>
      <c r="D294" s="174"/>
      <c r="E294" s="17"/>
      <c r="F294" s="18"/>
      <c r="G294" s="18"/>
      <c r="H294" s="18"/>
      <c r="I294" s="18"/>
      <c r="J294" s="18"/>
      <c r="K294" s="18"/>
      <c r="L294" s="18"/>
      <c r="M294" s="18"/>
      <c r="N294" s="165"/>
      <c r="O294" s="165"/>
      <c r="P294" s="18"/>
      <c r="Q294" s="18"/>
      <c r="R294" s="18"/>
      <c r="S294" s="18"/>
      <c r="T294" s="18"/>
      <c r="U294" s="18"/>
      <c r="V294" s="18"/>
      <c r="W294" s="18"/>
      <c r="X294" s="165"/>
      <c r="Y294" s="165"/>
      <c r="Z294" s="18"/>
      <c r="AA294" s="18"/>
      <c r="AB294" s="18"/>
      <c r="AC294" s="18"/>
      <c r="AD294" s="18"/>
      <c r="AE294" s="18"/>
    </row>
    <row r="295" spans="1:31" s="11" customFormat="1" ht="15" customHeight="1" x14ac:dyDescent="0.3">
      <c r="A295" s="59"/>
      <c r="B295" s="80"/>
      <c r="C295" s="174"/>
      <c r="D295" s="174"/>
      <c r="E295" s="17"/>
      <c r="F295" s="18"/>
      <c r="G295" s="18"/>
      <c r="H295" s="18"/>
      <c r="I295" s="18"/>
      <c r="J295" s="18"/>
      <c r="K295" s="18"/>
      <c r="L295" s="18"/>
      <c r="M295" s="18"/>
      <c r="N295" s="165"/>
      <c r="O295" s="165"/>
      <c r="P295" s="18"/>
      <c r="Q295" s="18"/>
      <c r="R295" s="18"/>
      <c r="S295" s="18"/>
      <c r="T295" s="18"/>
      <c r="U295" s="18"/>
      <c r="V295" s="18"/>
      <c r="W295" s="18"/>
      <c r="X295" s="165"/>
      <c r="Y295" s="165"/>
      <c r="Z295" s="18"/>
      <c r="AA295" s="18"/>
      <c r="AB295" s="18"/>
      <c r="AC295" s="18"/>
      <c r="AD295" s="18"/>
      <c r="AE295" s="18"/>
    </row>
    <row r="296" spans="1:31" s="11" customFormat="1" ht="15" customHeight="1" x14ac:dyDescent="0.3">
      <c r="A296" s="59"/>
      <c r="B296" s="80"/>
      <c r="C296" s="174"/>
      <c r="D296" s="174"/>
      <c r="E296" s="17"/>
      <c r="F296" s="18"/>
      <c r="G296" s="18"/>
      <c r="H296" s="18"/>
      <c r="I296" s="18"/>
      <c r="J296" s="18"/>
      <c r="K296" s="18"/>
      <c r="L296" s="18"/>
      <c r="M296" s="18"/>
      <c r="N296" s="165"/>
      <c r="O296" s="165"/>
      <c r="P296" s="18"/>
      <c r="Q296" s="18"/>
      <c r="R296" s="18"/>
      <c r="S296" s="18"/>
      <c r="T296" s="18"/>
      <c r="U296" s="18"/>
      <c r="V296" s="18"/>
      <c r="W296" s="18"/>
      <c r="X296" s="165"/>
      <c r="Y296" s="165"/>
      <c r="Z296" s="18"/>
      <c r="AA296" s="18"/>
      <c r="AB296" s="18"/>
      <c r="AC296" s="18"/>
      <c r="AD296" s="18"/>
      <c r="AE296" s="18"/>
    </row>
    <row r="297" spans="1:31" s="11" customFormat="1" ht="15" customHeight="1" x14ac:dyDescent="0.3">
      <c r="A297" s="59"/>
      <c r="B297" s="80"/>
      <c r="C297" s="174"/>
      <c r="D297" s="174"/>
      <c r="E297" s="17"/>
      <c r="F297" s="18"/>
      <c r="G297" s="18"/>
      <c r="H297" s="18"/>
      <c r="I297" s="18"/>
      <c r="J297" s="18"/>
      <c r="K297" s="18"/>
      <c r="L297" s="18"/>
      <c r="M297" s="18"/>
      <c r="N297" s="165"/>
      <c r="O297" s="165"/>
      <c r="P297" s="18"/>
      <c r="Q297" s="18"/>
      <c r="R297" s="18"/>
      <c r="S297" s="18"/>
      <c r="T297" s="18"/>
      <c r="U297" s="18"/>
      <c r="V297" s="18"/>
      <c r="W297" s="18"/>
      <c r="X297" s="165"/>
      <c r="Y297" s="165"/>
      <c r="Z297" s="18"/>
      <c r="AA297" s="18"/>
      <c r="AB297" s="18"/>
      <c r="AC297" s="18"/>
      <c r="AD297" s="18"/>
      <c r="AE297" s="18"/>
    </row>
    <row r="298" spans="1:31" s="11" customFormat="1" ht="15" customHeight="1" x14ac:dyDescent="0.3">
      <c r="A298" s="59"/>
      <c r="B298" s="80"/>
      <c r="C298" s="174"/>
      <c r="D298" s="174"/>
      <c r="E298" s="17"/>
      <c r="F298" s="18"/>
      <c r="G298" s="18"/>
      <c r="H298" s="18"/>
      <c r="I298" s="18"/>
      <c r="J298" s="18"/>
      <c r="K298" s="18"/>
      <c r="L298" s="18"/>
      <c r="M298" s="18"/>
      <c r="N298" s="165"/>
      <c r="O298" s="165"/>
      <c r="P298" s="18"/>
      <c r="Q298" s="18"/>
      <c r="R298" s="18"/>
      <c r="S298" s="18"/>
      <c r="T298" s="18"/>
      <c r="U298" s="18"/>
      <c r="V298" s="18"/>
      <c r="W298" s="18"/>
      <c r="X298" s="165"/>
      <c r="Y298" s="165"/>
      <c r="Z298" s="18"/>
      <c r="AA298" s="18"/>
      <c r="AB298" s="18"/>
      <c r="AC298" s="18"/>
      <c r="AD298" s="18"/>
      <c r="AE298" s="18"/>
    </row>
    <row r="299" spans="1:31" s="11" customFormat="1" ht="15" customHeight="1" x14ac:dyDescent="0.3">
      <c r="A299" s="59"/>
      <c r="B299" s="80"/>
      <c r="C299" s="174"/>
      <c r="D299" s="174"/>
      <c r="E299" s="17"/>
      <c r="F299" s="18"/>
      <c r="G299" s="18"/>
      <c r="H299" s="18"/>
      <c r="I299" s="18"/>
      <c r="J299" s="18"/>
      <c r="K299" s="18"/>
      <c r="L299" s="18"/>
      <c r="M299" s="18"/>
      <c r="N299" s="165"/>
      <c r="O299" s="165"/>
      <c r="P299" s="18"/>
      <c r="Q299" s="18"/>
      <c r="R299" s="18"/>
      <c r="S299" s="18"/>
      <c r="T299" s="18"/>
      <c r="U299" s="18"/>
      <c r="V299" s="18"/>
      <c r="W299" s="18"/>
      <c r="X299" s="165"/>
      <c r="Y299" s="165"/>
      <c r="Z299" s="18"/>
      <c r="AA299" s="18"/>
      <c r="AB299" s="18"/>
      <c r="AC299" s="18"/>
      <c r="AD299" s="18"/>
      <c r="AE299" s="18"/>
    </row>
    <row r="300" spans="1:31" s="11" customFormat="1" ht="15" customHeight="1" x14ac:dyDescent="0.3">
      <c r="A300" s="59"/>
      <c r="B300" s="80"/>
      <c r="C300" s="174"/>
      <c r="D300" s="174"/>
      <c r="E300" s="17"/>
      <c r="F300" s="18"/>
      <c r="G300" s="18"/>
      <c r="H300" s="18"/>
      <c r="I300" s="18"/>
      <c r="J300" s="18"/>
      <c r="K300" s="18"/>
      <c r="L300" s="18"/>
      <c r="M300" s="18"/>
      <c r="N300" s="165"/>
      <c r="O300" s="165"/>
      <c r="P300" s="18"/>
      <c r="Q300" s="18"/>
      <c r="R300" s="18"/>
      <c r="S300" s="18"/>
      <c r="T300" s="18"/>
      <c r="U300" s="18"/>
      <c r="V300" s="18"/>
      <c r="W300" s="18"/>
      <c r="X300" s="165"/>
      <c r="Y300" s="165"/>
      <c r="Z300" s="18"/>
      <c r="AA300" s="18"/>
      <c r="AB300" s="18"/>
      <c r="AC300" s="18"/>
      <c r="AD300" s="18"/>
      <c r="AE300" s="18"/>
    </row>
    <row r="301" spans="1:31" s="11" customFormat="1" ht="15" customHeight="1" x14ac:dyDescent="0.3">
      <c r="A301" s="59"/>
      <c r="B301" s="80"/>
      <c r="C301" s="174"/>
      <c r="D301" s="174"/>
      <c r="E301" s="17"/>
      <c r="F301" s="18"/>
      <c r="G301" s="18"/>
      <c r="H301" s="18"/>
      <c r="I301" s="18"/>
      <c r="J301" s="18"/>
      <c r="K301" s="18"/>
      <c r="L301" s="18"/>
      <c r="M301" s="18"/>
      <c r="N301" s="165"/>
      <c r="O301" s="165"/>
      <c r="P301" s="18"/>
      <c r="Q301" s="18"/>
      <c r="R301" s="18"/>
      <c r="S301" s="18"/>
      <c r="T301" s="18"/>
      <c r="U301" s="18"/>
      <c r="V301" s="18"/>
      <c r="W301" s="18"/>
      <c r="X301" s="165"/>
      <c r="Y301" s="165"/>
      <c r="Z301" s="18"/>
      <c r="AA301" s="18"/>
      <c r="AB301" s="18"/>
      <c r="AC301" s="18"/>
      <c r="AD301" s="18"/>
      <c r="AE301" s="18"/>
    </row>
    <row r="302" spans="1:31" s="11" customFormat="1" ht="15" customHeight="1" x14ac:dyDescent="0.3">
      <c r="A302" s="59"/>
      <c r="B302" s="80"/>
      <c r="C302" s="174"/>
      <c r="D302" s="174"/>
      <c r="E302" s="17"/>
      <c r="F302" s="18"/>
      <c r="G302" s="18"/>
      <c r="H302" s="18"/>
      <c r="I302" s="18"/>
      <c r="J302" s="18"/>
      <c r="K302" s="18"/>
      <c r="L302" s="18"/>
      <c r="M302" s="18"/>
      <c r="N302" s="165"/>
      <c r="O302" s="165"/>
      <c r="P302" s="18"/>
      <c r="Q302" s="18"/>
      <c r="R302" s="18"/>
      <c r="S302" s="18"/>
      <c r="T302" s="18"/>
      <c r="U302" s="18"/>
      <c r="V302" s="18"/>
      <c r="W302" s="18"/>
      <c r="X302" s="165"/>
      <c r="Y302" s="165"/>
      <c r="Z302" s="18"/>
      <c r="AA302" s="18"/>
      <c r="AB302" s="18"/>
      <c r="AC302" s="18"/>
      <c r="AD302" s="18"/>
      <c r="AE302" s="18"/>
    </row>
    <row r="303" spans="1:31" s="11" customFormat="1" ht="15" customHeight="1" x14ac:dyDescent="0.3">
      <c r="A303" s="59"/>
      <c r="B303" s="80"/>
      <c r="C303" s="174"/>
      <c r="D303" s="174"/>
      <c r="E303" s="17"/>
      <c r="F303" s="18"/>
      <c r="G303" s="18"/>
      <c r="H303" s="18"/>
      <c r="I303" s="18"/>
      <c r="J303" s="18"/>
      <c r="K303" s="18"/>
      <c r="L303" s="18"/>
      <c r="M303" s="18"/>
      <c r="N303" s="165"/>
      <c r="O303" s="165"/>
      <c r="P303" s="18"/>
      <c r="Q303" s="18"/>
      <c r="R303" s="18"/>
      <c r="S303" s="18"/>
      <c r="T303" s="18"/>
      <c r="U303" s="18"/>
      <c r="V303" s="18"/>
      <c r="W303" s="18"/>
      <c r="X303" s="165"/>
      <c r="Y303" s="165"/>
      <c r="Z303" s="18"/>
      <c r="AA303" s="18"/>
      <c r="AB303" s="18"/>
      <c r="AC303" s="18"/>
      <c r="AD303" s="18"/>
      <c r="AE303" s="18"/>
    </row>
    <row r="304" spans="1:31" s="11" customFormat="1" ht="15" customHeight="1" x14ac:dyDescent="0.3">
      <c r="A304" s="59"/>
      <c r="B304" s="80"/>
      <c r="C304" s="174"/>
      <c r="D304" s="174"/>
      <c r="E304" s="17"/>
      <c r="F304" s="18"/>
      <c r="G304" s="18"/>
      <c r="H304" s="18"/>
      <c r="I304" s="18"/>
      <c r="J304" s="18"/>
      <c r="K304" s="18"/>
      <c r="L304" s="18"/>
      <c r="M304" s="18"/>
      <c r="N304" s="165"/>
      <c r="O304" s="165"/>
      <c r="P304" s="18"/>
      <c r="Q304" s="18"/>
      <c r="R304" s="18"/>
      <c r="S304" s="18"/>
      <c r="T304" s="18"/>
      <c r="U304" s="18"/>
      <c r="V304" s="18"/>
      <c r="W304" s="18"/>
      <c r="X304" s="165"/>
      <c r="Y304" s="165"/>
      <c r="Z304" s="18"/>
      <c r="AA304" s="18"/>
      <c r="AB304" s="18"/>
      <c r="AC304" s="18"/>
      <c r="AD304" s="18"/>
      <c r="AE304" s="18"/>
    </row>
    <row r="305" spans="1:31" s="11" customFormat="1" ht="15" customHeight="1" x14ac:dyDescent="0.3">
      <c r="A305" s="59"/>
      <c r="B305" s="80"/>
      <c r="C305" s="174"/>
      <c r="D305" s="174"/>
      <c r="E305" s="17"/>
      <c r="F305" s="18"/>
      <c r="G305" s="18"/>
      <c r="H305" s="18"/>
      <c r="I305" s="18"/>
      <c r="J305" s="18"/>
      <c r="K305" s="18"/>
      <c r="L305" s="18"/>
      <c r="M305" s="18"/>
      <c r="N305" s="165"/>
      <c r="O305" s="165"/>
      <c r="P305" s="18"/>
      <c r="Q305" s="18"/>
      <c r="R305" s="18"/>
      <c r="S305" s="18"/>
      <c r="T305" s="18"/>
      <c r="U305" s="18"/>
      <c r="V305" s="18"/>
      <c r="W305" s="18"/>
      <c r="X305" s="165"/>
      <c r="Y305" s="165"/>
      <c r="Z305" s="18"/>
      <c r="AA305" s="18"/>
      <c r="AB305" s="18"/>
      <c r="AC305" s="18"/>
      <c r="AD305" s="18"/>
      <c r="AE305" s="18"/>
    </row>
    <row r="306" spans="1:31" s="11" customFormat="1" ht="15" customHeight="1" x14ac:dyDescent="0.3">
      <c r="A306" s="59"/>
      <c r="B306" s="80"/>
      <c r="C306" s="174"/>
      <c r="D306" s="174"/>
      <c r="E306" s="17"/>
      <c r="F306" s="18"/>
      <c r="G306" s="18"/>
      <c r="H306" s="18"/>
      <c r="I306" s="18"/>
      <c r="J306" s="18"/>
      <c r="K306" s="18"/>
      <c r="L306" s="18"/>
      <c r="M306" s="18"/>
      <c r="N306" s="165"/>
      <c r="O306" s="165"/>
      <c r="P306" s="18"/>
      <c r="Q306" s="18"/>
      <c r="R306" s="18"/>
      <c r="S306" s="18"/>
      <c r="T306" s="18"/>
      <c r="U306" s="18"/>
      <c r="V306" s="18"/>
      <c r="W306" s="18"/>
      <c r="X306" s="165"/>
      <c r="Y306" s="165"/>
      <c r="Z306" s="18"/>
      <c r="AA306" s="18"/>
      <c r="AB306" s="18"/>
      <c r="AC306" s="18"/>
      <c r="AD306" s="18"/>
      <c r="AE306" s="18"/>
    </row>
    <row r="307" spans="1:31" s="11" customFormat="1" ht="15" customHeight="1" x14ac:dyDescent="0.3">
      <c r="A307" s="59"/>
      <c r="B307" s="80"/>
      <c r="C307" s="174"/>
      <c r="D307" s="174"/>
      <c r="E307" s="17"/>
      <c r="F307" s="18"/>
      <c r="G307" s="18"/>
      <c r="H307" s="18"/>
      <c r="I307" s="18"/>
      <c r="J307" s="18"/>
      <c r="K307" s="18"/>
      <c r="L307" s="18"/>
      <c r="M307" s="18"/>
      <c r="N307" s="165"/>
      <c r="O307" s="165"/>
      <c r="P307" s="18"/>
      <c r="Q307" s="18"/>
      <c r="R307" s="18"/>
      <c r="S307" s="18"/>
      <c r="T307" s="18"/>
      <c r="U307" s="18"/>
      <c r="V307" s="18"/>
      <c r="W307" s="18"/>
      <c r="X307" s="165"/>
      <c r="Y307" s="165"/>
      <c r="Z307" s="18"/>
      <c r="AA307" s="18"/>
      <c r="AB307" s="18"/>
      <c r="AC307" s="18"/>
      <c r="AD307" s="18"/>
      <c r="AE307" s="18"/>
    </row>
    <row r="308" spans="1:31" s="11" customFormat="1" ht="15" customHeight="1" x14ac:dyDescent="0.3">
      <c r="A308" s="59"/>
      <c r="B308" s="80"/>
      <c r="C308" s="174"/>
      <c r="D308" s="174"/>
      <c r="E308" s="17"/>
      <c r="F308" s="18"/>
      <c r="G308" s="18"/>
      <c r="H308" s="18"/>
      <c r="I308" s="18"/>
      <c r="J308" s="18"/>
      <c r="K308" s="18"/>
      <c r="L308" s="18"/>
      <c r="M308" s="18"/>
      <c r="N308" s="165"/>
      <c r="O308" s="165"/>
      <c r="P308" s="18"/>
      <c r="Q308" s="18"/>
      <c r="R308" s="18"/>
      <c r="S308" s="18"/>
      <c r="T308" s="18"/>
      <c r="U308" s="18"/>
      <c r="V308" s="18"/>
      <c r="W308" s="18"/>
      <c r="X308" s="165"/>
      <c r="Y308" s="165"/>
      <c r="Z308" s="18"/>
      <c r="AA308" s="18"/>
      <c r="AB308" s="18"/>
      <c r="AC308" s="18"/>
      <c r="AD308" s="18"/>
      <c r="AE308" s="18"/>
    </row>
    <row r="309" spans="1:31" s="11" customFormat="1" ht="15" customHeight="1" x14ac:dyDescent="0.3">
      <c r="A309" s="59"/>
      <c r="B309" s="80"/>
      <c r="C309" s="174"/>
      <c r="D309" s="174"/>
      <c r="E309" s="17"/>
      <c r="F309" s="18"/>
      <c r="G309" s="18"/>
      <c r="H309" s="18"/>
      <c r="I309" s="18"/>
      <c r="J309" s="18"/>
      <c r="K309" s="18"/>
      <c r="L309" s="18"/>
      <c r="M309" s="18"/>
      <c r="N309" s="165"/>
      <c r="O309" s="165"/>
      <c r="P309" s="18"/>
      <c r="Q309" s="18"/>
      <c r="R309" s="18"/>
      <c r="S309" s="18"/>
      <c r="T309" s="18"/>
      <c r="U309" s="18"/>
      <c r="V309" s="18"/>
      <c r="W309" s="18"/>
      <c r="X309" s="165"/>
      <c r="Y309" s="165"/>
      <c r="Z309" s="18"/>
      <c r="AA309" s="18"/>
      <c r="AB309" s="18"/>
      <c r="AC309" s="18"/>
      <c r="AD309" s="18"/>
      <c r="AE309" s="18"/>
    </row>
    <row r="310" spans="1:31" s="11" customFormat="1" ht="15" customHeight="1" x14ac:dyDescent="0.3">
      <c r="A310" s="59"/>
      <c r="B310" s="80"/>
      <c r="C310" s="174"/>
      <c r="D310" s="174"/>
      <c r="E310" s="17"/>
      <c r="F310" s="18"/>
      <c r="G310" s="18"/>
      <c r="H310" s="18"/>
      <c r="I310" s="18"/>
      <c r="J310" s="18"/>
      <c r="K310" s="18"/>
      <c r="L310" s="18"/>
      <c r="M310" s="18"/>
      <c r="N310" s="165"/>
      <c r="O310" s="165"/>
      <c r="P310" s="18"/>
      <c r="Q310" s="18"/>
      <c r="R310" s="18"/>
      <c r="S310" s="18"/>
      <c r="T310" s="18"/>
      <c r="U310" s="18"/>
      <c r="V310" s="18"/>
      <c r="W310" s="18"/>
      <c r="X310" s="165"/>
      <c r="Y310" s="165"/>
      <c r="Z310" s="18"/>
      <c r="AA310" s="18"/>
      <c r="AB310" s="18"/>
      <c r="AC310" s="18"/>
      <c r="AD310" s="18"/>
      <c r="AE310" s="18"/>
    </row>
    <row r="311" spans="1:31" s="11" customFormat="1" ht="15" customHeight="1" x14ac:dyDescent="0.3">
      <c r="A311" s="59"/>
      <c r="B311" s="80"/>
      <c r="C311" s="174"/>
      <c r="D311" s="174"/>
      <c r="E311" s="17"/>
      <c r="F311" s="18"/>
      <c r="G311" s="18"/>
      <c r="H311" s="18"/>
      <c r="I311" s="18"/>
      <c r="J311" s="18"/>
      <c r="K311" s="18"/>
      <c r="L311" s="18"/>
      <c r="M311" s="18"/>
      <c r="N311" s="165"/>
      <c r="O311" s="165"/>
      <c r="P311" s="18"/>
      <c r="Q311" s="18"/>
      <c r="R311" s="18"/>
      <c r="S311" s="18"/>
      <c r="T311" s="18"/>
      <c r="U311" s="18"/>
      <c r="V311" s="18"/>
      <c r="W311" s="18"/>
      <c r="X311" s="165"/>
      <c r="Y311" s="165"/>
      <c r="Z311" s="18"/>
      <c r="AA311" s="18"/>
      <c r="AB311" s="18"/>
      <c r="AC311" s="18"/>
      <c r="AD311" s="18"/>
      <c r="AE311" s="18"/>
    </row>
    <row r="312" spans="1:31" s="11" customFormat="1" ht="15" customHeight="1" x14ac:dyDescent="0.3">
      <c r="A312" s="59"/>
      <c r="B312" s="80"/>
      <c r="C312" s="174"/>
      <c r="D312" s="174"/>
      <c r="E312" s="17"/>
      <c r="F312" s="18"/>
      <c r="G312" s="18"/>
      <c r="H312" s="18"/>
      <c r="I312" s="18"/>
      <c r="J312" s="18"/>
      <c r="K312" s="18"/>
      <c r="L312" s="18"/>
      <c r="M312" s="18"/>
      <c r="N312" s="165"/>
      <c r="O312" s="165"/>
      <c r="P312" s="18"/>
      <c r="Q312" s="18"/>
      <c r="R312" s="18"/>
      <c r="S312" s="18"/>
      <c r="T312" s="18"/>
      <c r="U312" s="18"/>
      <c r="V312" s="18"/>
      <c r="W312" s="18"/>
      <c r="X312" s="165"/>
      <c r="Y312" s="165"/>
      <c r="Z312" s="18"/>
      <c r="AA312" s="18"/>
      <c r="AB312" s="18"/>
      <c r="AC312" s="18"/>
      <c r="AD312" s="18"/>
      <c r="AE312" s="18"/>
    </row>
    <row r="313" spans="1:31" s="11" customFormat="1" ht="15" customHeight="1" x14ac:dyDescent="0.3">
      <c r="A313" s="59"/>
      <c r="B313" s="80"/>
      <c r="C313" s="174"/>
      <c r="D313" s="174"/>
      <c r="E313" s="17"/>
      <c r="F313" s="18"/>
      <c r="G313" s="18"/>
      <c r="H313" s="18"/>
      <c r="I313" s="18"/>
      <c r="J313" s="18"/>
      <c r="K313" s="18"/>
      <c r="L313" s="18"/>
      <c r="M313" s="18"/>
      <c r="N313" s="165"/>
      <c r="O313" s="165"/>
      <c r="P313" s="18"/>
      <c r="Q313" s="18"/>
      <c r="R313" s="18"/>
      <c r="S313" s="18"/>
      <c r="T313" s="18"/>
      <c r="U313" s="18"/>
      <c r="V313" s="18"/>
      <c r="W313" s="18"/>
      <c r="X313" s="165"/>
      <c r="Y313" s="165"/>
      <c r="Z313" s="18"/>
      <c r="AA313" s="18"/>
      <c r="AB313" s="18"/>
      <c r="AC313" s="18"/>
      <c r="AD313" s="18"/>
      <c r="AE313" s="18"/>
    </row>
    <row r="314" spans="1:31" s="11" customFormat="1" ht="15" customHeight="1" x14ac:dyDescent="0.3">
      <c r="A314" s="59"/>
      <c r="B314" s="80"/>
      <c r="C314" s="174"/>
      <c r="D314" s="174"/>
      <c r="E314" s="17"/>
      <c r="F314" s="18"/>
      <c r="G314" s="18"/>
      <c r="H314" s="18"/>
      <c r="I314" s="18"/>
      <c r="J314" s="18"/>
      <c r="K314" s="18"/>
      <c r="L314" s="18"/>
      <c r="M314" s="18"/>
      <c r="N314" s="165"/>
      <c r="O314" s="165"/>
      <c r="P314" s="18"/>
      <c r="Q314" s="18"/>
      <c r="R314" s="18"/>
      <c r="S314" s="18"/>
      <c r="T314" s="18"/>
      <c r="U314" s="18"/>
      <c r="V314" s="18"/>
      <c r="W314" s="18"/>
      <c r="X314" s="165"/>
      <c r="Y314" s="165"/>
      <c r="Z314" s="18"/>
      <c r="AA314" s="18"/>
      <c r="AB314" s="18"/>
      <c r="AC314" s="18"/>
      <c r="AD314" s="18"/>
      <c r="AE314" s="18"/>
    </row>
    <row r="315" spans="1:31" s="11" customFormat="1" ht="15" customHeight="1" x14ac:dyDescent="0.3">
      <c r="A315" s="59"/>
      <c r="B315" s="80"/>
      <c r="C315" s="174"/>
      <c r="D315" s="174"/>
      <c r="E315" s="17"/>
      <c r="F315" s="18"/>
      <c r="G315" s="18"/>
      <c r="H315" s="18"/>
      <c r="I315" s="18"/>
      <c r="J315" s="18"/>
      <c r="K315" s="18"/>
      <c r="L315" s="18"/>
      <c r="M315" s="18"/>
      <c r="N315" s="165"/>
      <c r="O315" s="165"/>
      <c r="P315" s="18"/>
      <c r="Q315" s="18"/>
      <c r="R315" s="18"/>
      <c r="S315" s="18"/>
      <c r="T315" s="18"/>
      <c r="U315" s="18"/>
      <c r="V315" s="18"/>
      <c r="W315" s="18"/>
      <c r="X315" s="165"/>
      <c r="Y315" s="165"/>
      <c r="Z315" s="18"/>
      <c r="AA315" s="18"/>
      <c r="AB315" s="18"/>
      <c r="AC315" s="18"/>
      <c r="AD315" s="18"/>
      <c r="AE315" s="18"/>
    </row>
    <row r="316" spans="1:31" s="11" customFormat="1" ht="15" customHeight="1" x14ac:dyDescent="0.3">
      <c r="A316" s="59"/>
      <c r="B316" s="80"/>
      <c r="C316" s="174"/>
      <c r="D316" s="174"/>
      <c r="E316" s="17"/>
      <c r="F316" s="18"/>
      <c r="G316" s="18"/>
      <c r="H316" s="18"/>
      <c r="I316" s="18"/>
      <c r="J316" s="18"/>
      <c r="K316" s="18"/>
      <c r="L316" s="18"/>
      <c r="M316" s="18"/>
      <c r="N316" s="165"/>
      <c r="O316" s="165"/>
      <c r="P316" s="18"/>
      <c r="Q316" s="18"/>
      <c r="R316" s="18"/>
      <c r="S316" s="18"/>
      <c r="T316" s="18"/>
      <c r="U316" s="18"/>
      <c r="V316" s="18"/>
      <c r="W316" s="18"/>
      <c r="X316" s="165"/>
      <c r="Y316" s="165"/>
      <c r="Z316" s="18"/>
      <c r="AA316" s="18"/>
      <c r="AB316" s="18"/>
      <c r="AC316" s="18"/>
      <c r="AD316" s="18"/>
      <c r="AE316" s="18"/>
    </row>
    <row r="317" spans="1:31" s="11" customFormat="1" ht="15" customHeight="1" x14ac:dyDescent="0.3">
      <c r="A317" s="59"/>
      <c r="B317" s="80"/>
      <c r="C317" s="174"/>
      <c r="D317" s="174"/>
      <c r="E317" s="17"/>
      <c r="F317" s="18"/>
      <c r="G317" s="18"/>
      <c r="H317" s="18"/>
      <c r="I317" s="18"/>
      <c r="J317" s="18"/>
      <c r="K317" s="18"/>
      <c r="L317" s="18"/>
      <c r="M317" s="18"/>
      <c r="N317" s="165"/>
      <c r="O317" s="165"/>
      <c r="P317" s="18"/>
      <c r="Q317" s="18"/>
      <c r="R317" s="18"/>
      <c r="S317" s="18"/>
      <c r="T317" s="18"/>
      <c r="U317" s="18"/>
      <c r="V317" s="18"/>
      <c r="W317" s="18"/>
      <c r="X317" s="165"/>
      <c r="Y317" s="165"/>
      <c r="Z317" s="18"/>
      <c r="AA317" s="18"/>
      <c r="AB317" s="18"/>
      <c r="AC317" s="18"/>
      <c r="AD317" s="18"/>
      <c r="AE317" s="18"/>
    </row>
    <row r="318" spans="1:31" s="11" customFormat="1" ht="15" customHeight="1" x14ac:dyDescent="0.3">
      <c r="A318" s="59"/>
      <c r="B318" s="80"/>
      <c r="C318" s="174"/>
      <c r="D318" s="174"/>
      <c r="E318" s="17"/>
      <c r="F318" s="18"/>
      <c r="G318" s="18"/>
      <c r="H318" s="18"/>
      <c r="I318" s="18"/>
      <c r="J318" s="18"/>
      <c r="K318" s="18"/>
      <c r="L318" s="18"/>
      <c r="M318" s="18"/>
      <c r="N318" s="165"/>
      <c r="O318" s="165"/>
      <c r="P318" s="18"/>
      <c r="Q318" s="18"/>
      <c r="R318" s="18"/>
      <c r="S318" s="18"/>
      <c r="T318" s="18"/>
      <c r="U318" s="18"/>
      <c r="V318" s="18"/>
      <c r="W318" s="18"/>
      <c r="X318" s="165"/>
      <c r="Y318" s="165"/>
      <c r="Z318" s="18"/>
      <c r="AA318" s="18"/>
      <c r="AB318" s="18"/>
      <c r="AC318" s="18"/>
      <c r="AD318" s="18"/>
      <c r="AE318" s="18"/>
    </row>
    <row r="319" spans="1:31" s="11" customFormat="1" ht="15" customHeight="1" x14ac:dyDescent="0.3">
      <c r="A319" s="59"/>
      <c r="B319" s="80"/>
      <c r="C319" s="174"/>
      <c r="D319" s="174"/>
      <c r="E319" s="17"/>
      <c r="F319" s="18"/>
      <c r="G319" s="18"/>
      <c r="H319" s="18"/>
      <c r="I319" s="18"/>
      <c r="J319" s="18"/>
      <c r="K319" s="18"/>
      <c r="L319" s="18"/>
      <c r="M319" s="18"/>
      <c r="N319" s="165"/>
      <c r="O319" s="165"/>
      <c r="P319" s="18"/>
      <c r="Q319" s="18"/>
      <c r="R319" s="18"/>
      <c r="S319" s="18"/>
      <c r="T319" s="18"/>
      <c r="U319" s="18"/>
      <c r="V319" s="18"/>
      <c r="W319" s="18"/>
      <c r="X319" s="165"/>
      <c r="Y319" s="165"/>
      <c r="Z319" s="18"/>
      <c r="AA319" s="18"/>
      <c r="AB319" s="18"/>
      <c r="AC319" s="18"/>
      <c r="AD319" s="18"/>
      <c r="AE319" s="18"/>
    </row>
    <row r="320" spans="1:31" s="11" customFormat="1" ht="15" customHeight="1" x14ac:dyDescent="0.3">
      <c r="A320" s="59"/>
      <c r="B320" s="80"/>
      <c r="C320" s="174"/>
      <c r="D320" s="174"/>
      <c r="E320" s="17"/>
      <c r="F320" s="18"/>
      <c r="G320" s="18"/>
      <c r="H320" s="18"/>
      <c r="I320" s="18"/>
      <c r="J320" s="18"/>
      <c r="K320" s="18"/>
      <c r="L320" s="18"/>
      <c r="M320" s="18"/>
      <c r="N320" s="165"/>
      <c r="O320" s="165"/>
      <c r="P320" s="18"/>
      <c r="Q320" s="18"/>
      <c r="R320" s="18"/>
      <c r="S320" s="18"/>
      <c r="T320" s="18"/>
      <c r="U320" s="18"/>
      <c r="V320" s="18"/>
      <c r="W320" s="18"/>
      <c r="X320" s="165"/>
      <c r="Y320" s="165"/>
      <c r="Z320" s="18"/>
      <c r="AA320" s="18"/>
      <c r="AB320" s="18"/>
      <c r="AC320" s="18"/>
      <c r="AD320" s="18"/>
      <c r="AE320" s="18"/>
    </row>
    <row r="321" spans="1:31" s="11" customFormat="1" ht="15" customHeight="1" x14ac:dyDescent="0.3">
      <c r="A321" s="59"/>
      <c r="B321" s="80"/>
      <c r="C321" s="174"/>
      <c r="D321" s="174"/>
      <c r="E321" s="17"/>
      <c r="F321" s="18"/>
      <c r="G321" s="18"/>
      <c r="H321" s="18"/>
      <c r="I321" s="18"/>
      <c r="J321" s="18"/>
      <c r="K321" s="18"/>
      <c r="L321" s="18"/>
      <c r="M321" s="18"/>
      <c r="N321" s="165"/>
      <c r="O321" s="165"/>
      <c r="P321" s="18"/>
      <c r="Q321" s="18"/>
      <c r="R321" s="18"/>
      <c r="S321" s="18"/>
      <c r="T321" s="18"/>
      <c r="U321" s="18"/>
      <c r="V321" s="18"/>
      <c r="W321" s="18"/>
      <c r="X321" s="165"/>
      <c r="Y321" s="165"/>
      <c r="Z321" s="18"/>
      <c r="AA321" s="18"/>
      <c r="AB321" s="18"/>
      <c r="AC321" s="18"/>
      <c r="AD321" s="18"/>
      <c r="AE321" s="18"/>
    </row>
    <row r="322" spans="1:31" s="11" customFormat="1" ht="15" customHeight="1" x14ac:dyDescent="0.3">
      <c r="A322" s="59"/>
      <c r="B322" s="80"/>
      <c r="C322" s="174"/>
      <c r="D322" s="174"/>
      <c r="E322" s="17"/>
      <c r="F322" s="18"/>
      <c r="G322" s="18"/>
      <c r="H322" s="18"/>
      <c r="I322" s="18"/>
      <c r="J322" s="18"/>
      <c r="K322" s="18"/>
      <c r="L322" s="18"/>
      <c r="M322" s="18"/>
      <c r="N322" s="165"/>
      <c r="O322" s="165"/>
      <c r="P322" s="18"/>
      <c r="Q322" s="18"/>
      <c r="R322" s="18"/>
      <c r="S322" s="18"/>
      <c r="T322" s="18"/>
      <c r="U322" s="18"/>
      <c r="V322" s="18"/>
      <c r="W322" s="18"/>
      <c r="X322" s="165"/>
      <c r="Y322" s="165"/>
      <c r="Z322" s="18"/>
      <c r="AA322" s="18"/>
      <c r="AB322" s="18"/>
      <c r="AC322" s="18"/>
      <c r="AD322" s="18"/>
      <c r="AE322" s="18"/>
    </row>
    <row r="323" spans="1:31" s="11" customFormat="1" ht="15" customHeight="1" x14ac:dyDescent="0.3">
      <c r="A323" s="59"/>
      <c r="B323" s="80"/>
      <c r="C323" s="174"/>
      <c r="D323" s="174"/>
      <c r="E323" s="17"/>
      <c r="F323" s="18"/>
      <c r="G323" s="18"/>
      <c r="H323" s="18"/>
      <c r="I323" s="18"/>
      <c r="J323" s="18"/>
      <c r="K323" s="18"/>
      <c r="L323" s="18"/>
      <c r="M323" s="18"/>
      <c r="N323" s="165"/>
      <c r="O323" s="165"/>
      <c r="P323" s="18"/>
      <c r="Q323" s="18"/>
      <c r="R323" s="18"/>
      <c r="S323" s="18"/>
      <c r="T323" s="18"/>
      <c r="U323" s="18"/>
      <c r="V323" s="18"/>
      <c r="W323" s="18"/>
      <c r="X323" s="165"/>
      <c r="Y323" s="165"/>
      <c r="Z323" s="18"/>
      <c r="AA323" s="18"/>
      <c r="AB323" s="18"/>
      <c r="AC323" s="18"/>
      <c r="AD323" s="18"/>
      <c r="AE323" s="18"/>
    </row>
    <row r="324" spans="1:31" s="11" customFormat="1" ht="15" customHeight="1" x14ac:dyDescent="0.3">
      <c r="A324" s="59"/>
      <c r="B324" s="80"/>
      <c r="C324" s="174"/>
      <c r="D324" s="174"/>
      <c r="E324" s="17"/>
      <c r="F324" s="18"/>
      <c r="G324" s="18"/>
      <c r="H324" s="18"/>
      <c r="I324" s="18"/>
      <c r="J324" s="18"/>
      <c r="K324" s="18"/>
      <c r="L324" s="18"/>
      <c r="M324" s="18"/>
      <c r="N324" s="165"/>
      <c r="O324" s="165"/>
      <c r="P324" s="18"/>
      <c r="Q324" s="18"/>
      <c r="R324" s="18"/>
      <c r="S324" s="18"/>
      <c r="T324" s="18"/>
      <c r="U324" s="18"/>
      <c r="V324" s="18"/>
      <c r="W324" s="18"/>
      <c r="X324" s="165"/>
      <c r="Y324" s="165"/>
      <c r="Z324" s="18"/>
      <c r="AA324" s="18"/>
      <c r="AB324" s="18"/>
      <c r="AC324" s="18"/>
      <c r="AD324" s="18"/>
      <c r="AE324" s="18"/>
    </row>
    <row r="325" spans="1:31" s="11" customFormat="1" ht="15" customHeight="1" x14ac:dyDescent="0.3">
      <c r="A325" s="59"/>
      <c r="B325" s="80"/>
      <c r="C325" s="174"/>
      <c r="D325" s="174"/>
      <c r="E325" s="17"/>
      <c r="F325" s="18"/>
      <c r="G325" s="18"/>
      <c r="H325" s="18"/>
      <c r="I325" s="18"/>
      <c r="J325" s="18"/>
      <c r="K325" s="18"/>
      <c r="L325" s="18"/>
      <c r="M325" s="18"/>
      <c r="N325" s="165"/>
      <c r="O325" s="165"/>
      <c r="P325" s="18"/>
      <c r="Q325" s="18"/>
      <c r="R325" s="18"/>
      <c r="S325" s="18"/>
      <c r="T325" s="18"/>
      <c r="U325" s="18"/>
      <c r="V325" s="18"/>
      <c r="W325" s="18"/>
      <c r="X325" s="165"/>
      <c r="Y325" s="165"/>
      <c r="Z325" s="18"/>
      <c r="AA325" s="18"/>
      <c r="AB325" s="18"/>
      <c r="AC325" s="18"/>
      <c r="AD325" s="18"/>
      <c r="AE325" s="18"/>
    </row>
    <row r="326" spans="1:31" s="11" customFormat="1" ht="15" customHeight="1" x14ac:dyDescent="0.3">
      <c r="A326" s="59"/>
      <c r="B326" s="80"/>
      <c r="C326" s="174"/>
      <c r="D326" s="174"/>
      <c r="E326" s="17"/>
      <c r="F326" s="18"/>
      <c r="G326" s="18"/>
      <c r="H326" s="18"/>
      <c r="I326" s="18"/>
      <c r="J326" s="18"/>
      <c r="K326" s="18"/>
      <c r="L326" s="18"/>
      <c r="M326" s="18"/>
      <c r="N326" s="165"/>
      <c r="O326" s="165"/>
      <c r="P326" s="18"/>
      <c r="Q326" s="18"/>
      <c r="R326" s="18"/>
      <c r="S326" s="18"/>
      <c r="T326" s="18"/>
      <c r="U326" s="18"/>
      <c r="V326" s="18"/>
      <c r="W326" s="18"/>
      <c r="X326" s="165"/>
      <c r="Y326" s="165"/>
      <c r="Z326" s="18"/>
      <c r="AA326" s="18"/>
      <c r="AB326" s="18"/>
      <c r="AC326" s="18"/>
      <c r="AD326" s="18"/>
      <c r="AE326" s="18"/>
    </row>
    <row r="327" spans="1:31" s="11" customFormat="1" ht="15" customHeight="1" x14ac:dyDescent="0.3">
      <c r="A327" s="59"/>
      <c r="B327" s="80"/>
      <c r="C327" s="174"/>
      <c r="D327" s="174"/>
      <c r="E327" s="17"/>
      <c r="F327" s="18"/>
      <c r="G327" s="18"/>
      <c r="H327" s="18"/>
      <c r="I327" s="18"/>
      <c r="J327" s="18"/>
      <c r="K327" s="18"/>
      <c r="L327" s="18"/>
      <c r="M327" s="18"/>
      <c r="N327" s="165"/>
      <c r="O327" s="165"/>
      <c r="P327" s="18"/>
      <c r="Q327" s="18"/>
      <c r="R327" s="18"/>
      <c r="S327" s="18"/>
      <c r="T327" s="18"/>
      <c r="U327" s="18"/>
      <c r="V327" s="18"/>
      <c r="W327" s="18"/>
      <c r="X327" s="165"/>
      <c r="Y327" s="165"/>
      <c r="Z327" s="18"/>
      <c r="AA327" s="18"/>
      <c r="AB327" s="18"/>
      <c r="AC327" s="18"/>
      <c r="AD327" s="18"/>
      <c r="AE327" s="18"/>
    </row>
    <row r="328" spans="1:31" s="11" customFormat="1" ht="15" customHeight="1" x14ac:dyDescent="0.3">
      <c r="A328" s="59"/>
      <c r="B328" s="80"/>
      <c r="C328" s="174"/>
      <c r="D328" s="174"/>
      <c r="E328" s="17"/>
      <c r="F328" s="18"/>
      <c r="G328" s="18"/>
      <c r="H328" s="18"/>
      <c r="I328" s="18"/>
      <c r="J328" s="18"/>
      <c r="K328" s="18"/>
      <c r="L328" s="18"/>
      <c r="M328" s="18"/>
      <c r="N328" s="165"/>
      <c r="O328" s="165"/>
      <c r="P328" s="18"/>
      <c r="Q328" s="18"/>
      <c r="R328" s="18"/>
      <c r="S328" s="18"/>
      <c r="T328" s="18"/>
      <c r="U328" s="18"/>
      <c r="V328" s="18"/>
      <c r="W328" s="18"/>
      <c r="X328" s="165"/>
      <c r="Y328" s="165"/>
      <c r="Z328" s="18"/>
      <c r="AA328" s="18"/>
      <c r="AB328" s="18"/>
      <c r="AC328" s="18"/>
      <c r="AD328" s="18"/>
      <c r="AE328" s="18"/>
    </row>
    <row r="329" spans="1:31" s="11" customFormat="1" ht="15" customHeight="1" x14ac:dyDescent="0.3">
      <c r="A329" s="59"/>
      <c r="B329" s="80"/>
      <c r="C329" s="174"/>
      <c r="D329" s="174"/>
      <c r="E329" s="17"/>
      <c r="F329" s="18"/>
      <c r="G329" s="18"/>
      <c r="H329" s="18"/>
      <c r="I329" s="18"/>
      <c r="J329" s="18"/>
      <c r="K329" s="18"/>
      <c r="L329" s="18"/>
      <c r="M329" s="18"/>
      <c r="N329" s="165"/>
      <c r="O329" s="165"/>
      <c r="P329" s="18"/>
      <c r="Q329" s="18"/>
      <c r="R329" s="18"/>
      <c r="S329" s="18"/>
      <c r="T329" s="18"/>
      <c r="U329" s="18"/>
      <c r="V329" s="18"/>
      <c r="W329" s="18"/>
      <c r="X329" s="165"/>
      <c r="Y329" s="165"/>
      <c r="Z329" s="18"/>
      <c r="AA329" s="18"/>
      <c r="AB329" s="18"/>
      <c r="AC329" s="18"/>
      <c r="AD329" s="18"/>
      <c r="AE329" s="18"/>
    </row>
    <row r="330" spans="1:31" s="11" customFormat="1" ht="15" customHeight="1" x14ac:dyDescent="0.3">
      <c r="A330" s="59"/>
      <c r="B330" s="80"/>
      <c r="C330" s="174"/>
      <c r="D330" s="174"/>
      <c r="E330" s="17"/>
      <c r="F330" s="18"/>
      <c r="G330" s="18"/>
      <c r="H330" s="18"/>
      <c r="I330" s="18"/>
      <c r="J330" s="18"/>
      <c r="K330" s="18"/>
      <c r="L330" s="18"/>
      <c r="M330" s="18"/>
      <c r="N330" s="165"/>
      <c r="O330" s="165"/>
      <c r="P330" s="18"/>
      <c r="Q330" s="18"/>
      <c r="R330" s="18"/>
      <c r="S330" s="18"/>
      <c r="T330" s="18"/>
      <c r="U330" s="18"/>
      <c r="V330" s="18"/>
      <c r="W330" s="18"/>
      <c r="X330" s="165"/>
      <c r="Y330" s="165"/>
      <c r="Z330" s="18"/>
      <c r="AA330" s="18"/>
      <c r="AB330" s="18"/>
      <c r="AC330" s="18"/>
      <c r="AD330" s="18"/>
      <c r="AE330" s="18"/>
    </row>
    <row r="331" spans="1:31" s="11" customFormat="1" ht="15" customHeight="1" x14ac:dyDescent="0.3">
      <c r="A331" s="59"/>
      <c r="B331" s="80"/>
      <c r="C331" s="174"/>
      <c r="D331" s="174"/>
      <c r="E331" s="17"/>
      <c r="F331" s="18"/>
      <c r="G331" s="18"/>
      <c r="H331" s="18"/>
      <c r="I331" s="18"/>
      <c r="J331" s="18"/>
      <c r="K331" s="18"/>
      <c r="L331" s="18"/>
      <c r="M331" s="18"/>
      <c r="N331" s="165"/>
      <c r="O331" s="165"/>
      <c r="P331" s="18"/>
      <c r="Q331" s="18"/>
      <c r="R331" s="18"/>
      <c r="S331" s="18"/>
      <c r="T331" s="18"/>
      <c r="U331" s="18"/>
      <c r="V331" s="18"/>
      <c r="W331" s="18"/>
      <c r="X331" s="165"/>
      <c r="Y331" s="165"/>
      <c r="Z331" s="18"/>
      <c r="AA331" s="18"/>
      <c r="AB331" s="18"/>
      <c r="AC331" s="18"/>
      <c r="AD331" s="18"/>
      <c r="AE331" s="18"/>
    </row>
    <row r="332" spans="1:31" s="11" customFormat="1" ht="15" customHeight="1" x14ac:dyDescent="0.3">
      <c r="A332" s="59"/>
      <c r="B332" s="80"/>
      <c r="C332" s="174"/>
      <c r="D332" s="174"/>
      <c r="E332" s="17"/>
      <c r="F332" s="18"/>
      <c r="G332" s="18"/>
      <c r="H332" s="18"/>
      <c r="I332" s="18"/>
      <c r="J332" s="18"/>
      <c r="K332" s="18"/>
      <c r="L332" s="18"/>
      <c r="M332" s="18"/>
      <c r="N332" s="165"/>
      <c r="O332" s="165"/>
      <c r="P332" s="18"/>
      <c r="Q332" s="18"/>
      <c r="R332" s="18"/>
      <c r="S332" s="18"/>
      <c r="T332" s="18"/>
      <c r="U332" s="18"/>
      <c r="V332" s="18"/>
      <c r="W332" s="18"/>
      <c r="X332" s="165"/>
      <c r="Y332" s="165"/>
      <c r="Z332" s="18"/>
      <c r="AA332" s="18"/>
      <c r="AB332" s="18"/>
      <c r="AC332" s="18"/>
      <c r="AD332" s="18"/>
      <c r="AE332" s="18"/>
    </row>
    <row r="333" spans="1:31" s="11" customFormat="1" ht="15" customHeight="1" x14ac:dyDescent="0.3">
      <c r="A333" s="59"/>
      <c r="B333" s="80"/>
      <c r="C333" s="174"/>
      <c r="D333" s="174"/>
      <c r="E333" s="17"/>
      <c r="F333" s="18"/>
      <c r="G333" s="18"/>
      <c r="H333" s="18"/>
      <c r="I333" s="18"/>
      <c r="J333" s="18"/>
      <c r="K333" s="18"/>
      <c r="L333" s="18"/>
      <c r="M333" s="18"/>
      <c r="N333" s="165"/>
      <c r="O333" s="165"/>
      <c r="P333" s="18"/>
      <c r="Q333" s="18"/>
      <c r="R333" s="18"/>
      <c r="S333" s="18"/>
      <c r="T333" s="18"/>
      <c r="U333" s="18"/>
      <c r="V333" s="18"/>
      <c r="W333" s="18"/>
      <c r="X333" s="165"/>
      <c r="Y333" s="165"/>
      <c r="Z333" s="18"/>
      <c r="AA333" s="18"/>
      <c r="AB333" s="18"/>
      <c r="AC333" s="18"/>
      <c r="AD333" s="18"/>
      <c r="AE333" s="18"/>
    </row>
    <row r="334" spans="1:31" s="11" customFormat="1" ht="15" customHeight="1" x14ac:dyDescent="0.3">
      <c r="A334" s="59"/>
      <c r="B334" s="80"/>
      <c r="C334" s="174"/>
      <c r="D334" s="174"/>
      <c r="E334" s="17"/>
      <c r="F334" s="18"/>
      <c r="G334" s="18"/>
      <c r="H334" s="18"/>
      <c r="I334" s="18"/>
      <c r="J334" s="18"/>
      <c r="K334" s="18"/>
      <c r="L334" s="18"/>
      <c r="M334" s="18"/>
      <c r="N334" s="165"/>
      <c r="O334" s="165"/>
      <c r="P334" s="18"/>
      <c r="Q334" s="18"/>
      <c r="R334" s="18"/>
      <c r="S334" s="18"/>
      <c r="T334" s="18"/>
      <c r="U334" s="18"/>
      <c r="V334" s="18"/>
      <c r="W334" s="18"/>
      <c r="X334" s="165"/>
      <c r="Y334" s="165"/>
      <c r="Z334" s="18"/>
      <c r="AA334" s="18"/>
      <c r="AB334" s="18"/>
      <c r="AC334" s="18"/>
      <c r="AD334" s="18"/>
      <c r="AE334" s="18"/>
    </row>
    <row r="335" spans="1:31" s="11" customFormat="1" ht="15" customHeight="1" x14ac:dyDescent="0.3">
      <c r="A335" s="59"/>
      <c r="B335" s="80"/>
      <c r="C335" s="174"/>
      <c r="D335" s="174"/>
      <c r="E335" s="17"/>
      <c r="F335" s="18"/>
      <c r="G335" s="18"/>
      <c r="H335" s="18"/>
      <c r="I335" s="18"/>
      <c r="J335" s="18"/>
      <c r="K335" s="18"/>
      <c r="L335" s="18"/>
      <c r="M335" s="18"/>
      <c r="N335" s="165"/>
      <c r="O335" s="165"/>
      <c r="P335" s="18"/>
      <c r="Q335" s="18"/>
      <c r="R335" s="18"/>
      <c r="S335" s="18"/>
      <c r="T335" s="18"/>
      <c r="U335" s="18"/>
      <c r="V335" s="18"/>
      <c r="W335" s="18"/>
      <c r="X335" s="165"/>
      <c r="Y335" s="165"/>
      <c r="Z335" s="18"/>
      <c r="AA335" s="18"/>
      <c r="AB335" s="18"/>
      <c r="AC335" s="18"/>
      <c r="AD335" s="18"/>
      <c r="AE335" s="18"/>
    </row>
    <row r="336" spans="1:31" s="11" customFormat="1" ht="15" customHeight="1" x14ac:dyDescent="0.3">
      <c r="A336" s="59"/>
      <c r="B336" s="80"/>
      <c r="C336" s="174"/>
      <c r="D336" s="174"/>
      <c r="E336" s="17"/>
      <c r="F336" s="18"/>
      <c r="G336" s="18"/>
      <c r="H336" s="18"/>
      <c r="I336" s="18"/>
      <c r="J336" s="18"/>
      <c r="K336" s="18"/>
      <c r="L336" s="18"/>
      <c r="M336" s="18"/>
      <c r="N336" s="165"/>
      <c r="O336" s="165"/>
      <c r="P336" s="18"/>
      <c r="Q336" s="18"/>
      <c r="R336" s="18"/>
      <c r="S336" s="18"/>
      <c r="T336" s="18"/>
      <c r="U336" s="18"/>
      <c r="V336" s="18"/>
      <c r="W336" s="18"/>
      <c r="X336" s="165"/>
      <c r="Y336" s="165"/>
      <c r="Z336" s="18"/>
      <c r="AA336" s="18"/>
      <c r="AB336" s="18"/>
      <c r="AC336" s="18"/>
      <c r="AD336" s="18"/>
      <c r="AE336" s="18"/>
    </row>
    <row r="337" spans="1:31" s="11" customFormat="1" ht="15" customHeight="1" x14ac:dyDescent="0.3">
      <c r="A337" s="59"/>
      <c r="B337" s="80"/>
      <c r="C337" s="174"/>
      <c r="D337" s="174"/>
      <c r="E337" s="17"/>
      <c r="F337" s="18"/>
      <c r="G337" s="18"/>
      <c r="H337" s="18"/>
      <c r="I337" s="18"/>
      <c r="J337" s="18"/>
      <c r="K337" s="18"/>
      <c r="L337" s="18"/>
      <c r="M337" s="18"/>
      <c r="N337" s="165"/>
      <c r="O337" s="165"/>
      <c r="P337" s="18"/>
      <c r="Q337" s="18"/>
      <c r="R337" s="18"/>
      <c r="S337" s="18"/>
      <c r="T337" s="18"/>
      <c r="U337" s="18"/>
      <c r="V337" s="18"/>
      <c r="W337" s="18"/>
      <c r="X337" s="165"/>
      <c r="Y337" s="165"/>
      <c r="Z337" s="18"/>
      <c r="AA337" s="18"/>
      <c r="AB337" s="18"/>
      <c r="AC337" s="18"/>
      <c r="AD337" s="18"/>
      <c r="AE337" s="18"/>
    </row>
    <row r="338" spans="1:31" s="11" customFormat="1" ht="15" customHeight="1" x14ac:dyDescent="0.3">
      <c r="A338" s="59"/>
      <c r="B338" s="80"/>
      <c r="C338" s="174"/>
      <c r="D338" s="174"/>
      <c r="E338" s="17"/>
      <c r="F338" s="18"/>
      <c r="G338" s="18"/>
      <c r="H338" s="18"/>
      <c r="I338" s="18"/>
      <c r="J338" s="18"/>
      <c r="K338" s="18"/>
      <c r="L338" s="18"/>
      <c r="M338" s="18"/>
      <c r="N338" s="165"/>
      <c r="O338" s="165"/>
      <c r="P338" s="18"/>
      <c r="Q338" s="18"/>
      <c r="R338" s="18"/>
      <c r="S338" s="18"/>
      <c r="T338" s="18"/>
      <c r="U338" s="18"/>
      <c r="V338" s="18"/>
      <c r="W338" s="18"/>
      <c r="X338" s="165"/>
      <c r="Y338" s="165"/>
      <c r="Z338" s="18"/>
      <c r="AA338" s="18"/>
      <c r="AB338" s="18"/>
      <c r="AC338" s="18"/>
      <c r="AD338" s="18"/>
      <c r="AE338" s="18"/>
    </row>
    <row r="339" spans="1:31" s="11" customFormat="1" ht="15" customHeight="1" x14ac:dyDescent="0.3">
      <c r="A339" s="59"/>
      <c r="B339" s="80"/>
      <c r="C339" s="174"/>
      <c r="D339" s="174"/>
      <c r="E339" s="17"/>
      <c r="F339" s="18"/>
      <c r="G339" s="18"/>
      <c r="H339" s="18"/>
      <c r="I339" s="18"/>
      <c r="J339" s="18"/>
      <c r="K339" s="18"/>
      <c r="L339" s="18"/>
      <c r="M339" s="18"/>
      <c r="N339" s="165"/>
      <c r="O339" s="165"/>
      <c r="P339" s="18"/>
      <c r="Q339" s="18"/>
      <c r="R339" s="18"/>
      <c r="S339" s="18"/>
      <c r="T339" s="18"/>
      <c r="U339" s="18"/>
      <c r="V339" s="18"/>
      <c r="W339" s="18"/>
      <c r="X339" s="165"/>
      <c r="Y339" s="165"/>
      <c r="Z339" s="18"/>
      <c r="AA339" s="18"/>
      <c r="AB339" s="18"/>
      <c r="AC339" s="18"/>
      <c r="AD339" s="18"/>
      <c r="AE339" s="18"/>
    </row>
    <row r="340" spans="1:31" s="11" customFormat="1" ht="15" customHeight="1" x14ac:dyDescent="0.3">
      <c r="A340" s="59"/>
      <c r="B340" s="80"/>
      <c r="C340" s="174"/>
      <c r="D340" s="174"/>
      <c r="E340" s="17"/>
      <c r="F340" s="18"/>
      <c r="G340" s="18"/>
      <c r="H340" s="18"/>
      <c r="I340" s="18"/>
      <c r="J340" s="18"/>
      <c r="K340" s="18"/>
      <c r="L340" s="18"/>
      <c r="M340" s="18"/>
      <c r="N340" s="165"/>
      <c r="O340" s="165"/>
      <c r="P340" s="18"/>
      <c r="Q340" s="18"/>
      <c r="R340" s="18"/>
      <c r="S340" s="18"/>
      <c r="T340" s="18"/>
      <c r="U340" s="18"/>
      <c r="V340" s="18"/>
      <c r="W340" s="18"/>
      <c r="X340" s="165"/>
      <c r="Y340" s="165"/>
      <c r="Z340" s="18"/>
      <c r="AA340" s="18"/>
      <c r="AB340" s="18"/>
      <c r="AC340" s="18"/>
      <c r="AD340" s="18"/>
      <c r="AE340" s="18"/>
    </row>
    <row r="341" spans="1:31" s="11" customFormat="1" ht="15" customHeight="1" x14ac:dyDescent="0.3">
      <c r="A341" s="59"/>
      <c r="B341" s="80"/>
      <c r="C341" s="174"/>
      <c r="D341" s="174"/>
      <c r="E341" s="17"/>
      <c r="F341" s="18"/>
      <c r="G341" s="18"/>
      <c r="H341" s="18"/>
      <c r="I341" s="18"/>
      <c r="J341" s="18"/>
      <c r="K341" s="18"/>
      <c r="L341" s="18"/>
      <c r="M341" s="18"/>
      <c r="N341" s="165"/>
      <c r="O341" s="165"/>
      <c r="P341" s="18"/>
      <c r="Q341" s="18"/>
      <c r="R341" s="18"/>
      <c r="S341" s="18"/>
      <c r="T341" s="18"/>
      <c r="U341" s="18"/>
      <c r="V341" s="18"/>
      <c r="W341" s="18"/>
      <c r="X341" s="165"/>
      <c r="Y341" s="165"/>
      <c r="Z341" s="18"/>
      <c r="AA341" s="18"/>
      <c r="AB341" s="18"/>
      <c r="AC341" s="18"/>
      <c r="AD341" s="18"/>
      <c r="AE341" s="18"/>
    </row>
    <row r="342" spans="1:31" s="11" customFormat="1" ht="15" customHeight="1" x14ac:dyDescent="0.3">
      <c r="A342" s="59"/>
      <c r="B342" s="80"/>
      <c r="C342" s="174"/>
      <c r="D342" s="174"/>
      <c r="E342" s="17"/>
      <c r="F342" s="18"/>
      <c r="G342" s="18"/>
      <c r="H342" s="18"/>
      <c r="I342" s="18"/>
      <c r="J342" s="18"/>
      <c r="K342" s="18"/>
      <c r="L342" s="18"/>
      <c r="M342" s="18"/>
      <c r="N342" s="165"/>
      <c r="O342" s="165"/>
      <c r="P342" s="18"/>
      <c r="Q342" s="18"/>
      <c r="R342" s="18"/>
      <c r="S342" s="18"/>
      <c r="T342" s="18"/>
      <c r="U342" s="18"/>
      <c r="V342" s="18"/>
      <c r="W342" s="18"/>
      <c r="X342" s="165"/>
      <c r="Y342" s="165"/>
      <c r="Z342" s="18"/>
      <c r="AA342" s="18"/>
      <c r="AB342" s="18"/>
      <c r="AC342" s="18"/>
      <c r="AD342" s="18"/>
      <c r="AE342" s="18"/>
    </row>
    <row r="343" spans="1:31" s="11" customFormat="1" ht="15" customHeight="1" x14ac:dyDescent="0.3">
      <c r="A343" s="59"/>
      <c r="B343" s="80"/>
      <c r="C343" s="174"/>
      <c r="D343" s="174"/>
      <c r="E343" s="17"/>
      <c r="F343" s="18"/>
      <c r="G343" s="18"/>
      <c r="H343" s="18"/>
      <c r="I343" s="18"/>
      <c r="J343" s="18"/>
      <c r="K343" s="18"/>
      <c r="L343" s="18"/>
      <c r="M343" s="18"/>
      <c r="N343" s="165"/>
      <c r="O343" s="165"/>
      <c r="P343" s="18"/>
      <c r="Q343" s="18"/>
      <c r="R343" s="18"/>
      <c r="S343" s="18"/>
      <c r="T343" s="18"/>
      <c r="U343" s="18"/>
      <c r="V343" s="18"/>
      <c r="W343" s="18"/>
      <c r="X343" s="165"/>
      <c r="Y343" s="165"/>
      <c r="Z343" s="18"/>
      <c r="AA343" s="18"/>
      <c r="AB343" s="18"/>
      <c r="AC343" s="18"/>
      <c r="AD343" s="18"/>
      <c r="AE343" s="18"/>
    </row>
    <row r="344" spans="1:31" s="11" customFormat="1" ht="15" customHeight="1" x14ac:dyDescent="0.3">
      <c r="A344" s="59"/>
      <c r="B344" s="80"/>
      <c r="C344" s="174"/>
      <c r="D344" s="174"/>
      <c r="E344" s="17"/>
      <c r="F344" s="18"/>
      <c r="G344" s="18"/>
      <c r="H344" s="18"/>
      <c r="I344" s="18"/>
      <c r="J344" s="18"/>
      <c r="K344" s="18"/>
      <c r="L344" s="18"/>
      <c r="M344" s="18"/>
      <c r="N344" s="165"/>
      <c r="O344" s="165"/>
      <c r="P344" s="18"/>
      <c r="Q344" s="18"/>
      <c r="R344" s="18"/>
      <c r="S344" s="18"/>
      <c r="T344" s="18"/>
      <c r="U344" s="18"/>
      <c r="V344" s="18"/>
      <c r="W344" s="18"/>
      <c r="X344" s="165"/>
      <c r="Y344" s="165"/>
      <c r="Z344" s="18"/>
      <c r="AA344" s="18"/>
      <c r="AB344" s="18"/>
      <c r="AC344" s="18"/>
      <c r="AD344" s="18"/>
      <c r="AE344" s="18"/>
    </row>
    <row r="345" spans="1:31" s="11" customFormat="1" ht="15" customHeight="1" x14ac:dyDescent="0.3">
      <c r="A345" s="59"/>
      <c r="B345" s="80"/>
      <c r="C345" s="174"/>
      <c r="D345" s="174"/>
      <c r="E345" s="17"/>
      <c r="F345" s="18"/>
      <c r="G345" s="18"/>
      <c r="H345" s="18"/>
      <c r="I345" s="18"/>
      <c r="J345" s="18"/>
      <c r="K345" s="18"/>
      <c r="L345" s="18"/>
      <c r="M345" s="18"/>
      <c r="N345" s="165"/>
      <c r="O345" s="165"/>
      <c r="P345" s="18"/>
      <c r="Q345" s="18"/>
      <c r="R345" s="18"/>
      <c r="S345" s="18"/>
      <c r="T345" s="18"/>
      <c r="U345" s="18"/>
      <c r="V345" s="18"/>
      <c r="W345" s="18"/>
      <c r="X345" s="165"/>
      <c r="Y345" s="165"/>
      <c r="Z345" s="18"/>
      <c r="AA345" s="18"/>
      <c r="AB345" s="18"/>
      <c r="AC345" s="18"/>
      <c r="AD345" s="18"/>
      <c r="AE345" s="18"/>
    </row>
    <row r="346" spans="1:31" s="11" customFormat="1" ht="15" customHeight="1" x14ac:dyDescent="0.3">
      <c r="A346" s="59"/>
      <c r="B346" s="80"/>
      <c r="C346" s="174"/>
      <c r="D346" s="174"/>
      <c r="E346" s="17"/>
      <c r="F346" s="18"/>
      <c r="G346" s="18"/>
      <c r="H346" s="18"/>
      <c r="I346" s="18"/>
      <c r="J346" s="18"/>
      <c r="K346" s="18"/>
      <c r="L346" s="18"/>
      <c r="M346" s="18"/>
      <c r="N346" s="165"/>
      <c r="O346" s="165"/>
      <c r="P346" s="18"/>
      <c r="Q346" s="18"/>
      <c r="R346" s="18"/>
      <c r="S346" s="18"/>
      <c r="T346" s="18"/>
      <c r="U346" s="18"/>
      <c r="V346" s="18"/>
      <c r="W346" s="18"/>
      <c r="X346" s="165"/>
      <c r="Y346" s="165"/>
      <c r="Z346" s="18"/>
      <c r="AA346" s="18"/>
      <c r="AB346" s="18"/>
      <c r="AC346" s="18"/>
      <c r="AD346" s="18"/>
      <c r="AE346" s="18"/>
    </row>
    <row r="347" spans="1:31" s="11" customFormat="1" ht="15" customHeight="1" x14ac:dyDescent="0.3">
      <c r="A347" s="59"/>
      <c r="B347" s="80"/>
      <c r="C347" s="174"/>
      <c r="D347" s="174"/>
      <c r="E347" s="17"/>
      <c r="F347" s="18"/>
      <c r="G347" s="18"/>
      <c r="H347" s="18"/>
      <c r="I347" s="18"/>
      <c r="J347" s="18"/>
      <c r="K347" s="18"/>
      <c r="L347" s="18"/>
      <c r="M347" s="18"/>
      <c r="N347" s="165"/>
      <c r="O347" s="165"/>
      <c r="P347" s="18"/>
      <c r="Q347" s="18"/>
      <c r="R347" s="18"/>
      <c r="S347" s="18"/>
      <c r="T347" s="18"/>
      <c r="U347" s="18"/>
      <c r="V347" s="18"/>
      <c r="W347" s="18"/>
      <c r="X347" s="165"/>
      <c r="Y347" s="165"/>
      <c r="Z347" s="18"/>
      <c r="AA347" s="18"/>
      <c r="AB347" s="18"/>
      <c r="AC347" s="18"/>
      <c r="AD347" s="18"/>
      <c r="AE347" s="18"/>
    </row>
    <row r="348" spans="1:31" s="11" customFormat="1" ht="15" customHeight="1" x14ac:dyDescent="0.3">
      <c r="A348" s="59"/>
      <c r="B348" s="80"/>
      <c r="C348" s="174"/>
      <c r="D348" s="174"/>
      <c r="E348" s="17"/>
      <c r="F348" s="18"/>
      <c r="G348" s="18"/>
      <c r="H348" s="18"/>
      <c r="I348" s="18"/>
      <c r="J348" s="18"/>
      <c r="K348" s="18"/>
      <c r="L348" s="18"/>
      <c r="M348" s="18"/>
      <c r="N348" s="165"/>
      <c r="O348" s="165"/>
      <c r="P348" s="18"/>
      <c r="Q348" s="18"/>
      <c r="R348" s="18"/>
      <c r="S348" s="18"/>
      <c r="T348" s="18"/>
      <c r="U348" s="18"/>
      <c r="V348" s="18"/>
      <c r="W348" s="18"/>
      <c r="X348" s="165"/>
      <c r="Y348" s="165"/>
      <c r="Z348" s="18"/>
      <c r="AA348" s="18"/>
      <c r="AB348" s="18"/>
      <c r="AC348" s="18"/>
      <c r="AD348" s="18"/>
      <c r="AE348" s="18"/>
    </row>
    <row r="349" spans="1:31" s="11" customFormat="1" ht="15" customHeight="1" x14ac:dyDescent="0.3">
      <c r="A349" s="59"/>
      <c r="B349" s="80"/>
      <c r="C349" s="174"/>
      <c r="D349" s="174"/>
      <c r="E349" s="17"/>
      <c r="F349" s="18"/>
      <c r="G349" s="18"/>
      <c r="H349" s="18"/>
      <c r="I349" s="18"/>
      <c r="J349" s="18"/>
      <c r="K349" s="18"/>
      <c r="L349" s="18"/>
      <c r="M349" s="18"/>
      <c r="N349" s="165"/>
      <c r="O349" s="165"/>
      <c r="P349" s="18"/>
      <c r="Q349" s="18"/>
      <c r="R349" s="18"/>
      <c r="S349" s="18"/>
      <c r="T349" s="18"/>
      <c r="U349" s="18"/>
      <c r="V349" s="18"/>
      <c r="W349" s="18"/>
      <c r="X349" s="165"/>
      <c r="Y349" s="165"/>
      <c r="Z349" s="18"/>
      <c r="AA349" s="18"/>
      <c r="AB349" s="18"/>
      <c r="AC349" s="18"/>
      <c r="AD349" s="18"/>
      <c r="AE349" s="18"/>
    </row>
    <row r="350" spans="1:31" s="11" customFormat="1" ht="15" customHeight="1" x14ac:dyDescent="0.3">
      <c r="A350" s="59"/>
      <c r="B350" s="80"/>
      <c r="C350" s="174"/>
      <c r="D350" s="174"/>
      <c r="E350" s="17"/>
      <c r="F350" s="18"/>
      <c r="G350" s="18"/>
      <c r="H350" s="18"/>
      <c r="I350" s="18"/>
      <c r="J350" s="18"/>
      <c r="K350" s="18"/>
      <c r="L350" s="18"/>
      <c r="M350" s="18"/>
      <c r="N350" s="165"/>
      <c r="O350" s="165"/>
      <c r="P350" s="18"/>
      <c r="Q350" s="18"/>
      <c r="R350" s="18"/>
      <c r="S350" s="18"/>
      <c r="T350" s="18"/>
      <c r="U350" s="18"/>
      <c r="V350" s="18"/>
      <c r="W350" s="18"/>
      <c r="X350" s="165"/>
      <c r="Y350" s="165"/>
      <c r="Z350" s="18"/>
      <c r="AA350" s="18"/>
      <c r="AB350" s="18"/>
      <c r="AC350" s="18"/>
      <c r="AD350" s="18"/>
      <c r="AE350" s="18"/>
    </row>
    <row r="351" spans="1:31" s="11" customFormat="1" ht="15" customHeight="1" x14ac:dyDescent="0.3">
      <c r="A351" s="59"/>
      <c r="B351" s="80"/>
      <c r="C351" s="174"/>
      <c r="D351" s="174"/>
      <c r="E351" s="17"/>
      <c r="F351" s="18"/>
      <c r="G351" s="18"/>
      <c r="H351" s="18"/>
      <c r="I351" s="18"/>
      <c r="J351" s="18"/>
      <c r="K351" s="18"/>
      <c r="L351" s="18"/>
      <c r="M351" s="18"/>
      <c r="N351" s="165"/>
      <c r="O351" s="165"/>
      <c r="P351" s="18"/>
      <c r="Q351" s="18"/>
      <c r="R351" s="18"/>
      <c r="S351" s="18"/>
      <c r="T351" s="18"/>
      <c r="U351" s="18"/>
      <c r="V351" s="18"/>
      <c r="W351" s="18"/>
      <c r="X351" s="165"/>
      <c r="Y351" s="165"/>
      <c r="Z351" s="18"/>
      <c r="AA351" s="18"/>
      <c r="AB351" s="18"/>
      <c r="AC351" s="18"/>
      <c r="AD351" s="18"/>
      <c r="AE351" s="18"/>
    </row>
    <row r="352" spans="1:31" s="11" customFormat="1" ht="15" customHeight="1" x14ac:dyDescent="0.3">
      <c r="A352" s="59"/>
      <c r="B352" s="80"/>
      <c r="C352" s="174"/>
      <c r="D352" s="174"/>
      <c r="E352" s="17"/>
      <c r="F352" s="18"/>
      <c r="G352" s="18"/>
      <c r="H352" s="18"/>
      <c r="I352" s="18"/>
      <c r="J352" s="18"/>
      <c r="K352" s="18"/>
      <c r="L352" s="18"/>
      <c r="M352" s="18"/>
      <c r="N352" s="165"/>
      <c r="O352" s="165"/>
      <c r="P352" s="18"/>
      <c r="Q352" s="18"/>
      <c r="R352" s="18"/>
      <c r="S352" s="18"/>
      <c r="T352" s="18"/>
      <c r="U352" s="18"/>
      <c r="V352" s="18"/>
      <c r="W352" s="18"/>
      <c r="X352" s="165"/>
      <c r="Y352" s="165"/>
      <c r="Z352" s="18"/>
      <c r="AA352" s="18"/>
      <c r="AB352" s="18"/>
      <c r="AC352" s="18"/>
      <c r="AD352" s="18"/>
      <c r="AE352" s="18"/>
    </row>
    <row r="353" spans="1:31" s="11" customFormat="1" ht="15" customHeight="1" x14ac:dyDescent="0.3">
      <c r="A353" s="59"/>
      <c r="B353" s="80"/>
      <c r="C353" s="174"/>
      <c r="D353" s="174"/>
      <c r="E353" s="17"/>
      <c r="F353" s="18"/>
      <c r="G353" s="18"/>
      <c r="H353" s="18"/>
      <c r="I353" s="18"/>
      <c r="J353" s="18"/>
      <c r="K353" s="18"/>
      <c r="L353" s="18"/>
      <c r="M353" s="18"/>
      <c r="N353" s="165"/>
      <c r="O353" s="165"/>
      <c r="P353" s="18"/>
      <c r="Q353" s="18"/>
      <c r="R353" s="18"/>
      <c r="S353" s="18"/>
      <c r="T353" s="18"/>
      <c r="U353" s="18"/>
      <c r="V353" s="18"/>
      <c r="W353" s="18"/>
      <c r="X353" s="165"/>
      <c r="Y353" s="165"/>
      <c r="Z353" s="18"/>
      <c r="AA353" s="18"/>
      <c r="AB353" s="18"/>
      <c r="AC353" s="18"/>
      <c r="AD353" s="18"/>
      <c r="AE353" s="18"/>
    </row>
    <row r="354" spans="1:31" s="11" customFormat="1" ht="15" customHeight="1" x14ac:dyDescent="0.3">
      <c r="A354" s="59"/>
      <c r="B354" s="80"/>
      <c r="C354" s="174"/>
      <c r="D354" s="174"/>
      <c r="E354" s="17"/>
      <c r="F354" s="18"/>
      <c r="G354" s="18"/>
      <c r="H354" s="18"/>
      <c r="I354" s="18"/>
      <c r="J354" s="18"/>
      <c r="K354" s="18"/>
      <c r="L354" s="18"/>
      <c r="M354" s="18"/>
      <c r="N354" s="165"/>
      <c r="O354" s="165"/>
      <c r="P354" s="18"/>
      <c r="Q354" s="18"/>
      <c r="R354" s="18"/>
      <c r="S354" s="18"/>
      <c r="T354" s="18"/>
      <c r="U354" s="18"/>
      <c r="V354" s="18"/>
      <c r="W354" s="18"/>
      <c r="X354" s="165"/>
      <c r="Y354" s="165"/>
      <c r="Z354" s="18"/>
      <c r="AA354" s="18"/>
      <c r="AB354" s="18"/>
      <c r="AC354" s="18"/>
      <c r="AD354" s="18"/>
      <c r="AE354" s="18"/>
    </row>
    <row r="355" spans="1:31" s="11" customFormat="1" ht="15" customHeight="1" x14ac:dyDescent="0.3">
      <c r="A355" s="59"/>
      <c r="B355" s="80"/>
      <c r="C355" s="174"/>
      <c r="D355" s="174"/>
      <c r="E355" s="17"/>
      <c r="F355" s="18"/>
      <c r="G355" s="18"/>
      <c r="H355" s="18"/>
      <c r="I355" s="18"/>
      <c r="J355" s="18"/>
      <c r="K355" s="18"/>
      <c r="L355" s="18"/>
      <c r="M355" s="18"/>
      <c r="N355" s="165"/>
      <c r="O355" s="165"/>
      <c r="P355" s="18"/>
      <c r="Q355" s="18"/>
      <c r="R355" s="18"/>
      <c r="S355" s="18"/>
      <c r="T355" s="18"/>
      <c r="U355" s="18"/>
      <c r="V355" s="18"/>
      <c r="W355" s="18"/>
      <c r="X355" s="165"/>
      <c r="Y355" s="165"/>
      <c r="Z355" s="18"/>
      <c r="AA355" s="18"/>
      <c r="AB355" s="18"/>
      <c r="AC355" s="18"/>
      <c r="AD355" s="18"/>
      <c r="AE355" s="18"/>
    </row>
    <row r="356" spans="1:31" s="11" customFormat="1" ht="15" customHeight="1" x14ac:dyDescent="0.3">
      <c r="A356" s="59"/>
      <c r="B356" s="80"/>
      <c r="C356" s="174"/>
      <c r="D356" s="174"/>
      <c r="E356" s="17"/>
      <c r="F356" s="18"/>
      <c r="G356" s="18"/>
      <c r="H356" s="18"/>
      <c r="I356" s="18"/>
      <c r="J356" s="18"/>
      <c r="K356" s="18"/>
      <c r="L356" s="18"/>
      <c r="M356" s="18"/>
      <c r="N356" s="165"/>
      <c r="O356" s="165"/>
      <c r="P356" s="18"/>
      <c r="Q356" s="18"/>
      <c r="R356" s="18"/>
      <c r="S356" s="18"/>
      <c r="T356" s="18"/>
      <c r="U356" s="18"/>
      <c r="V356" s="18"/>
      <c r="W356" s="18"/>
      <c r="X356" s="165"/>
      <c r="Y356" s="165"/>
      <c r="Z356" s="18"/>
      <c r="AA356" s="18"/>
      <c r="AB356" s="18"/>
      <c r="AC356" s="18"/>
      <c r="AD356" s="18"/>
      <c r="AE356" s="18"/>
    </row>
    <row r="357" spans="1:31" s="11" customFormat="1" ht="15" customHeight="1" x14ac:dyDescent="0.3">
      <c r="A357" s="59"/>
      <c r="B357" s="80"/>
      <c r="C357" s="174"/>
      <c r="D357" s="174"/>
      <c r="E357" s="17"/>
      <c r="F357" s="18"/>
      <c r="G357" s="18"/>
      <c r="H357" s="18"/>
      <c r="I357" s="18"/>
      <c r="J357" s="18"/>
      <c r="K357" s="18"/>
      <c r="L357" s="18"/>
      <c r="M357" s="18"/>
      <c r="N357" s="165"/>
      <c r="O357" s="165"/>
      <c r="P357" s="18"/>
      <c r="Q357" s="18"/>
      <c r="R357" s="18"/>
      <c r="S357" s="18"/>
      <c r="T357" s="18"/>
      <c r="U357" s="18"/>
      <c r="V357" s="18"/>
      <c r="W357" s="18"/>
      <c r="X357" s="165"/>
      <c r="Y357" s="165"/>
      <c r="Z357" s="18"/>
      <c r="AA357" s="18"/>
      <c r="AB357" s="18"/>
      <c r="AC357" s="18"/>
      <c r="AD357" s="18"/>
      <c r="AE357" s="18"/>
    </row>
    <row r="358" spans="1:31" s="11" customFormat="1" ht="15" customHeight="1" x14ac:dyDescent="0.3">
      <c r="A358" s="59"/>
      <c r="B358" s="80"/>
      <c r="C358" s="174"/>
      <c r="D358" s="174"/>
      <c r="E358" s="17"/>
      <c r="F358" s="18"/>
      <c r="G358" s="18"/>
      <c r="H358" s="18"/>
      <c r="I358" s="18"/>
      <c r="J358" s="18"/>
      <c r="K358" s="18"/>
      <c r="L358" s="18"/>
      <c r="M358" s="18"/>
      <c r="N358" s="165"/>
      <c r="O358" s="165"/>
      <c r="P358" s="18"/>
      <c r="Q358" s="18"/>
      <c r="R358" s="18"/>
      <c r="S358" s="18"/>
      <c r="T358" s="18"/>
      <c r="U358" s="18"/>
      <c r="V358" s="18"/>
      <c r="W358" s="18"/>
      <c r="X358" s="165"/>
      <c r="Y358" s="165"/>
      <c r="Z358" s="18"/>
      <c r="AA358" s="18"/>
      <c r="AB358" s="18"/>
      <c r="AC358" s="18"/>
      <c r="AD358" s="18"/>
      <c r="AE358" s="18"/>
    </row>
    <row r="359" spans="1:31" s="11" customFormat="1" ht="15" customHeight="1" x14ac:dyDescent="0.3">
      <c r="A359" s="59"/>
      <c r="B359" s="80"/>
      <c r="C359" s="174"/>
      <c r="D359" s="174"/>
      <c r="E359" s="17"/>
      <c r="F359" s="18"/>
      <c r="G359" s="18"/>
      <c r="H359" s="18"/>
      <c r="I359" s="18"/>
      <c r="J359" s="18"/>
      <c r="K359" s="18"/>
      <c r="L359" s="18"/>
      <c r="M359" s="18"/>
      <c r="N359" s="165"/>
      <c r="O359" s="165"/>
      <c r="P359" s="18"/>
      <c r="Q359" s="18"/>
      <c r="R359" s="18"/>
      <c r="S359" s="18"/>
      <c r="T359" s="18"/>
      <c r="U359" s="18"/>
      <c r="V359" s="18"/>
      <c r="W359" s="18"/>
      <c r="X359" s="165"/>
      <c r="Y359" s="165"/>
      <c r="Z359" s="18"/>
      <c r="AA359" s="18"/>
      <c r="AB359" s="18"/>
      <c r="AC359" s="18"/>
      <c r="AD359" s="18"/>
      <c r="AE359" s="18"/>
    </row>
    <row r="360" spans="1:31" s="11" customFormat="1" ht="15" customHeight="1" x14ac:dyDescent="0.3">
      <c r="A360" s="59"/>
      <c r="B360" s="80"/>
      <c r="C360" s="174"/>
      <c r="D360" s="174"/>
      <c r="E360" s="17"/>
      <c r="F360" s="18"/>
      <c r="G360" s="18"/>
      <c r="H360" s="18"/>
      <c r="I360" s="18"/>
      <c r="J360" s="18"/>
      <c r="K360" s="18"/>
      <c r="L360" s="18"/>
      <c r="M360" s="18"/>
      <c r="N360" s="165"/>
      <c r="O360" s="165"/>
      <c r="P360" s="18"/>
      <c r="Q360" s="18"/>
      <c r="R360" s="18"/>
      <c r="S360" s="18"/>
      <c r="T360" s="18"/>
      <c r="U360" s="18"/>
      <c r="V360" s="18"/>
      <c r="W360" s="18"/>
      <c r="X360" s="165"/>
      <c r="Y360" s="165"/>
      <c r="Z360" s="18"/>
      <c r="AA360" s="18"/>
      <c r="AB360" s="18"/>
      <c r="AC360" s="18"/>
      <c r="AD360" s="18"/>
      <c r="AE360" s="18"/>
    </row>
    <row r="361" spans="1:31" s="11" customFormat="1" ht="15" customHeight="1" x14ac:dyDescent="0.3">
      <c r="A361" s="59"/>
      <c r="B361" s="80"/>
      <c r="C361" s="174"/>
      <c r="D361" s="174"/>
      <c r="E361" s="17"/>
      <c r="F361" s="18"/>
      <c r="G361" s="18"/>
      <c r="H361" s="18"/>
      <c r="I361" s="18"/>
      <c r="J361" s="18"/>
      <c r="K361" s="18"/>
      <c r="L361" s="18"/>
      <c r="M361" s="18"/>
      <c r="N361" s="165"/>
      <c r="O361" s="165"/>
      <c r="P361" s="18"/>
      <c r="Q361" s="18"/>
      <c r="R361" s="18"/>
      <c r="S361" s="18"/>
      <c r="T361" s="18"/>
      <c r="U361" s="18"/>
      <c r="V361" s="18"/>
      <c r="W361" s="18"/>
      <c r="X361" s="165"/>
      <c r="Y361" s="165"/>
      <c r="Z361" s="18"/>
      <c r="AA361" s="18"/>
      <c r="AB361" s="18"/>
      <c r="AC361" s="18"/>
      <c r="AD361" s="18"/>
      <c r="AE361" s="18"/>
    </row>
    <row r="362" spans="1:31" s="11" customFormat="1" ht="15" customHeight="1" x14ac:dyDescent="0.3">
      <c r="A362" s="59"/>
      <c r="B362" s="80"/>
      <c r="C362" s="174"/>
      <c r="D362" s="174"/>
      <c r="E362" s="17"/>
      <c r="F362" s="18"/>
      <c r="G362" s="18"/>
      <c r="H362" s="18"/>
      <c r="I362" s="18"/>
      <c r="J362" s="18"/>
      <c r="K362" s="18"/>
      <c r="L362" s="18"/>
      <c r="M362" s="18"/>
      <c r="N362" s="165"/>
      <c r="O362" s="165"/>
      <c r="P362" s="18"/>
      <c r="Q362" s="18"/>
      <c r="R362" s="18"/>
      <c r="S362" s="18"/>
      <c r="T362" s="18"/>
      <c r="U362" s="18"/>
      <c r="V362" s="18"/>
      <c r="W362" s="18"/>
      <c r="X362" s="165"/>
      <c r="Y362" s="165"/>
      <c r="Z362" s="18"/>
      <c r="AA362" s="18"/>
      <c r="AB362" s="18"/>
      <c r="AC362" s="18"/>
      <c r="AD362" s="18"/>
      <c r="AE362" s="18"/>
    </row>
    <row r="363" spans="1:31" s="11" customFormat="1" ht="15" customHeight="1" x14ac:dyDescent="0.3">
      <c r="A363" s="59"/>
      <c r="B363" s="80"/>
      <c r="C363" s="174"/>
      <c r="D363" s="174"/>
      <c r="E363" s="17"/>
      <c r="F363" s="18"/>
      <c r="G363" s="18"/>
      <c r="H363" s="18"/>
      <c r="I363" s="18"/>
      <c r="J363" s="18"/>
      <c r="K363" s="18"/>
      <c r="L363" s="18"/>
      <c r="M363" s="18"/>
      <c r="N363" s="165"/>
      <c r="O363" s="165"/>
      <c r="P363" s="18"/>
      <c r="Q363" s="18"/>
      <c r="R363" s="18"/>
      <c r="S363" s="18"/>
      <c r="T363" s="18"/>
      <c r="U363" s="18"/>
      <c r="V363" s="18"/>
      <c r="W363" s="18"/>
      <c r="X363" s="165"/>
      <c r="Y363" s="165"/>
      <c r="Z363" s="18"/>
      <c r="AA363" s="18"/>
      <c r="AB363" s="18"/>
      <c r="AC363" s="18"/>
      <c r="AD363" s="18"/>
      <c r="AE363" s="18"/>
    </row>
    <row r="364" spans="1:31" s="11" customFormat="1" ht="15" customHeight="1" x14ac:dyDescent="0.3">
      <c r="A364" s="59"/>
      <c r="B364" s="80"/>
      <c r="C364" s="174"/>
      <c r="D364" s="174"/>
      <c r="E364" s="17"/>
      <c r="F364" s="18"/>
      <c r="G364" s="18"/>
      <c r="H364" s="18"/>
      <c r="I364" s="18"/>
      <c r="J364" s="18"/>
      <c r="K364" s="18"/>
      <c r="L364" s="18"/>
      <c r="M364" s="18"/>
      <c r="N364" s="165"/>
      <c r="O364" s="165"/>
      <c r="P364" s="18"/>
      <c r="Q364" s="18"/>
      <c r="R364" s="18"/>
      <c r="S364" s="18"/>
      <c r="T364" s="18"/>
      <c r="U364" s="18"/>
      <c r="V364" s="18"/>
      <c r="W364" s="18"/>
      <c r="X364" s="165"/>
      <c r="Y364" s="165"/>
      <c r="Z364" s="18"/>
      <c r="AA364" s="18"/>
      <c r="AB364" s="18"/>
      <c r="AC364" s="18"/>
      <c r="AD364" s="18"/>
      <c r="AE364" s="18"/>
    </row>
    <row r="365" spans="1:31" s="11" customFormat="1" ht="15" customHeight="1" x14ac:dyDescent="0.3">
      <c r="A365" s="59"/>
      <c r="B365" s="80"/>
      <c r="C365" s="174"/>
      <c r="D365" s="174"/>
      <c r="E365" s="17"/>
      <c r="F365" s="18"/>
      <c r="G365" s="18"/>
      <c r="H365" s="18"/>
      <c r="I365" s="18"/>
      <c r="J365" s="18"/>
      <c r="K365" s="18"/>
      <c r="L365" s="18"/>
      <c r="M365" s="18"/>
      <c r="N365" s="165"/>
      <c r="O365" s="165"/>
      <c r="P365" s="18"/>
      <c r="Q365" s="18"/>
      <c r="R365" s="18"/>
      <c r="S365" s="18"/>
      <c r="T365" s="18"/>
      <c r="U365" s="18"/>
      <c r="V365" s="18"/>
      <c r="W365" s="18"/>
      <c r="X365" s="165"/>
      <c r="Y365" s="165"/>
      <c r="Z365" s="18"/>
      <c r="AA365" s="18"/>
      <c r="AB365" s="18"/>
      <c r="AC365" s="18"/>
      <c r="AD365" s="18"/>
      <c r="AE365" s="18"/>
    </row>
    <row r="366" spans="1:31" s="11" customFormat="1" ht="15" customHeight="1" x14ac:dyDescent="0.3">
      <c r="A366" s="59"/>
      <c r="B366" s="80"/>
      <c r="C366" s="174"/>
      <c r="D366" s="174"/>
      <c r="E366" s="17"/>
      <c r="F366" s="18"/>
      <c r="G366" s="18"/>
      <c r="H366" s="18"/>
      <c r="I366" s="18"/>
      <c r="J366" s="18"/>
      <c r="K366" s="18"/>
      <c r="L366" s="18"/>
      <c r="M366" s="18"/>
      <c r="N366" s="165"/>
      <c r="O366" s="165"/>
      <c r="P366" s="18"/>
      <c r="Q366" s="18"/>
      <c r="R366" s="18"/>
      <c r="S366" s="18"/>
      <c r="T366" s="18"/>
      <c r="U366" s="18"/>
      <c r="V366" s="18"/>
      <c r="W366" s="18"/>
      <c r="X366" s="165"/>
      <c r="Y366" s="165"/>
      <c r="Z366" s="18"/>
      <c r="AA366" s="18"/>
      <c r="AB366" s="18"/>
      <c r="AC366" s="18"/>
      <c r="AD366" s="18"/>
      <c r="AE366" s="18"/>
    </row>
    <row r="367" spans="1:31" s="11" customFormat="1" ht="15" customHeight="1" x14ac:dyDescent="0.3">
      <c r="A367" s="59"/>
      <c r="B367" s="80"/>
      <c r="C367" s="174"/>
      <c r="D367" s="174"/>
      <c r="E367" s="17"/>
      <c r="F367" s="18"/>
      <c r="G367" s="18"/>
      <c r="H367" s="18"/>
      <c r="I367" s="18"/>
      <c r="J367" s="18"/>
      <c r="K367" s="18"/>
      <c r="L367" s="18"/>
      <c r="M367" s="18"/>
      <c r="N367" s="165"/>
      <c r="O367" s="165"/>
      <c r="P367" s="18"/>
      <c r="Q367" s="18"/>
      <c r="R367" s="18"/>
      <c r="S367" s="18"/>
      <c r="T367" s="18"/>
      <c r="U367" s="18"/>
      <c r="V367" s="18"/>
      <c r="W367" s="18"/>
      <c r="X367" s="165"/>
      <c r="Y367" s="165"/>
      <c r="Z367" s="18"/>
      <c r="AA367" s="18"/>
      <c r="AB367" s="18"/>
      <c r="AC367" s="18"/>
      <c r="AD367" s="18"/>
      <c r="AE367" s="18"/>
    </row>
    <row r="368" spans="1:31" s="11" customFormat="1" ht="15" customHeight="1" x14ac:dyDescent="0.3">
      <c r="A368" s="59"/>
      <c r="B368" s="80"/>
      <c r="C368" s="174"/>
      <c r="D368" s="174"/>
      <c r="E368" s="17"/>
      <c r="F368" s="18"/>
      <c r="G368" s="18"/>
      <c r="H368" s="18"/>
      <c r="I368" s="18"/>
      <c r="J368" s="18"/>
      <c r="K368" s="18"/>
      <c r="L368" s="18"/>
      <c r="M368" s="18"/>
      <c r="N368" s="165"/>
      <c r="O368" s="165"/>
      <c r="P368" s="18"/>
      <c r="Q368" s="18"/>
      <c r="R368" s="18"/>
      <c r="S368" s="18"/>
      <c r="T368" s="18"/>
      <c r="U368" s="18"/>
      <c r="V368" s="18"/>
      <c r="W368" s="18"/>
      <c r="X368" s="165"/>
      <c r="Y368" s="165"/>
      <c r="Z368" s="18"/>
      <c r="AA368" s="18"/>
      <c r="AB368" s="18"/>
      <c r="AC368" s="18"/>
      <c r="AD368" s="18"/>
      <c r="AE368" s="18"/>
    </row>
    <row r="369" spans="1:31" s="11" customFormat="1" ht="15" customHeight="1" x14ac:dyDescent="0.3">
      <c r="A369" s="59"/>
      <c r="B369" s="80"/>
      <c r="C369" s="174"/>
      <c r="D369" s="174"/>
      <c r="E369" s="17"/>
      <c r="F369" s="18"/>
      <c r="G369" s="18"/>
      <c r="H369" s="18"/>
      <c r="I369" s="18"/>
      <c r="J369" s="18"/>
      <c r="K369" s="18"/>
      <c r="L369" s="18"/>
      <c r="M369" s="18"/>
      <c r="N369" s="165"/>
      <c r="O369" s="165"/>
      <c r="P369" s="18"/>
      <c r="Q369" s="18"/>
      <c r="R369" s="18"/>
      <c r="S369" s="18"/>
      <c r="T369" s="18"/>
      <c r="U369" s="18"/>
      <c r="V369" s="18"/>
      <c r="W369" s="18"/>
      <c r="X369" s="165"/>
      <c r="Y369" s="165"/>
      <c r="Z369" s="18"/>
      <c r="AA369" s="18"/>
      <c r="AB369" s="18"/>
      <c r="AC369" s="18"/>
      <c r="AD369" s="18"/>
      <c r="AE369" s="18"/>
    </row>
    <row r="370" spans="1:31" s="11" customFormat="1" ht="15" customHeight="1" x14ac:dyDescent="0.3">
      <c r="A370" s="59"/>
      <c r="B370" s="80"/>
      <c r="C370" s="174"/>
      <c r="D370" s="174"/>
      <c r="E370" s="17"/>
      <c r="F370" s="18"/>
      <c r="G370" s="18"/>
      <c r="H370" s="18"/>
      <c r="I370" s="18"/>
      <c r="J370" s="18"/>
      <c r="K370" s="18"/>
      <c r="L370" s="18"/>
      <c r="M370" s="18"/>
      <c r="N370" s="165"/>
      <c r="O370" s="165"/>
      <c r="P370" s="18"/>
      <c r="Q370" s="18"/>
      <c r="R370" s="18"/>
      <c r="S370" s="18"/>
      <c r="T370" s="18"/>
      <c r="U370" s="18"/>
      <c r="V370" s="18"/>
      <c r="W370" s="18"/>
      <c r="X370" s="165"/>
      <c r="Y370" s="165"/>
      <c r="Z370" s="18"/>
      <c r="AA370" s="18"/>
      <c r="AB370" s="18"/>
      <c r="AC370" s="18"/>
      <c r="AD370" s="18"/>
      <c r="AE370" s="18"/>
    </row>
    <row r="371" spans="1:31" s="11" customFormat="1" ht="15" customHeight="1" x14ac:dyDescent="0.3">
      <c r="A371" s="59"/>
      <c r="B371" s="80"/>
      <c r="C371" s="174"/>
      <c r="D371" s="174"/>
      <c r="E371" s="17"/>
      <c r="F371" s="18"/>
      <c r="G371" s="18"/>
      <c r="H371" s="18"/>
      <c r="I371" s="18"/>
      <c r="J371" s="18"/>
      <c r="K371" s="18"/>
      <c r="L371" s="18"/>
      <c r="M371" s="18"/>
      <c r="N371" s="165"/>
      <c r="O371" s="165"/>
      <c r="P371" s="18"/>
      <c r="Q371" s="18"/>
      <c r="R371" s="18"/>
      <c r="S371" s="18"/>
      <c r="T371" s="18"/>
      <c r="U371" s="18"/>
      <c r="V371" s="18"/>
      <c r="W371" s="18"/>
      <c r="X371" s="165"/>
      <c r="Y371" s="165"/>
      <c r="Z371" s="18"/>
      <c r="AA371" s="18"/>
      <c r="AB371" s="18"/>
      <c r="AC371" s="18"/>
      <c r="AD371" s="18"/>
      <c r="AE371" s="18"/>
    </row>
    <row r="372" spans="1:31" s="11" customFormat="1" ht="15" customHeight="1" x14ac:dyDescent="0.3">
      <c r="A372" s="59"/>
      <c r="B372" s="80"/>
      <c r="C372" s="174"/>
      <c r="D372" s="174"/>
      <c r="E372" s="17"/>
      <c r="F372" s="18"/>
      <c r="G372" s="18"/>
      <c r="H372" s="18"/>
      <c r="I372" s="18"/>
      <c r="J372" s="18"/>
      <c r="K372" s="18"/>
      <c r="L372" s="18"/>
      <c r="M372" s="18"/>
      <c r="N372" s="165"/>
      <c r="O372" s="165"/>
      <c r="P372" s="18"/>
      <c r="Q372" s="18"/>
      <c r="R372" s="18"/>
      <c r="S372" s="18"/>
      <c r="T372" s="18"/>
      <c r="U372" s="18"/>
      <c r="V372" s="18"/>
      <c r="W372" s="18"/>
      <c r="X372" s="165"/>
      <c r="Y372" s="165"/>
      <c r="Z372" s="18"/>
      <c r="AA372" s="18"/>
      <c r="AB372" s="18"/>
      <c r="AC372" s="18"/>
      <c r="AD372" s="18"/>
      <c r="AE372" s="18"/>
    </row>
    <row r="373" spans="1:31" s="11" customFormat="1" ht="15" customHeight="1" x14ac:dyDescent="0.3">
      <c r="A373" s="59"/>
      <c r="B373" s="80"/>
      <c r="C373" s="174"/>
      <c r="D373" s="174"/>
      <c r="E373" s="17"/>
      <c r="F373" s="18"/>
      <c r="G373" s="18"/>
      <c r="H373" s="18"/>
      <c r="I373" s="18"/>
      <c r="J373" s="18"/>
      <c r="K373" s="18"/>
      <c r="L373" s="18"/>
      <c r="M373" s="18"/>
      <c r="N373" s="165"/>
      <c r="O373" s="165"/>
      <c r="P373" s="18"/>
      <c r="Q373" s="18"/>
      <c r="R373" s="18"/>
      <c r="S373" s="18"/>
      <c r="T373" s="18"/>
      <c r="U373" s="18"/>
      <c r="V373" s="18"/>
      <c r="W373" s="18"/>
      <c r="X373" s="165"/>
      <c r="Y373" s="165"/>
      <c r="Z373" s="18"/>
      <c r="AA373" s="18"/>
      <c r="AB373" s="18"/>
      <c r="AC373" s="18"/>
      <c r="AD373" s="18"/>
      <c r="AE373" s="18"/>
    </row>
    <row r="374" spans="1:31" s="11" customFormat="1" ht="15" customHeight="1" x14ac:dyDescent="0.3">
      <c r="A374" s="59"/>
      <c r="B374" s="80"/>
      <c r="C374" s="174"/>
      <c r="D374" s="174"/>
      <c r="E374" s="17"/>
      <c r="F374" s="18"/>
      <c r="G374" s="18"/>
      <c r="H374" s="18"/>
      <c r="I374" s="18"/>
      <c r="J374" s="18"/>
      <c r="K374" s="18"/>
      <c r="L374" s="18"/>
      <c r="M374" s="18"/>
      <c r="N374" s="165"/>
      <c r="O374" s="165"/>
      <c r="P374" s="18"/>
      <c r="Q374" s="18"/>
      <c r="R374" s="18"/>
      <c r="S374" s="18"/>
      <c r="T374" s="18"/>
      <c r="U374" s="18"/>
      <c r="V374" s="18"/>
      <c r="W374" s="18"/>
      <c r="X374" s="165"/>
      <c r="Y374" s="165"/>
      <c r="Z374" s="18"/>
      <c r="AA374" s="18"/>
      <c r="AB374" s="18"/>
      <c r="AC374" s="18"/>
      <c r="AD374" s="18"/>
      <c r="AE374" s="18"/>
    </row>
    <row r="375" spans="1:31" s="11" customFormat="1" ht="15" customHeight="1" x14ac:dyDescent="0.3">
      <c r="A375" s="59"/>
      <c r="B375" s="80"/>
      <c r="C375" s="174"/>
      <c r="D375" s="174"/>
      <c r="E375" s="17"/>
      <c r="F375" s="18"/>
      <c r="G375" s="18"/>
      <c r="H375" s="18"/>
      <c r="I375" s="18"/>
      <c r="J375" s="18"/>
      <c r="K375" s="18"/>
      <c r="L375" s="18"/>
      <c r="M375" s="18"/>
      <c r="N375" s="165"/>
      <c r="O375" s="165"/>
      <c r="P375" s="18"/>
      <c r="Q375" s="18"/>
      <c r="R375" s="18"/>
      <c r="S375" s="18"/>
      <c r="T375" s="18"/>
      <c r="U375" s="18"/>
      <c r="V375" s="18"/>
      <c r="W375" s="18"/>
      <c r="X375" s="165"/>
      <c r="Y375" s="165"/>
      <c r="Z375" s="18"/>
      <c r="AA375" s="18"/>
      <c r="AB375" s="18"/>
      <c r="AC375" s="18"/>
      <c r="AD375" s="18"/>
      <c r="AE375" s="18"/>
    </row>
    <row r="376" spans="1:31" s="11" customFormat="1" ht="15" customHeight="1" x14ac:dyDescent="0.3">
      <c r="A376" s="59"/>
      <c r="B376" s="80"/>
      <c r="C376" s="174"/>
      <c r="D376" s="174"/>
      <c r="E376" s="17"/>
      <c r="F376" s="18"/>
      <c r="G376" s="18"/>
      <c r="H376" s="18"/>
      <c r="I376" s="18"/>
      <c r="J376" s="18"/>
      <c r="K376" s="18"/>
      <c r="L376" s="18"/>
      <c r="M376" s="18"/>
      <c r="N376" s="165"/>
      <c r="O376" s="165"/>
      <c r="P376" s="18"/>
      <c r="Q376" s="18"/>
      <c r="R376" s="18"/>
      <c r="S376" s="18"/>
      <c r="T376" s="18"/>
      <c r="U376" s="18"/>
      <c r="V376" s="18"/>
      <c r="W376" s="18"/>
      <c r="X376" s="165"/>
      <c r="Y376" s="165"/>
      <c r="Z376" s="18"/>
      <c r="AA376" s="18"/>
      <c r="AB376" s="18"/>
      <c r="AC376" s="18"/>
      <c r="AD376" s="18"/>
      <c r="AE376" s="18"/>
    </row>
    <row r="377" spans="1:31" s="11" customFormat="1" ht="15" customHeight="1" x14ac:dyDescent="0.3">
      <c r="A377" s="59"/>
      <c r="B377" s="80"/>
      <c r="C377" s="174"/>
      <c r="D377" s="174"/>
      <c r="E377" s="17"/>
      <c r="F377" s="18"/>
      <c r="G377" s="18"/>
      <c r="H377" s="18"/>
      <c r="I377" s="18"/>
      <c r="J377" s="18"/>
      <c r="K377" s="18"/>
      <c r="L377" s="18"/>
      <c r="M377" s="18"/>
      <c r="N377" s="165"/>
      <c r="O377" s="165"/>
      <c r="P377" s="18"/>
      <c r="Q377" s="18"/>
      <c r="R377" s="18"/>
      <c r="S377" s="18"/>
      <c r="T377" s="18"/>
      <c r="U377" s="18"/>
      <c r="V377" s="18"/>
      <c r="W377" s="18"/>
      <c r="X377" s="165"/>
      <c r="Y377" s="165"/>
      <c r="Z377" s="18"/>
      <c r="AA377" s="18"/>
      <c r="AB377" s="18"/>
      <c r="AC377" s="18"/>
      <c r="AD377" s="18"/>
      <c r="AE377" s="18"/>
    </row>
    <row r="378" spans="1:31" s="11" customFormat="1" ht="15" customHeight="1" x14ac:dyDescent="0.3">
      <c r="A378" s="59"/>
      <c r="B378" s="80"/>
      <c r="C378" s="174"/>
      <c r="D378" s="174"/>
      <c r="E378" s="17"/>
      <c r="F378" s="18"/>
      <c r="G378" s="18"/>
      <c r="H378" s="18"/>
      <c r="I378" s="18"/>
      <c r="J378" s="18"/>
      <c r="K378" s="18"/>
      <c r="L378" s="18"/>
      <c r="M378" s="18"/>
      <c r="N378" s="165"/>
      <c r="O378" s="165"/>
      <c r="P378" s="18"/>
      <c r="Q378" s="18"/>
      <c r="R378" s="18"/>
      <c r="S378" s="18"/>
      <c r="T378" s="18"/>
      <c r="U378" s="18"/>
      <c r="V378" s="18"/>
      <c r="W378" s="18"/>
      <c r="X378" s="165"/>
      <c r="Y378" s="165"/>
      <c r="Z378" s="18"/>
      <c r="AA378" s="18"/>
      <c r="AB378" s="18"/>
      <c r="AC378" s="18"/>
      <c r="AD378" s="18"/>
      <c r="AE378" s="18"/>
    </row>
    <row r="379" spans="1:31" s="11" customFormat="1" ht="15" customHeight="1" x14ac:dyDescent="0.3">
      <c r="A379" s="59"/>
      <c r="B379" s="80"/>
      <c r="C379" s="174"/>
      <c r="D379" s="174"/>
      <c r="E379" s="17"/>
      <c r="F379" s="18"/>
      <c r="G379" s="18"/>
      <c r="H379" s="18"/>
      <c r="I379" s="18"/>
      <c r="J379" s="18"/>
      <c r="K379" s="18"/>
      <c r="L379" s="18"/>
      <c r="M379" s="18"/>
      <c r="N379" s="165"/>
      <c r="O379" s="165"/>
      <c r="P379" s="18"/>
      <c r="Q379" s="18"/>
      <c r="R379" s="18"/>
      <c r="S379" s="18"/>
      <c r="T379" s="18"/>
      <c r="U379" s="18"/>
      <c r="V379" s="18"/>
      <c r="W379" s="18"/>
      <c r="X379" s="165"/>
      <c r="Y379" s="165"/>
      <c r="Z379" s="18"/>
      <c r="AA379" s="18"/>
      <c r="AB379" s="18"/>
      <c r="AC379" s="18"/>
      <c r="AD379" s="18"/>
      <c r="AE379" s="18"/>
    </row>
    <row r="380" spans="1:31" s="11" customFormat="1" ht="15" customHeight="1" x14ac:dyDescent="0.3">
      <c r="A380" s="59"/>
      <c r="B380" s="80"/>
      <c r="C380" s="174"/>
      <c r="D380" s="174"/>
      <c r="E380" s="17"/>
      <c r="F380" s="18"/>
      <c r="G380" s="18"/>
      <c r="H380" s="18"/>
      <c r="I380" s="18"/>
      <c r="J380" s="18"/>
      <c r="K380" s="18"/>
      <c r="L380" s="18"/>
      <c r="M380" s="18"/>
      <c r="N380" s="165"/>
      <c r="O380" s="165"/>
      <c r="P380" s="18"/>
      <c r="Q380" s="18"/>
      <c r="R380" s="18"/>
      <c r="S380" s="18"/>
      <c r="T380" s="18"/>
      <c r="U380" s="18"/>
      <c r="V380" s="18"/>
      <c r="W380" s="18"/>
      <c r="X380" s="165"/>
      <c r="Y380" s="165"/>
      <c r="Z380" s="18"/>
      <c r="AA380" s="18"/>
      <c r="AB380" s="18"/>
      <c r="AC380" s="18"/>
      <c r="AD380" s="18"/>
      <c r="AE380" s="18"/>
    </row>
    <row r="381" spans="1:31" s="11" customFormat="1" ht="15" customHeight="1" x14ac:dyDescent="0.3">
      <c r="A381" s="59"/>
      <c r="B381" s="80"/>
      <c r="C381" s="174"/>
      <c r="D381" s="174"/>
      <c r="E381" s="17"/>
      <c r="F381" s="18"/>
      <c r="G381" s="18"/>
      <c r="H381" s="18"/>
      <c r="I381" s="18"/>
      <c r="J381" s="18"/>
      <c r="K381" s="18"/>
      <c r="L381" s="18"/>
      <c r="M381" s="18"/>
      <c r="N381" s="165"/>
      <c r="O381" s="165"/>
      <c r="P381" s="18"/>
      <c r="Q381" s="18"/>
      <c r="R381" s="18"/>
      <c r="S381" s="18"/>
      <c r="T381" s="18"/>
      <c r="U381" s="18"/>
      <c r="V381" s="18"/>
      <c r="W381" s="18"/>
      <c r="X381" s="165"/>
      <c r="Y381" s="165"/>
      <c r="Z381" s="18"/>
      <c r="AA381" s="18"/>
      <c r="AB381" s="18"/>
      <c r="AC381" s="18"/>
      <c r="AD381" s="18"/>
      <c r="AE381" s="18"/>
    </row>
    <row r="382" spans="1:31" s="11" customFormat="1" ht="15" customHeight="1" x14ac:dyDescent="0.3">
      <c r="A382" s="59"/>
      <c r="B382" s="80"/>
      <c r="C382" s="174"/>
      <c r="D382" s="174"/>
      <c r="E382" s="17"/>
      <c r="F382" s="18"/>
      <c r="G382" s="18"/>
      <c r="H382" s="18"/>
      <c r="I382" s="18"/>
      <c r="J382" s="18"/>
      <c r="K382" s="18"/>
      <c r="L382" s="18"/>
      <c r="M382" s="18"/>
      <c r="N382" s="165"/>
      <c r="O382" s="165"/>
      <c r="P382" s="18"/>
      <c r="Q382" s="18"/>
      <c r="R382" s="18"/>
      <c r="S382" s="18"/>
      <c r="T382" s="18"/>
      <c r="U382" s="18"/>
      <c r="V382" s="18"/>
      <c r="W382" s="18"/>
      <c r="X382" s="165"/>
      <c r="Y382" s="165"/>
      <c r="Z382" s="18"/>
      <c r="AA382" s="18"/>
      <c r="AB382" s="18"/>
      <c r="AC382" s="18"/>
      <c r="AD382" s="18"/>
      <c r="AE382" s="18"/>
    </row>
    <row r="383" spans="1:31" s="11" customFormat="1" ht="15" customHeight="1" x14ac:dyDescent="0.3">
      <c r="A383" s="59"/>
      <c r="B383" s="80"/>
      <c r="C383" s="174"/>
      <c r="D383" s="174"/>
      <c r="E383" s="17"/>
      <c r="F383" s="18"/>
      <c r="G383" s="18"/>
      <c r="H383" s="18"/>
      <c r="I383" s="18"/>
      <c r="J383" s="18"/>
      <c r="K383" s="18"/>
      <c r="L383" s="18"/>
      <c r="M383" s="18"/>
      <c r="N383" s="165"/>
      <c r="O383" s="165"/>
      <c r="P383" s="18"/>
      <c r="Q383" s="18"/>
      <c r="R383" s="18"/>
      <c r="S383" s="18"/>
      <c r="T383" s="18"/>
      <c r="U383" s="18"/>
      <c r="V383" s="18"/>
      <c r="W383" s="18"/>
      <c r="X383" s="165"/>
      <c r="Y383" s="165"/>
      <c r="Z383" s="18"/>
      <c r="AA383" s="18"/>
      <c r="AB383" s="18"/>
      <c r="AC383" s="18"/>
      <c r="AD383" s="18"/>
      <c r="AE383" s="18"/>
    </row>
    <row r="384" spans="1:31" s="11" customFormat="1" ht="15" customHeight="1" x14ac:dyDescent="0.3">
      <c r="A384" s="59"/>
      <c r="B384" s="80"/>
      <c r="C384" s="174"/>
      <c r="D384" s="174"/>
      <c r="E384" s="17"/>
      <c r="F384" s="18"/>
      <c r="G384" s="18"/>
      <c r="H384" s="18"/>
      <c r="I384" s="18"/>
      <c r="J384" s="18"/>
      <c r="K384" s="18"/>
      <c r="L384" s="18"/>
      <c r="M384" s="18"/>
      <c r="N384" s="165"/>
      <c r="O384" s="165"/>
      <c r="P384" s="18"/>
      <c r="Q384" s="18"/>
      <c r="R384" s="18"/>
      <c r="S384" s="18"/>
      <c r="T384" s="18"/>
      <c r="U384" s="18"/>
      <c r="V384" s="18"/>
      <c r="W384" s="18"/>
      <c r="X384" s="165"/>
      <c r="Y384" s="165"/>
      <c r="Z384" s="18"/>
      <c r="AA384" s="18"/>
      <c r="AB384" s="18"/>
      <c r="AC384" s="18"/>
      <c r="AD384" s="18"/>
      <c r="AE384" s="18"/>
    </row>
    <row r="385" spans="1:31" s="11" customFormat="1" ht="15" customHeight="1" x14ac:dyDescent="0.3">
      <c r="A385" s="59"/>
      <c r="B385" s="80"/>
      <c r="C385" s="174"/>
      <c r="D385" s="174"/>
      <c r="E385" s="17"/>
      <c r="F385" s="18"/>
      <c r="G385" s="18"/>
      <c r="H385" s="18"/>
      <c r="I385" s="18"/>
      <c r="J385" s="18"/>
      <c r="K385" s="18"/>
      <c r="L385" s="18"/>
      <c r="M385" s="18"/>
      <c r="N385" s="165"/>
      <c r="O385" s="165"/>
      <c r="P385" s="18"/>
      <c r="Q385" s="18"/>
      <c r="R385" s="18"/>
      <c r="S385" s="18"/>
      <c r="T385" s="18"/>
      <c r="U385" s="18"/>
      <c r="V385" s="18"/>
      <c r="W385" s="18"/>
      <c r="X385" s="165"/>
      <c r="Y385" s="165"/>
      <c r="Z385" s="18"/>
      <c r="AA385" s="18"/>
      <c r="AB385" s="18"/>
      <c r="AC385" s="18"/>
      <c r="AD385" s="18"/>
      <c r="AE385" s="18"/>
    </row>
    <row r="386" spans="1:31" s="11" customFormat="1" ht="15" customHeight="1" x14ac:dyDescent="0.3">
      <c r="A386" s="59"/>
      <c r="B386" s="80"/>
      <c r="C386" s="174"/>
      <c r="D386" s="174"/>
      <c r="E386" s="17"/>
      <c r="F386" s="18"/>
      <c r="G386" s="18"/>
      <c r="H386" s="18"/>
      <c r="I386" s="18"/>
      <c r="J386" s="18"/>
      <c r="K386" s="18"/>
      <c r="L386" s="18"/>
      <c r="M386" s="18"/>
      <c r="N386" s="165"/>
      <c r="O386" s="165"/>
      <c r="P386" s="18"/>
      <c r="Q386" s="18"/>
      <c r="R386" s="18"/>
      <c r="S386" s="18"/>
      <c r="T386" s="18"/>
      <c r="U386" s="18"/>
      <c r="V386" s="18"/>
      <c r="W386" s="18"/>
      <c r="X386" s="165"/>
      <c r="Y386" s="165"/>
      <c r="Z386" s="18"/>
      <c r="AA386" s="18"/>
      <c r="AB386" s="18"/>
      <c r="AC386" s="18"/>
      <c r="AD386" s="18"/>
      <c r="AE386" s="18"/>
    </row>
    <row r="387" spans="1:31" s="11" customFormat="1" ht="15" customHeight="1" x14ac:dyDescent="0.3">
      <c r="A387" s="59"/>
      <c r="B387" s="80"/>
      <c r="C387" s="174"/>
      <c r="D387" s="174"/>
      <c r="E387" s="17"/>
      <c r="F387" s="18"/>
      <c r="G387" s="18"/>
      <c r="H387" s="18"/>
      <c r="I387" s="18"/>
      <c r="J387" s="18"/>
      <c r="K387" s="18"/>
      <c r="L387" s="18"/>
      <c r="M387" s="18"/>
      <c r="N387" s="165"/>
      <c r="O387" s="165"/>
      <c r="P387" s="18"/>
      <c r="Q387" s="18"/>
      <c r="R387" s="18"/>
      <c r="S387" s="18"/>
      <c r="T387" s="18"/>
      <c r="U387" s="18"/>
      <c r="V387" s="18"/>
      <c r="W387" s="18"/>
      <c r="X387" s="165"/>
      <c r="Y387" s="165"/>
      <c r="Z387" s="18"/>
      <c r="AA387" s="18"/>
      <c r="AB387" s="18"/>
      <c r="AC387" s="18"/>
      <c r="AD387" s="18"/>
      <c r="AE387" s="18"/>
    </row>
    <row r="388" spans="1:31" s="11" customFormat="1" ht="15" customHeight="1" x14ac:dyDescent="0.3">
      <c r="A388" s="59"/>
      <c r="B388" s="80"/>
      <c r="C388" s="174"/>
      <c r="D388" s="174"/>
      <c r="E388" s="17"/>
      <c r="F388" s="18"/>
      <c r="G388" s="18"/>
      <c r="H388" s="18"/>
      <c r="I388" s="18"/>
      <c r="J388" s="18"/>
      <c r="K388" s="18"/>
      <c r="L388" s="18"/>
      <c r="M388" s="18"/>
      <c r="N388" s="165"/>
      <c r="O388" s="165"/>
      <c r="P388" s="18"/>
      <c r="Q388" s="18"/>
      <c r="R388" s="18"/>
      <c r="S388" s="18"/>
      <c r="T388" s="18"/>
      <c r="U388" s="18"/>
      <c r="V388" s="18"/>
      <c r="W388" s="18"/>
      <c r="X388" s="165"/>
      <c r="Y388" s="165"/>
      <c r="Z388" s="18"/>
      <c r="AA388" s="18"/>
      <c r="AB388" s="18"/>
      <c r="AC388" s="18"/>
      <c r="AD388" s="18"/>
      <c r="AE388" s="18"/>
    </row>
    <row r="389" spans="1:31" s="11" customFormat="1" ht="15" customHeight="1" x14ac:dyDescent="0.3">
      <c r="A389" s="59"/>
      <c r="B389" s="80"/>
      <c r="C389" s="174"/>
      <c r="D389" s="174"/>
      <c r="E389" s="17"/>
      <c r="F389" s="18"/>
      <c r="G389" s="18"/>
      <c r="H389" s="18"/>
      <c r="I389" s="18"/>
      <c r="J389" s="18"/>
      <c r="K389" s="18"/>
      <c r="L389" s="18"/>
      <c r="M389" s="18"/>
      <c r="N389" s="165"/>
      <c r="O389" s="165"/>
      <c r="P389" s="18"/>
      <c r="Q389" s="18"/>
      <c r="R389" s="18"/>
      <c r="S389" s="18"/>
      <c r="T389" s="18"/>
      <c r="U389" s="18"/>
      <c r="V389" s="18"/>
      <c r="W389" s="18"/>
      <c r="X389" s="165"/>
      <c r="Y389" s="165"/>
      <c r="Z389" s="18"/>
      <c r="AA389" s="18"/>
      <c r="AB389" s="18"/>
      <c r="AC389" s="18"/>
      <c r="AD389" s="18"/>
      <c r="AE389" s="18"/>
    </row>
    <row r="390" spans="1:31" s="11" customFormat="1" ht="15" customHeight="1" x14ac:dyDescent="0.3">
      <c r="A390" s="59"/>
      <c r="B390" s="80"/>
      <c r="C390" s="174"/>
      <c r="D390" s="174"/>
      <c r="E390" s="17"/>
      <c r="F390" s="18"/>
      <c r="G390" s="18"/>
      <c r="H390" s="18"/>
      <c r="I390" s="18"/>
      <c r="J390" s="18"/>
      <c r="K390" s="18"/>
      <c r="L390" s="18"/>
      <c r="M390" s="18"/>
      <c r="N390" s="165"/>
      <c r="O390" s="165"/>
      <c r="P390" s="18"/>
      <c r="Q390" s="18"/>
      <c r="R390" s="18"/>
      <c r="S390" s="18"/>
      <c r="T390" s="18"/>
      <c r="U390" s="18"/>
      <c r="V390" s="18"/>
      <c r="W390" s="18"/>
      <c r="X390" s="165"/>
      <c r="Y390" s="165"/>
      <c r="Z390" s="18"/>
      <c r="AA390" s="18"/>
      <c r="AB390" s="18"/>
      <c r="AC390" s="18"/>
      <c r="AD390" s="18"/>
      <c r="AE390" s="18"/>
    </row>
    <row r="391" spans="1:31" s="11" customFormat="1" ht="15" customHeight="1" x14ac:dyDescent="0.3">
      <c r="A391" s="59"/>
      <c r="B391" s="80"/>
      <c r="C391" s="174"/>
      <c r="D391" s="174"/>
      <c r="E391" s="17"/>
      <c r="F391" s="18"/>
      <c r="G391" s="18"/>
      <c r="H391" s="18"/>
      <c r="I391" s="18"/>
      <c r="J391" s="18"/>
      <c r="K391" s="18"/>
      <c r="L391" s="18"/>
      <c r="M391" s="18"/>
      <c r="N391" s="165"/>
      <c r="O391" s="165"/>
      <c r="P391" s="18"/>
      <c r="Q391" s="18"/>
      <c r="R391" s="18"/>
      <c r="S391" s="18"/>
      <c r="T391" s="18"/>
      <c r="U391" s="18"/>
      <c r="V391" s="18"/>
      <c r="W391" s="18"/>
      <c r="X391" s="165"/>
      <c r="Y391" s="165"/>
      <c r="Z391" s="18"/>
      <c r="AA391" s="18"/>
      <c r="AB391" s="18"/>
      <c r="AC391" s="18"/>
      <c r="AD391" s="18"/>
      <c r="AE391" s="18"/>
    </row>
    <row r="392" spans="1:31" s="11" customFormat="1" ht="15" customHeight="1" x14ac:dyDescent="0.3">
      <c r="A392" s="59"/>
      <c r="B392" s="80"/>
      <c r="C392" s="174"/>
      <c r="D392" s="174"/>
      <c r="E392" s="17"/>
      <c r="F392" s="18"/>
      <c r="G392" s="18"/>
      <c r="H392" s="18"/>
      <c r="I392" s="18"/>
      <c r="J392" s="18"/>
      <c r="K392" s="18"/>
      <c r="L392" s="18"/>
      <c r="M392" s="18"/>
      <c r="N392" s="165"/>
      <c r="O392" s="165"/>
      <c r="P392" s="18"/>
      <c r="Q392" s="18"/>
      <c r="R392" s="18"/>
      <c r="S392" s="18"/>
      <c r="T392" s="18"/>
      <c r="U392" s="18"/>
      <c r="V392" s="18"/>
      <c r="W392" s="18"/>
      <c r="X392" s="165"/>
      <c r="Y392" s="165"/>
      <c r="Z392" s="18"/>
      <c r="AA392" s="18"/>
      <c r="AB392" s="18"/>
      <c r="AC392" s="18"/>
      <c r="AD392" s="18"/>
      <c r="AE392" s="18"/>
    </row>
    <row r="393" spans="1:31" s="11" customFormat="1" ht="15" customHeight="1" x14ac:dyDescent="0.3">
      <c r="A393" s="59"/>
      <c r="B393" s="80"/>
      <c r="C393" s="174"/>
      <c r="D393" s="174"/>
      <c r="E393" s="17"/>
      <c r="F393" s="18"/>
      <c r="G393" s="18"/>
      <c r="H393" s="18"/>
      <c r="I393" s="18"/>
      <c r="J393" s="18"/>
      <c r="K393" s="18"/>
      <c r="L393" s="18"/>
      <c r="M393" s="18"/>
      <c r="N393" s="165"/>
      <c r="O393" s="165"/>
      <c r="P393" s="18"/>
      <c r="Q393" s="18"/>
      <c r="R393" s="18"/>
      <c r="S393" s="18"/>
      <c r="T393" s="18"/>
      <c r="U393" s="18"/>
      <c r="V393" s="18"/>
      <c r="W393" s="18"/>
      <c r="X393" s="165"/>
      <c r="Y393" s="165"/>
      <c r="Z393" s="18"/>
      <c r="AA393" s="18"/>
      <c r="AB393" s="18"/>
      <c r="AC393" s="18"/>
      <c r="AD393" s="18"/>
      <c r="AE393" s="18"/>
    </row>
    <row r="394" spans="1:31" s="11" customFormat="1" ht="15" customHeight="1" x14ac:dyDescent="0.3">
      <c r="A394" s="59"/>
      <c r="B394" s="80"/>
      <c r="C394" s="174"/>
      <c r="D394" s="174"/>
      <c r="E394" s="17"/>
      <c r="F394" s="18"/>
      <c r="G394" s="18"/>
      <c r="H394" s="18"/>
      <c r="I394" s="18"/>
      <c r="J394" s="18"/>
      <c r="K394" s="18"/>
      <c r="L394" s="18"/>
      <c r="M394" s="18"/>
      <c r="N394" s="165"/>
      <c r="O394" s="165"/>
      <c r="P394" s="18"/>
      <c r="Q394" s="18"/>
      <c r="R394" s="18"/>
      <c r="S394" s="18"/>
      <c r="T394" s="18"/>
      <c r="U394" s="18"/>
      <c r="V394" s="18"/>
      <c r="W394" s="18"/>
      <c r="X394" s="165"/>
      <c r="Y394" s="165"/>
      <c r="Z394" s="18"/>
      <c r="AA394" s="18"/>
      <c r="AB394" s="18"/>
      <c r="AC394" s="18"/>
      <c r="AD394" s="18"/>
      <c r="AE394" s="18"/>
    </row>
    <row r="395" spans="1:31" s="11" customFormat="1" ht="15" customHeight="1" x14ac:dyDescent="0.3">
      <c r="A395" s="59"/>
      <c r="B395" s="80"/>
      <c r="C395" s="174"/>
      <c r="D395" s="174"/>
      <c r="E395" s="17"/>
      <c r="F395" s="18"/>
      <c r="G395" s="18"/>
      <c r="H395" s="18"/>
      <c r="I395" s="18"/>
      <c r="J395" s="18"/>
      <c r="K395" s="18"/>
      <c r="L395" s="18"/>
      <c r="M395" s="18"/>
      <c r="N395" s="165"/>
      <c r="O395" s="165"/>
      <c r="P395" s="18"/>
      <c r="Q395" s="18"/>
      <c r="R395" s="18"/>
      <c r="S395" s="18"/>
      <c r="T395" s="18"/>
      <c r="U395" s="18"/>
      <c r="V395" s="18"/>
      <c r="W395" s="18"/>
      <c r="X395" s="165"/>
      <c r="Y395" s="165"/>
      <c r="Z395" s="18"/>
      <c r="AA395" s="18"/>
      <c r="AB395" s="18"/>
      <c r="AC395" s="18"/>
      <c r="AD395" s="18"/>
      <c r="AE395" s="18"/>
    </row>
    <row r="396" spans="1:31" s="11" customFormat="1" ht="15" customHeight="1" x14ac:dyDescent="0.3">
      <c r="A396" s="59"/>
      <c r="B396" s="80"/>
      <c r="C396" s="174"/>
      <c r="D396" s="174"/>
      <c r="E396" s="17"/>
      <c r="F396" s="18"/>
      <c r="G396" s="18"/>
      <c r="H396" s="18"/>
      <c r="I396" s="18"/>
      <c r="J396" s="18"/>
      <c r="K396" s="18"/>
      <c r="L396" s="18"/>
      <c r="M396" s="18"/>
      <c r="N396" s="165"/>
      <c r="O396" s="165"/>
      <c r="P396" s="18"/>
      <c r="Q396" s="18"/>
      <c r="R396" s="18"/>
      <c r="S396" s="18"/>
      <c r="T396" s="18"/>
      <c r="U396" s="18"/>
      <c r="V396" s="18"/>
      <c r="W396" s="18"/>
      <c r="X396" s="165"/>
      <c r="Y396" s="165"/>
      <c r="Z396" s="18"/>
      <c r="AA396" s="18"/>
      <c r="AB396" s="18"/>
      <c r="AC396" s="18"/>
      <c r="AD396" s="18"/>
      <c r="AE396" s="18"/>
    </row>
    <row r="397" spans="1:31" s="11" customFormat="1" ht="15" customHeight="1" x14ac:dyDescent="0.3">
      <c r="A397" s="59"/>
      <c r="B397" s="80"/>
      <c r="C397" s="174"/>
      <c r="D397" s="174"/>
      <c r="E397" s="17"/>
      <c r="F397" s="18"/>
      <c r="G397" s="18"/>
      <c r="H397" s="18"/>
      <c r="I397" s="18"/>
      <c r="J397" s="18"/>
      <c r="K397" s="18"/>
      <c r="L397" s="18"/>
      <c r="M397" s="18"/>
      <c r="N397" s="165"/>
      <c r="O397" s="165"/>
      <c r="P397" s="18"/>
      <c r="Q397" s="18"/>
      <c r="R397" s="18"/>
      <c r="S397" s="18"/>
      <c r="T397" s="18"/>
      <c r="U397" s="18"/>
      <c r="V397" s="18"/>
      <c r="W397" s="18"/>
      <c r="X397" s="165"/>
      <c r="Y397" s="165"/>
      <c r="Z397" s="18"/>
      <c r="AA397" s="18"/>
      <c r="AB397" s="18"/>
      <c r="AC397" s="18"/>
      <c r="AD397" s="18"/>
      <c r="AE397" s="18"/>
    </row>
    <row r="398" spans="1:31" s="11" customFormat="1" ht="15" customHeight="1" x14ac:dyDescent="0.3">
      <c r="A398" s="59"/>
      <c r="B398" s="80"/>
      <c r="C398" s="174"/>
      <c r="D398" s="174"/>
      <c r="E398" s="17"/>
      <c r="F398" s="18"/>
      <c r="G398" s="18"/>
      <c r="H398" s="18"/>
      <c r="I398" s="18"/>
      <c r="J398" s="18"/>
      <c r="K398" s="18"/>
      <c r="L398" s="18"/>
      <c r="M398" s="18"/>
      <c r="N398" s="165"/>
      <c r="O398" s="165"/>
      <c r="P398" s="18"/>
      <c r="Q398" s="18"/>
      <c r="R398" s="18"/>
      <c r="S398" s="18"/>
      <c r="T398" s="18"/>
      <c r="U398" s="18"/>
      <c r="V398" s="18"/>
      <c r="W398" s="18"/>
      <c r="X398" s="165"/>
      <c r="Y398" s="165"/>
      <c r="Z398" s="18"/>
      <c r="AA398" s="18"/>
      <c r="AB398" s="18"/>
      <c r="AC398" s="18"/>
      <c r="AD398" s="18"/>
      <c r="AE398" s="18"/>
    </row>
    <row r="399" spans="1:31" s="11" customFormat="1" ht="15" customHeight="1" x14ac:dyDescent="0.3">
      <c r="A399" s="59"/>
      <c r="B399" s="80"/>
      <c r="C399" s="174"/>
      <c r="D399" s="174"/>
      <c r="E399" s="17"/>
      <c r="F399" s="18"/>
      <c r="G399" s="18"/>
      <c r="H399" s="18"/>
      <c r="I399" s="18"/>
      <c r="J399" s="18"/>
      <c r="K399" s="18"/>
      <c r="L399" s="18"/>
      <c r="M399" s="18"/>
      <c r="N399" s="165"/>
      <c r="O399" s="165"/>
      <c r="P399" s="18"/>
      <c r="Q399" s="18"/>
      <c r="R399" s="18"/>
      <c r="S399" s="18"/>
      <c r="T399" s="18"/>
      <c r="U399" s="18"/>
      <c r="V399" s="18"/>
      <c r="W399" s="18"/>
      <c r="X399" s="165"/>
      <c r="Y399" s="165"/>
      <c r="Z399" s="18"/>
      <c r="AA399" s="18"/>
      <c r="AB399" s="18"/>
      <c r="AC399" s="18"/>
      <c r="AD399" s="18"/>
      <c r="AE399" s="18"/>
    </row>
    <row r="400" spans="1:31" s="11" customFormat="1" ht="15" customHeight="1" x14ac:dyDescent="0.3">
      <c r="A400" s="59"/>
      <c r="B400" s="80"/>
      <c r="C400" s="174"/>
      <c r="D400" s="174"/>
      <c r="E400" s="17"/>
      <c r="F400" s="18"/>
      <c r="G400" s="18"/>
      <c r="H400" s="18"/>
      <c r="I400" s="18"/>
      <c r="J400" s="18"/>
      <c r="K400" s="18"/>
      <c r="L400" s="18"/>
      <c r="M400" s="18"/>
      <c r="N400" s="165"/>
      <c r="O400" s="165"/>
      <c r="P400" s="18"/>
      <c r="Q400" s="18"/>
      <c r="R400" s="18"/>
      <c r="S400" s="18"/>
      <c r="T400" s="18"/>
      <c r="U400" s="18"/>
      <c r="V400" s="18"/>
      <c r="W400" s="18"/>
      <c r="X400" s="165"/>
      <c r="Y400" s="165"/>
      <c r="Z400" s="18"/>
      <c r="AA400" s="18"/>
      <c r="AB400" s="18"/>
      <c r="AC400" s="18"/>
      <c r="AD400" s="18"/>
      <c r="AE400" s="18"/>
    </row>
    <row r="401" spans="1:31" s="11" customFormat="1" ht="15" customHeight="1" x14ac:dyDescent="0.3">
      <c r="A401" s="59"/>
      <c r="B401" s="80"/>
      <c r="C401" s="174"/>
      <c r="D401" s="174"/>
      <c r="E401" s="17"/>
      <c r="F401" s="18"/>
      <c r="G401" s="18"/>
      <c r="H401" s="18"/>
      <c r="I401" s="18"/>
      <c r="J401" s="18"/>
      <c r="K401" s="18"/>
      <c r="L401" s="18"/>
      <c r="M401" s="18"/>
      <c r="N401" s="165"/>
      <c r="O401" s="165"/>
      <c r="P401" s="18"/>
      <c r="Q401" s="18"/>
      <c r="R401" s="18"/>
      <c r="S401" s="18"/>
      <c r="T401" s="18"/>
      <c r="U401" s="18"/>
      <c r="V401" s="18"/>
      <c r="W401" s="18"/>
      <c r="X401" s="165"/>
      <c r="Y401" s="165"/>
      <c r="Z401" s="18"/>
      <c r="AA401" s="18"/>
      <c r="AB401" s="18"/>
      <c r="AC401" s="18"/>
      <c r="AD401" s="18"/>
      <c r="AE401" s="18"/>
    </row>
    <row r="402" spans="1:31" s="11" customFormat="1" ht="15" customHeight="1" x14ac:dyDescent="0.3">
      <c r="A402" s="59"/>
      <c r="B402" s="80"/>
      <c r="C402" s="174"/>
      <c r="D402" s="174"/>
      <c r="E402" s="17"/>
      <c r="F402" s="18"/>
      <c r="G402" s="18"/>
      <c r="H402" s="18"/>
      <c r="I402" s="18"/>
      <c r="J402" s="18"/>
      <c r="K402" s="18"/>
      <c r="L402" s="18"/>
      <c r="M402" s="18"/>
      <c r="N402" s="165"/>
      <c r="O402" s="165"/>
      <c r="P402" s="18"/>
      <c r="Q402" s="18"/>
      <c r="R402" s="18"/>
      <c r="S402" s="18"/>
      <c r="T402" s="18"/>
      <c r="U402" s="18"/>
      <c r="V402" s="18"/>
      <c r="W402" s="18"/>
      <c r="X402" s="165"/>
      <c r="Y402" s="165"/>
      <c r="Z402" s="18"/>
      <c r="AA402" s="18"/>
      <c r="AB402" s="18"/>
      <c r="AC402" s="18"/>
      <c r="AD402" s="18"/>
      <c r="AE402" s="18"/>
    </row>
    <row r="403" spans="1:31" s="11" customFormat="1" ht="15" customHeight="1" x14ac:dyDescent="0.3">
      <c r="A403" s="59"/>
      <c r="B403" s="80"/>
      <c r="C403" s="174"/>
      <c r="D403" s="174"/>
      <c r="E403" s="17"/>
      <c r="F403" s="18"/>
      <c r="G403" s="18"/>
      <c r="H403" s="18"/>
      <c r="I403" s="18"/>
      <c r="J403" s="18"/>
      <c r="K403" s="18"/>
      <c r="L403" s="18"/>
      <c r="M403" s="18"/>
      <c r="N403" s="165"/>
      <c r="O403" s="165"/>
      <c r="P403" s="18"/>
      <c r="Q403" s="18"/>
      <c r="R403" s="18"/>
      <c r="S403" s="18"/>
      <c r="T403" s="18"/>
      <c r="U403" s="18"/>
      <c r="V403" s="18"/>
      <c r="W403" s="18"/>
      <c r="X403" s="165"/>
      <c r="Y403" s="165"/>
      <c r="Z403" s="18"/>
      <c r="AA403" s="18"/>
      <c r="AB403" s="18"/>
      <c r="AC403" s="18"/>
      <c r="AD403" s="18"/>
      <c r="AE403" s="18"/>
    </row>
    <row r="404" spans="1:31" s="11" customFormat="1" ht="15" customHeight="1" x14ac:dyDescent="0.3">
      <c r="A404" s="59"/>
      <c r="B404" s="80"/>
      <c r="C404" s="174"/>
      <c r="D404" s="174"/>
      <c r="E404" s="17"/>
      <c r="F404" s="18"/>
      <c r="G404" s="18"/>
      <c r="H404" s="18"/>
      <c r="I404" s="18"/>
      <c r="J404" s="18"/>
      <c r="K404" s="18"/>
      <c r="L404" s="18"/>
      <c r="M404" s="18"/>
      <c r="N404" s="165"/>
      <c r="O404" s="165"/>
      <c r="P404" s="18"/>
      <c r="Q404" s="18"/>
      <c r="R404" s="18"/>
      <c r="S404" s="18"/>
      <c r="T404" s="18"/>
      <c r="U404" s="18"/>
      <c r="V404" s="18"/>
      <c r="W404" s="18"/>
      <c r="X404" s="165"/>
      <c r="Y404" s="165"/>
      <c r="Z404" s="18"/>
      <c r="AA404" s="18"/>
      <c r="AB404" s="18"/>
      <c r="AC404" s="18"/>
      <c r="AD404" s="18"/>
      <c r="AE404" s="18"/>
    </row>
    <row r="405" spans="1:31" s="11" customFormat="1" ht="15" customHeight="1" x14ac:dyDescent="0.3">
      <c r="A405" s="59"/>
      <c r="B405" s="80"/>
      <c r="C405" s="174"/>
      <c r="D405" s="174"/>
      <c r="E405" s="17"/>
      <c r="F405" s="18"/>
      <c r="G405" s="18"/>
      <c r="H405" s="18"/>
      <c r="I405" s="18"/>
      <c r="J405" s="18"/>
      <c r="K405" s="18"/>
      <c r="L405" s="18"/>
      <c r="M405" s="18"/>
      <c r="N405" s="165"/>
      <c r="O405" s="165"/>
      <c r="P405" s="18"/>
      <c r="Q405" s="18"/>
      <c r="R405" s="18"/>
      <c r="S405" s="18"/>
      <c r="T405" s="18"/>
      <c r="U405" s="18"/>
      <c r="V405" s="18"/>
      <c r="W405" s="18"/>
      <c r="X405" s="165"/>
      <c r="Y405" s="165"/>
      <c r="Z405" s="18"/>
      <c r="AA405" s="18"/>
      <c r="AB405" s="18"/>
      <c r="AC405" s="18"/>
      <c r="AD405" s="18"/>
      <c r="AE405" s="18"/>
    </row>
    <row r="406" spans="1:31" s="11" customFormat="1" ht="15" customHeight="1" x14ac:dyDescent="0.3">
      <c r="A406" s="59"/>
      <c r="B406" s="80"/>
      <c r="C406" s="174"/>
      <c r="D406" s="174"/>
      <c r="E406" s="17"/>
      <c r="F406" s="18"/>
      <c r="G406" s="18"/>
      <c r="H406" s="18"/>
      <c r="I406" s="18"/>
      <c r="J406" s="18"/>
      <c r="K406" s="18"/>
      <c r="L406" s="18"/>
      <c r="M406" s="18"/>
      <c r="N406" s="165"/>
      <c r="O406" s="165"/>
      <c r="P406" s="18"/>
      <c r="Q406" s="18"/>
      <c r="R406" s="18"/>
      <c r="S406" s="18"/>
      <c r="T406" s="18"/>
      <c r="U406" s="18"/>
      <c r="V406" s="18"/>
      <c r="W406" s="18"/>
      <c r="X406" s="165"/>
      <c r="Y406" s="165"/>
      <c r="Z406" s="18"/>
      <c r="AA406" s="18"/>
      <c r="AB406" s="18"/>
      <c r="AC406" s="18"/>
      <c r="AD406" s="18"/>
      <c r="AE406" s="18"/>
    </row>
    <row r="407" spans="1:31" s="11" customFormat="1" ht="15" customHeight="1" x14ac:dyDescent="0.3">
      <c r="A407" s="59"/>
      <c r="B407" s="80"/>
      <c r="C407" s="174"/>
      <c r="D407" s="174"/>
      <c r="E407" s="17"/>
      <c r="F407" s="18"/>
      <c r="G407" s="18"/>
      <c r="H407" s="18"/>
      <c r="I407" s="18"/>
      <c r="J407" s="18"/>
      <c r="K407" s="18"/>
      <c r="L407" s="18"/>
      <c r="M407" s="18"/>
      <c r="N407" s="165"/>
      <c r="O407" s="165"/>
      <c r="P407" s="18"/>
      <c r="Q407" s="18"/>
      <c r="R407" s="18"/>
      <c r="S407" s="18"/>
      <c r="T407" s="18"/>
      <c r="U407" s="18"/>
      <c r="V407" s="18"/>
      <c r="W407" s="18"/>
      <c r="X407" s="165"/>
      <c r="Y407" s="165"/>
      <c r="Z407" s="18"/>
      <c r="AA407" s="18"/>
      <c r="AB407" s="18"/>
      <c r="AC407" s="18"/>
      <c r="AD407" s="18"/>
      <c r="AE407" s="18"/>
    </row>
    <row r="408" spans="1:31" s="11" customFormat="1" ht="15" customHeight="1" x14ac:dyDescent="0.3">
      <c r="A408" s="59"/>
      <c r="B408" s="80"/>
      <c r="C408" s="174"/>
      <c r="D408" s="174"/>
      <c r="E408" s="17"/>
      <c r="F408" s="18"/>
      <c r="G408" s="18"/>
      <c r="H408" s="18"/>
      <c r="I408" s="18"/>
      <c r="J408" s="18"/>
      <c r="K408" s="18"/>
      <c r="L408" s="18"/>
      <c r="M408" s="18"/>
      <c r="N408" s="165"/>
      <c r="O408" s="165"/>
      <c r="P408" s="18"/>
      <c r="Q408" s="18"/>
      <c r="R408" s="18"/>
      <c r="S408" s="18"/>
      <c r="T408" s="18"/>
      <c r="U408" s="18"/>
      <c r="V408" s="18"/>
      <c r="W408" s="18"/>
      <c r="X408" s="165"/>
      <c r="Y408" s="165"/>
      <c r="Z408" s="18"/>
      <c r="AA408" s="18"/>
      <c r="AB408" s="18"/>
      <c r="AC408" s="18"/>
      <c r="AD408" s="18"/>
      <c r="AE408" s="18"/>
    </row>
    <row r="409" spans="1:31" s="11" customFormat="1" ht="15" customHeight="1" x14ac:dyDescent="0.3">
      <c r="A409" s="59"/>
      <c r="B409" s="80"/>
      <c r="C409" s="174"/>
      <c r="D409" s="174"/>
      <c r="E409" s="17"/>
      <c r="F409" s="18"/>
      <c r="G409" s="18"/>
      <c r="H409" s="18"/>
      <c r="I409" s="18"/>
      <c r="J409" s="18"/>
      <c r="K409" s="18"/>
      <c r="L409" s="18"/>
      <c r="M409" s="18"/>
      <c r="N409" s="165"/>
      <c r="O409" s="165"/>
      <c r="P409" s="18"/>
      <c r="Q409" s="18"/>
      <c r="R409" s="18"/>
      <c r="S409" s="18"/>
      <c r="T409" s="18"/>
      <c r="U409" s="18"/>
      <c r="V409" s="18"/>
      <c r="W409" s="18"/>
      <c r="X409" s="165"/>
      <c r="Y409" s="165"/>
      <c r="Z409" s="18"/>
      <c r="AA409" s="18"/>
      <c r="AB409" s="18"/>
      <c r="AC409" s="18"/>
      <c r="AD409" s="18"/>
      <c r="AE409" s="18"/>
    </row>
    <row r="410" spans="1:31" s="11" customFormat="1" ht="15" customHeight="1" x14ac:dyDescent="0.3">
      <c r="A410" s="59"/>
      <c r="B410" s="80"/>
      <c r="C410" s="174"/>
      <c r="D410" s="174"/>
      <c r="E410" s="17"/>
      <c r="F410" s="18"/>
      <c r="G410" s="18"/>
      <c r="H410" s="18"/>
      <c r="I410" s="18"/>
      <c r="J410" s="18"/>
      <c r="K410" s="18"/>
      <c r="L410" s="18"/>
      <c r="M410" s="18"/>
      <c r="N410" s="165"/>
      <c r="O410" s="165"/>
      <c r="P410" s="18"/>
      <c r="Q410" s="18"/>
      <c r="R410" s="18"/>
      <c r="S410" s="18"/>
      <c r="T410" s="18"/>
      <c r="U410" s="18"/>
      <c r="V410" s="18"/>
      <c r="W410" s="18"/>
      <c r="X410" s="165"/>
      <c r="Y410" s="165"/>
      <c r="Z410" s="18"/>
      <c r="AA410" s="18"/>
      <c r="AB410" s="18"/>
      <c r="AC410" s="18"/>
      <c r="AD410" s="18"/>
      <c r="AE410" s="18"/>
    </row>
    <row r="411" spans="1:31" s="11" customFormat="1" ht="15" customHeight="1" x14ac:dyDescent="0.3">
      <c r="A411" s="59"/>
      <c r="B411" s="80"/>
      <c r="C411" s="174"/>
      <c r="D411" s="174"/>
      <c r="E411" s="17"/>
      <c r="F411" s="18"/>
      <c r="G411" s="18"/>
      <c r="H411" s="18"/>
      <c r="I411" s="18"/>
      <c r="J411" s="18"/>
      <c r="K411" s="18"/>
      <c r="L411" s="18"/>
      <c r="M411" s="18"/>
      <c r="N411" s="165"/>
      <c r="O411" s="165"/>
      <c r="P411" s="18"/>
      <c r="Q411" s="18"/>
      <c r="R411" s="18"/>
      <c r="S411" s="18"/>
      <c r="T411" s="18"/>
      <c r="U411" s="18"/>
      <c r="V411" s="18"/>
      <c r="W411" s="18"/>
      <c r="X411" s="165"/>
      <c r="Y411" s="165"/>
      <c r="Z411" s="18"/>
      <c r="AA411" s="18"/>
      <c r="AB411" s="18"/>
      <c r="AC411" s="18"/>
      <c r="AD411" s="18"/>
      <c r="AE411" s="18"/>
    </row>
    <row r="412" spans="1:31" s="11" customFormat="1" ht="15" customHeight="1" x14ac:dyDescent="0.3">
      <c r="A412" s="59"/>
      <c r="B412" s="80"/>
      <c r="C412" s="174"/>
      <c r="D412" s="174"/>
      <c r="E412" s="17"/>
      <c r="F412" s="18"/>
      <c r="G412" s="18"/>
      <c r="H412" s="18"/>
      <c r="I412" s="18"/>
      <c r="J412" s="18"/>
      <c r="K412" s="18"/>
      <c r="L412" s="18"/>
      <c r="M412" s="18"/>
      <c r="N412" s="165"/>
      <c r="O412" s="165"/>
      <c r="P412" s="18"/>
      <c r="Q412" s="18"/>
      <c r="R412" s="18"/>
      <c r="S412" s="18"/>
      <c r="T412" s="18"/>
      <c r="U412" s="18"/>
      <c r="V412" s="18"/>
      <c r="W412" s="18"/>
      <c r="X412" s="165"/>
      <c r="Y412" s="165"/>
      <c r="Z412" s="18"/>
      <c r="AA412" s="18"/>
      <c r="AB412" s="18"/>
      <c r="AC412" s="18"/>
      <c r="AD412" s="18"/>
      <c r="AE412" s="18"/>
    </row>
    <row r="413" spans="1:31" s="11" customFormat="1" ht="15" customHeight="1" x14ac:dyDescent="0.3">
      <c r="A413" s="59"/>
      <c r="B413" s="80"/>
      <c r="C413" s="174"/>
      <c r="D413" s="174"/>
      <c r="E413" s="17"/>
      <c r="F413" s="18"/>
      <c r="G413" s="18"/>
      <c r="H413" s="18"/>
      <c r="I413" s="18"/>
      <c r="J413" s="18"/>
      <c r="K413" s="18"/>
      <c r="L413" s="18"/>
      <c r="M413" s="18"/>
      <c r="N413" s="165"/>
      <c r="O413" s="165"/>
      <c r="P413" s="18"/>
      <c r="Q413" s="18"/>
      <c r="R413" s="18"/>
      <c r="S413" s="18"/>
      <c r="T413" s="18"/>
      <c r="U413" s="18"/>
      <c r="V413" s="18"/>
      <c r="W413" s="18"/>
      <c r="X413" s="165"/>
      <c r="Y413" s="165"/>
      <c r="Z413" s="18"/>
      <c r="AA413" s="18"/>
      <c r="AB413" s="18"/>
      <c r="AC413" s="18"/>
      <c r="AD413" s="18"/>
      <c r="AE413" s="18"/>
    </row>
    <row r="414" spans="1:31" s="11" customFormat="1" ht="15" customHeight="1" x14ac:dyDescent="0.3">
      <c r="A414" s="59"/>
      <c r="B414" s="80"/>
      <c r="C414" s="174"/>
      <c r="D414" s="174"/>
      <c r="E414" s="17"/>
      <c r="F414" s="18"/>
      <c r="G414" s="18"/>
      <c r="H414" s="18"/>
      <c r="I414" s="18"/>
      <c r="J414" s="18"/>
      <c r="K414" s="18"/>
      <c r="L414" s="18"/>
      <c r="M414" s="18"/>
      <c r="N414" s="165"/>
      <c r="O414" s="165"/>
      <c r="P414" s="18"/>
      <c r="Q414" s="18"/>
      <c r="R414" s="18"/>
      <c r="S414" s="18"/>
      <c r="T414" s="18"/>
      <c r="U414" s="18"/>
      <c r="V414" s="18"/>
      <c r="W414" s="18"/>
      <c r="X414" s="165"/>
      <c r="Y414" s="165"/>
      <c r="Z414" s="18"/>
      <c r="AA414" s="18"/>
      <c r="AB414" s="18"/>
      <c r="AC414" s="18"/>
      <c r="AD414" s="18"/>
      <c r="AE414" s="18"/>
    </row>
    <row r="415" spans="1:31" s="11" customFormat="1" ht="15" customHeight="1" x14ac:dyDescent="0.3">
      <c r="A415" s="59"/>
      <c r="B415" s="80"/>
      <c r="C415" s="174"/>
      <c r="D415" s="174"/>
      <c r="E415" s="17"/>
      <c r="F415" s="18"/>
      <c r="G415" s="18"/>
      <c r="H415" s="18"/>
      <c r="I415" s="18"/>
      <c r="J415" s="18"/>
      <c r="K415" s="18"/>
      <c r="L415" s="18"/>
      <c r="M415" s="18"/>
      <c r="N415" s="165"/>
      <c r="O415" s="165"/>
      <c r="P415" s="18"/>
      <c r="Q415" s="18"/>
      <c r="R415" s="18"/>
      <c r="S415" s="18"/>
      <c r="T415" s="18"/>
      <c r="U415" s="18"/>
      <c r="V415" s="18"/>
      <c r="W415" s="18"/>
      <c r="X415" s="165"/>
      <c r="Y415" s="165"/>
      <c r="Z415" s="18"/>
      <c r="AA415" s="18"/>
      <c r="AB415" s="18"/>
      <c r="AC415" s="18"/>
      <c r="AD415" s="18"/>
      <c r="AE415" s="18"/>
    </row>
    <row r="416" spans="1:31" s="11" customFormat="1" ht="15" customHeight="1" x14ac:dyDescent="0.3">
      <c r="A416" s="59"/>
      <c r="B416" s="80"/>
      <c r="C416" s="174"/>
      <c r="D416" s="174"/>
      <c r="E416" s="17"/>
      <c r="F416" s="18"/>
      <c r="G416" s="18"/>
      <c r="H416" s="18"/>
      <c r="I416" s="18"/>
      <c r="J416" s="18"/>
      <c r="K416" s="18"/>
      <c r="L416" s="18"/>
      <c r="M416" s="18"/>
      <c r="N416" s="165"/>
      <c r="O416" s="165"/>
      <c r="P416" s="18"/>
      <c r="Q416" s="18"/>
      <c r="R416" s="18"/>
      <c r="S416" s="18"/>
      <c r="T416" s="18"/>
      <c r="U416" s="18"/>
      <c r="V416" s="18"/>
      <c r="W416" s="18"/>
      <c r="X416" s="165"/>
      <c r="Y416" s="165"/>
      <c r="Z416" s="18"/>
      <c r="AA416" s="18"/>
      <c r="AB416" s="18"/>
      <c r="AC416" s="18"/>
      <c r="AD416" s="18"/>
      <c r="AE416" s="18"/>
    </row>
    <row r="417" spans="1:31" s="11" customFormat="1" ht="15" customHeight="1" x14ac:dyDescent="0.3">
      <c r="A417" s="59"/>
      <c r="B417" s="80"/>
      <c r="C417" s="174"/>
      <c r="D417" s="174"/>
      <c r="E417" s="17"/>
      <c r="F417" s="18"/>
      <c r="G417" s="18"/>
      <c r="H417" s="18"/>
      <c r="I417" s="18"/>
      <c r="J417" s="18"/>
      <c r="K417" s="18"/>
      <c r="L417" s="18"/>
      <c r="M417" s="18"/>
      <c r="N417" s="165"/>
      <c r="O417" s="165"/>
      <c r="P417" s="18"/>
      <c r="Q417" s="18"/>
      <c r="R417" s="18"/>
      <c r="S417" s="18"/>
      <c r="T417" s="18"/>
      <c r="U417" s="18"/>
      <c r="V417" s="18"/>
      <c r="W417" s="18"/>
      <c r="X417" s="165"/>
      <c r="Y417" s="165"/>
      <c r="Z417" s="18"/>
      <c r="AA417" s="18"/>
      <c r="AB417" s="18"/>
      <c r="AC417" s="18"/>
      <c r="AD417" s="18"/>
      <c r="AE417" s="18"/>
    </row>
    <row r="418" spans="1:31" s="11" customFormat="1" ht="15" customHeight="1" x14ac:dyDescent="0.3">
      <c r="A418" s="59"/>
      <c r="B418" s="80"/>
      <c r="C418" s="174"/>
      <c r="D418" s="174"/>
      <c r="E418" s="17"/>
      <c r="F418" s="18"/>
      <c r="G418" s="18"/>
      <c r="H418" s="18"/>
      <c r="I418" s="18"/>
      <c r="J418" s="18"/>
      <c r="K418" s="18"/>
      <c r="L418" s="18"/>
      <c r="M418" s="18"/>
      <c r="N418" s="165"/>
      <c r="O418" s="165"/>
      <c r="P418" s="18"/>
      <c r="Q418" s="18"/>
      <c r="R418" s="18"/>
      <c r="S418" s="18"/>
      <c r="T418" s="18"/>
      <c r="U418" s="18"/>
      <c r="V418" s="18"/>
      <c r="W418" s="18"/>
      <c r="X418" s="165"/>
      <c r="Y418" s="165"/>
      <c r="Z418" s="18"/>
      <c r="AA418" s="18"/>
      <c r="AB418" s="18"/>
      <c r="AC418" s="18"/>
      <c r="AD418" s="18"/>
      <c r="AE418" s="18"/>
    </row>
    <row r="419" spans="1:31" s="11" customFormat="1" ht="15" customHeight="1" x14ac:dyDescent="0.3">
      <c r="A419" s="59"/>
      <c r="B419" s="80"/>
      <c r="C419" s="174"/>
      <c r="D419" s="174"/>
      <c r="E419" s="17"/>
      <c r="F419" s="18"/>
      <c r="G419" s="18"/>
      <c r="H419" s="18"/>
      <c r="I419" s="18"/>
      <c r="J419" s="18"/>
      <c r="K419" s="18"/>
      <c r="L419" s="18"/>
      <c r="M419" s="18"/>
      <c r="N419" s="165"/>
      <c r="O419" s="165"/>
      <c r="P419" s="18"/>
      <c r="Q419" s="18"/>
      <c r="R419" s="18"/>
      <c r="S419" s="18"/>
      <c r="T419" s="18"/>
      <c r="U419" s="18"/>
      <c r="V419" s="18"/>
      <c r="W419" s="18"/>
      <c r="X419" s="165"/>
      <c r="Y419" s="165"/>
      <c r="Z419" s="18"/>
      <c r="AA419" s="18"/>
      <c r="AB419" s="18"/>
      <c r="AC419" s="18"/>
      <c r="AD419" s="18"/>
      <c r="AE419" s="18"/>
    </row>
    <row r="420" spans="1:31" s="11" customFormat="1" ht="15" customHeight="1" x14ac:dyDescent="0.3">
      <c r="A420" s="59"/>
      <c r="B420" s="80"/>
      <c r="C420" s="174"/>
      <c r="D420" s="174"/>
      <c r="E420" s="17"/>
      <c r="F420" s="18"/>
      <c r="G420" s="18"/>
      <c r="H420" s="18"/>
      <c r="I420" s="18"/>
      <c r="J420" s="18"/>
      <c r="K420" s="18"/>
      <c r="L420" s="18"/>
      <c r="M420" s="18"/>
      <c r="N420" s="165"/>
      <c r="O420" s="165"/>
      <c r="P420" s="18"/>
      <c r="Q420" s="18"/>
      <c r="R420" s="18"/>
      <c r="S420" s="18"/>
      <c r="T420" s="18"/>
      <c r="U420" s="18"/>
      <c r="V420" s="18"/>
      <c r="W420" s="18"/>
      <c r="X420" s="165"/>
      <c r="Y420" s="165"/>
      <c r="Z420" s="18"/>
      <c r="AA420" s="18"/>
      <c r="AB420" s="18"/>
      <c r="AC420" s="18"/>
      <c r="AD420" s="18"/>
      <c r="AE420" s="18"/>
    </row>
    <row r="421" spans="1:31" s="11" customFormat="1" ht="15" customHeight="1" x14ac:dyDescent="0.3">
      <c r="A421" s="59"/>
      <c r="B421" s="80"/>
      <c r="C421" s="174"/>
      <c r="D421" s="174"/>
      <c r="E421" s="17"/>
      <c r="F421" s="18"/>
      <c r="G421" s="18"/>
      <c r="H421" s="18"/>
      <c r="I421" s="18"/>
      <c r="J421" s="18"/>
      <c r="K421" s="18"/>
      <c r="L421" s="18"/>
      <c r="M421" s="18"/>
      <c r="N421" s="165"/>
      <c r="O421" s="165"/>
      <c r="P421" s="18"/>
      <c r="Q421" s="18"/>
      <c r="R421" s="18"/>
      <c r="S421" s="18"/>
      <c r="T421" s="18"/>
      <c r="U421" s="18"/>
      <c r="V421" s="18"/>
      <c r="W421" s="18"/>
      <c r="X421" s="165"/>
      <c r="Y421" s="165"/>
      <c r="Z421" s="18"/>
      <c r="AA421" s="18"/>
      <c r="AB421" s="18"/>
      <c r="AC421" s="18"/>
      <c r="AD421" s="18"/>
      <c r="AE421" s="18"/>
    </row>
    <row r="422" spans="1:31" s="11" customFormat="1" ht="15" customHeight="1" x14ac:dyDescent="0.3">
      <c r="A422" s="59"/>
      <c r="B422" s="80"/>
      <c r="C422" s="174"/>
      <c r="D422" s="174"/>
      <c r="E422" s="17"/>
      <c r="F422" s="18"/>
      <c r="G422" s="18"/>
      <c r="H422" s="18"/>
      <c r="I422" s="18"/>
      <c r="J422" s="18"/>
      <c r="K422" s="18"/>
      <c r="L422" s="18"/>
      <c r="M422" s="18"/>
      <c r="N422" s="165"/>
      <c r="O422" s="165"/>
      <c r="P422" s="18"/>
      <c r="Q422" s="18"/>
      <c r="R422" s="18"/>
      <c r="S422" s="18"/>
      <c r="T422" s="18"/>
      <c r="U422" s="18"/>
      <c r="V422" s="18"/>
      <c r="W422" s="18"/>
      <c r="X422" s="165"/>
      <c r="Y422" s="165"/>
      <c r="Z422" s="18"/>
      <c r="AA422" s="18"/>
      <c r="AB422" s="18"/>
      <c r="AC422" s="18"/>
      <c r="AD422" s="18"/>
      <c r="AE422" s="18"/>
    </row>
    <row r="423" spans="1:31" s="11" customFormat="1" ht="15" customHeight="1" x14ac:dyDescent="0.3">
      <c r="A423" s="59"/>
      <c r="B423" s="80"/>
      <c r="C423" s="174"/>
      <c r="D423" s="174"/>
      <c r="E423" s="17"/>
      <c r="F423" s="18"/>
      <c r="G423" s="18"/>
      <c r="H423" s="18"/>
      <c r="I423" s="18"/>
      <c r="J423" s="18"/>
      <c r="K423" s="18"/>
      <c r="L423" s="18"/>
      <c r="M423" s="18"/>
      <c r="N423" s="165"/>
      <c r="O423" s="165"/>
      <c r="P423" s="18"/>
      <c r="Q423" s="18"/>
      <c r="R423" s="18"/>
      <c r="S423" s="18"/>
      <c r="T423" s="18"/>
      <c r="U423" s="18"/>
      <c r="V423" s="18"/>
      <c r="W423" s="18"/>
      <c r="X423" s="165"/>
      <c r="Y423" s="165"/>
      <c r="Z423" s="18"/>
      <c r="AA423" s="18"/>
      <c r="AB423" s="18"/>
      <c r="AC423" s="18"/>
      <c r="AD423" s="18"/>
      <c r="AE423" s="18"/>
    </row>
    <row r="424" spans="1:31" s="11" customFormat="1" ht="15" customHeight="1" x14ac:dyDescent="0.3">
      <c r="A424" s="59"/>
      <c r="B424" s="80"/>
      <c r="C424" s="174"/>
      <c r="D424" s="174"/>
      <c r="E424" s="17"/>
      <c r="F424" s="18"/>
      <c r="G424" s="18"/>
      <c r="H424" s="18"/>
      <c r="I424" s="18"/>
      <c r="J424" s="18"/>
      <c r="K424" s="18"/>
      <c r="L424" s="18"/>
      <c r="M424" s="18"/>
      <c r="N424" s="165"/>
      <c r="O424" s="165"/>
      <c r="P424" s="18"/>
      <c r="Q424" s="18"/>
      <c r="R424" s="18"/>
      <c r="S424" s="18"/>
      <c r="T424" s="18"/>
      <c r="U424" s="18"/>
      <c r="V424" s="18"/>
      <c r="W424" s="18"/>
      <c r="X424" s="165"/>
      <c r="Y424" s="165"/>
      <c r="Z424" s="18"/>
      <c r="AA424" s="18"/>
      <c r="AB424" s="18"/>
      <c r="AC424" s="18"/>
      <c r="AD424" s="18"/>
      <c r="AE424" s="18"/>
    </row>
    <row r="425" spans="1:31" s="11" customFormat="1" ht="15" customHeight="1" x14ac:dyDescent="0.3">
      <c r="A425" s="59"/>
      <c r="B425" s="80"/>
      <c r="C425" s="174"/>
      <c r="D425" s="174"/>
      <c r="E425" s="17"/>
      <c r="F425" s="18"/>
      <c r="G425" s="18"/>
      <c r="H425" s="18"/>
      <c r="I425" s="18"/>
      <c r="J425" s="18"/>
      <c r="K425" s="18"/>
      <c r="L425" s="18"/>
      <c r="M425" s="18"/>
      <c r="N425" s="165"/>
      <c r="O425" s="165"/>
      <c r="P425" s="18"/>
      <c r="Q425" s="18"/>
      <c r="R425" s="18"/>
      <c r="S425" s="18"/>
      <c r="T425" s="18"/>
      <c r="U425" s="18"/>
      <c r="V425" s="18"/>
      <c r="W425" s="18"/>
      <c r="X425" s="165"/>
      <c r="Y425" s="165"/>
      <c r="Z425" s="18"/>
      <c r="AA425" s="18"/>
      <c r="AB425" s="18"/>
      <c r="AC425" s="18"/>
      <c r="AD425" s="18"/>
      <c r="AE425" s="18"/>
    </row>
    <row r="426" spans="1:31" s="11" customFormat="1" ht="15" customHeight="1" x14ac:dyDescent="0.3">
      <c r="A426" s="59"/>
      <c r="B426" s="80"/>
      <c r="C426" s="174"/>
      <c r="D426" s="174"/>
      <c r="E426" s="17"/>
      <c r="F426" s="18"/>
      <c r="G426" s="18"/>
      <c r="H426" s="18"/>
      <c r="I426" s="18"/>
      <c r="J426" s="18"/>
      <c r="K426" s="18"/>
      <c r="L426" s="18"/>
      <c r="M426" s="18"/>
      <c r="N426" s="165"/>
      <c r="O426" s="165"/>
      <c r="P426" s="18"/>
      <c r="Q426" s="18"/>
      <c r="R426" s="18"/>
      <c r="S426" s="18"/>
      <c r="T426" s="18"/>
      <c r="U426" s="18"/>
      <c r="V426" s="18"/>
      <c r="W426" s="18"/>
      <c r="X426" s="165"/>
      <c r="Y426" s="165"/>
      <c r="Z426" s="18"/>
      <c r="AA426" s="18"/>
      <c r="AB426" s="18"/>
      <c r="AC426" s="18"/>
      <c r="AD426" s="18"/>
      <c r="AE426" s="18"/>
    </row>
    <row r="427" spans="1:31" s="11" customFormat="1" ht="15" customHeight="1" x14ac:dyDescent="0.3">
      <c r="A427" s="59"/>
      <c r="B427" s="80"/>
      <c r="C427" s="174"/>
      <c r="D427" s="174"/>
      <c r="E427" s="17"/>
      <c r="F427" s="18"/>
      <c r="G427" s="18"/>
      <c r="H427" s="18"/>
      <c r="I427" s="18"/>
      <c r="J427" s="18"/>
      <c r="K427" s="18"/>
      <c r="L427" s="18"/>
      <c r="M427" s="18"/>
      <c r="N427" s="165"/>
      <c r="O427" s="165"/>
      <c r="P427" s="18"/>
      <c r="Q427" s="18"/>
      <c r="R427" s="18"/>
      <c r="S427" s="18"/>
      <c r="T427" s="18"/>
      <c r="U427" s="18"/>
      <c r="V427" s="18"/>
      <c r="W427" s="18"/>
      <c r="X427" s="165"/>
      <c r="Y427" s="165"/>
      <c r="Z427" s="18"/>
      <c r="AA427" s="18"/>
      <c r="AB427" s="18"/>
      <c r="AC427" s="18"/>
      <c r="AD427" s="18"/>
      <c r="AE427" s="18"/>
    </row>
    <row r="428" spans="1:31" s="11" customFormat="1" ht="15" customHeight="1" x14ac:dyDescent="0.3">
      <c r="A428" s="59"/>
      <c r="B428" s="80"/>
      <c r="C428" s="174"/>
      <c r="D428" s="174"/>
      <c r="E428" s="17"/>
      <c r="F428" s="18"/>
      <c r="G428" s="18"/>
      <c r="H428" s="18"/>
      <c r="I428" s="18"/>
      <c r="J428" s="18"/>
      <c r="K428" s="18"/>
      <c r="L428" s="18"/>
      <c r="M428" s="18"/>
      <c r="N428" s="165"/>
      <c r="O428" s="165"/>
      <c r="P428" s="18"/>
      <c r="Q428" s="18"/>
      <c r="R428" s="18"/>
      <c r="S428" s="18"/>
      <c r="T428" s="18"/>
      <c r="U428" s="18"/>
      <c r="V428" s="18"/>
      <c r="W428" s="18"/>
      <c r="X428" s="165"/>
      <c r="Y428" s="165"/>
      <c r="Z428" s="18"/>
      <c r="AA428" s="18"/>
      <c r="AB428" s="18"/>
      <c r="AC428" s="18"/>
      <c r="AD428" s="18"/>
      <c r="AE428" s="18"/>
    </row>
    <row r="429" spans="1:31" s="11" customFormat="1" ht="15" customHeight="1" x14ac:dyDescent="0.3">
      <c r="A429" s="59"/>
      <c r="B429" s="80"/>
      <c r="C429" s="174"/>
      <c r="D429" s="174"/>
      <c r="E429" s="17"/>
      <c r="F429" s="18"/>
      <c r="G429" s="18"/>
      <c r="H429" s="18"/>
      <c r="I429" s="18"/>
      <c r="J429" s="18"/>
      <c r="K429" s="18"/>
      <c r="L429" s="18"/>
      <c r="M429" s="18"/>
      <c r="N429" s="165"/>
      <c r="O429" s="165"/>
      <c r="P429" s="18"/>
      <c r="Q429" s="18"/>
      <c r="R429" s="18"/>
      <c r="S429" s="18"/>
      <c r="T429" s="18"/>
      <c r="U429" s="18"/>
      <c r="V429" s="18"/>
      <c r="W429" s="18"/>
      <c r="X429" s="165"/>
      <c r="Y429" s="165"/>
      <c r="Z429" s="18"/>
      <c r="AA429" s="18"/>
      <c r="AB429" s="18"/>
      <c r="AC429" s="18"/>
      <c r="AD429" s="18"/>
      <c r="AE429" s="18"/>
    </row>
    <row r="430" spans="1:31" s="11" customFormat="1" ht="15" customHeight="1" x14ac:dyDescent="0.3">
      <c r="A430" s="59"/>
      <c r="B430" s="80"/>
      <c r="C430" s="174"/>
      <c r="D430" s="174"/>
      <c r="E430" s="17"/>
      <c r="F430" s="18"/>
      <c r="G430" s="18"/>
      <c r="H430" s="18"/>
      <c r="I430" s="18"/>
      <c r="J430" s="18"/>
      <c r="K430" s="18"/>
      <c r="L430" s="18"/>
      <c r="M430" s="18"/>
      <c r="N430" s="165"/>
      <c r="O430" s="165"/>
      <c r="P430" s="18"/>
      <c r="Q430" s="18"/>
      <c r="R430" s="18"/>
      <c r="S430" s="18"/>
      <c r="T430" s="18"/>
      <c r="U430" s="18"/>
      <c r="V430" s="18"/>
      <c r="W430" s="18"/>
      <c r="X430" s="165"/>
      <c r="Y430" s="165"/>
      <c r="Z430" s="18"/>
      <c r="AA430" s="18"/>
      <c r="AB430" s="18"/>
      <c r="AC430" s="18"/>
      <c r="AD430" s="18"/>
      <c r="AE430" s="18"/>
    </row>
    <row r="431" spans="1:31" s="11" customFormat="1" ht="15" customHeight="1" x14ac:dyDescent="0.3">
      <c r="A431" s="59"/>
      <c r="B431" s="80"/>
      <c r="C431" s="174"/>
      <c r="D431" s="174"/>
      <c r="E431" s="17"/>
      <c r="F431" s="18"/>
      <c r="G431" s="18"/>
      <c r="H431" s="18"/>
      <c r="I431" s="18"/>
      <c r="J431" s="18"/>
      <c r="K431" s="18"/>
      <c r="L431" s="18"/>
      <c r="M431" s="18"/>
      <c r="N431" s="165"/>
      <c r="O431" s="165"/>
      <c r="P431" s="18"/>
      <c r="Q431" s="18"/>
      <c r="R431" s="18"/>
      <c r="S431" s="18"/>
      <c r="T431" s="18"/>
      <c r="U431" s="18"/>
      <c r="V431" s="18"/>
      <c r="W431" s="18"/>
      <c r="X431" s="165"/>
      <c r="Y431" s="165"/>
      <c r="Z431" s="18"/>
      <c r="AA431" s="18"/>
      <c r="AB431" s="18"/>
      <c r="AC431" s="18"/>
      <c r="AD431" s="18"/>
      <c r="AE431" s="18"/>
    </row>
    <row r="432" spans="1:31" s="11" customFormat="1" ht="15" customHeight="1" x14ac:dyDescent="0.3">
      <c r="A432" s="59"/>
      <c r="B432" s="80"/>
      <c r="C432" s="174"/>
      <c r="D432" s="174"/>
      <c r="E432" s="17"/>
      <c r="F432" s="18"/>
      <c r="G432" s="18"/>
      <c r="H432" s="18"/>
      <c r="I432" s="18"/>
      <c r="J432" s="18"/>
      <c r="K432" s="18"/>
      <c r="L432" s="18"/>
      <c r="M432" s="18"/>
      <c r="N432" s="165"/>
      <c r="O432" s="165"/>
      <c r="P432" s="18"/>
      <c r="Q432" s="18"/>
      <c r="R432" s="18"/>
      <c r="S432" s="18"/>
      <c r="T432" s="18"/>
      <c r="U432" s="18"/>
      <c r="V432" s="18"/>
      <c r="W432" s="18"/>
      <c r="X432" s="165"/>
      <c r="Y432" s="165"/>
      <c r="Z432" s="18"/>
      <c r="AA432" s="18"/>
      <c r="AB432" s="18"/>
      <c r="AC432" s="18"/>
      <c r="AD432" s="18"/>
      <c r="AE432" s="18"/>
    </row>
    <row r="433" spans="1:31" s="11" customFormat="1" ht="15" customHeight="1" x14ac:dyDescent="0.3">
      <c r="A433" s="59"/>
      <c r="B433" s="80"/>
      <c r="C433" s="174"/>
      <c r="D433" s="174"/>
      <c r="E433" s="17"/>
      <c r="F433" s="18"/>
      <c r="G433" s="18"/>
      <c r="H433" s="18"/>
      <c r="I433" s="18"/>
      <c r="J433" s="18"/>
      <c r="K433" s="18"/>
      <c r="L433" s="18"/>
      <c r="M433" s="18"/>
      <c r="N433" s="165"/>
      <c r="O433" s="165"/>
      <c r="P433" s="18"/>
      <c r="Q433" s="18"/>
      <c r="R433" s="18"/>
      <c r="S433" s="18"/>
      <c r="T433" s="18"/>
      <c r="U433" s="18"/>
      <c r="V433" s="18"/>
      <c r="W433" s="18"/>
      <c r="X433" s="165"/>
      <c r="Y433" s="165"/>
      <c r="Z433" s="18"/>
      <c r="AA433" s="18"/>
      <c r="AB433" s="18"/>
      <c r="AC433" s="18"/>
      <c r="AD433" s="18"/>
      <c r="AE433" s="18"/>
    </row>
    <row r="434" spans="1:31" s="11" customFormat="1" ht="15" customHeight="1" x14ac:dyDescent="0.3">
      <c r="A434" s="59"/>
      <c r="B434" s="80"/>
      <c r="C434" s="174"/>
      <c r="D434" s="174"/>
      <c r="E434" s="17"/>
      <c r="F434" s="18"/>
      <c r="G434" s="18"/>
      <c r="H434" s="18"/>
      <c r="I434" s="18"/>
      <c r="J434" s="18"/>
      <c r="K434" s="18"/>
      <c r="L434" s="18"/>
      <c r="M434" s="18"/>
      <c r="N434" s="165"/>
      <c r="O434" s="165"/>
      <c r="P434" s="18"/>
      <c r="Q434" s="18"/>
      <c r="R434" s="18"/>
      <c r="S434" s="18"/>
      <c r="T434" s="18"/>
      <c r="U434" s="18"/>
      <c r="V434" s="18"/>
      <c r="W434" s="18"/>
      <c r="X434" s="165"/>
      <c r="Y434" s="165"/>
      <c r="Z434" s="18"/>
      <c r="AA434" s="18"/>
      <c r="AB434" s="18"/>
      <c r="AC434" s="18"/>
      <c r="AD434" s="18"/>
      <c r="AE434" s="18"/>
    </row>
    <row r="435" spans="1:31" s="11" customFormat="1" ht="15" customHeight="1" x14ac:dyDescent="0.3">
      <c r="A435" s="59"/>
      <c r="B435" s="80"/>
      <c r="C435" s="174"/>
      <c r="D435" s="174"/>
      <c r="E435" s="17"/>
      <c r="F435" s="18"/>
      <c r="G435" s="18"/>
      <c r="H435" s="18"/>
      <c r="I435" s="18"/>
      <c r="J435" s="18"/>
      <c r="K435" s="18"/>
      <c r="L435" s="18"/>
      <c r="M435" s="18"/>
      <c r="N435" s="165"/>
      <c r="O435" s="165"/>
      <c r="P435" s="18"/>
      <c r="Q435" s="18"/>
      <c r="R435" s="18"/>
      <c r="S435" s="18"/>
      <c r="T435" s="18"/>
      <c r="U435" s="18"/>
      <c r="V435" s="18"/>
      <c r="W435" s="18"/>
      <c r="X435" s="165"/>
      <c r="Y435" s="165"/>
      <c r="Z435" s="18"/>
      <c r="AA435" s="18"/>
      <c r="AB435" s="18"/>
      <c r="AC435" s="18"/>
      <c r="AD435" s="18"/>
      <c r="AE435" s="18"/>
    </row>
    <row r="436" spans="1:31" s="11" customFormat="1" ht="15" customHeight="1" x14ac:dyDescent="0.3">
      <c r="A436" s="59"/>
      <c r="B436" s="80"/>
      <c r="C436" s="174"/>
      <c r="D436" s="174"/>
      <c r="E436" s="17"/>
      <c r="F436" s="18"/>
      <c r="G436" s="18"/>
      <c r="H436" s="18"/>
      <c r="I436" s="18"/>
      <c r="J436" s="18"/>
      <c r="K436" s="18"/>
      <c r="L436" s="18"/>
      <c r="M436" s="18"/>
      <c r="N436" s="165"/>
      <c r="O436" s="165"/>
      <c r="P436" s="18"/>
      <c r="Q436" s="18"/>
      <c r="R436" s="18"/>
      <c r="S436" s="18"/>
      <c r="T436" s="18"/>
      <c r="U436" s="18"/>
      <c r="V436" s="18"/>
      <c r="W436" s="18"/>
      <c r="X436" s="165"/>
      <c r="Y436" s="165"/>
      <c r="Z436" s="18"/>
      <c r="AA436" s="18"/>
      <c r="AB436" s="18"/>
      <c r="AC436" s="18"/>
      <c r="AD436" s="18"/>
      <c r="AE436" s="18"/>
    </row>
    <row r="437" spans="1:31" s="11" customFormat="1" ht="15" customHeight="1" x14ac:dyDescent="0.3">
      <c r="A437" s="59"/>
      <c r="B437" s="80"/>
      <c r="C437" s="174"/>
      <c r="D437" s="174"/>
      <c r="E437" s="17"/>
      <c r="F437" s="18"/>
      <c r="G437" s="18"/>
      <c r="H437" s="18"/>
      <c r="I437" s="18"/>
      <c r="J437" s="18"/>
      <c r="K437" s="18"/>
      <c r="L437" s="18"/>
      <c r="M437" s="18"/>
      <c r="N437" s="165"/>
      <c r="O437" s="165"/>
      <c r="P437" s="18"/>
      <c r="Q437" s="18"/>
      <c r="R437" s="18"/>
      <c r="S437" s="18"/>
      <c r="T437" s="18"/>
      <c r="U437" s="18"/>
      <c r="V437" s="18"/>
      <c r="W437" s="18"/>
      <c r="X437" s="165"/>
      <c r="Y437" s="165"/>
      <c r="Z437" s="18"/>
      <c r="AA437" s="18"/>
      <c r="AB437" s="18"/>
      <c r="AC437" s="18"/>
      <c r="AD437" s="18"/>
      <c r="AE437" s="18"/>
    </row>
    <row r="438" spans="1:31" s="11" customFormat="1" ht="15" customHeight="1" x14ac:dyDescent="0.3">
      <c r="A438" s="59"/>
      <c r="B438" s="80"/>
      <c r="C438" s="174"/>
      <c r="D438" s="174"/>
      <c r="E438" s="17"/>
      <c r="F438" s="18"/>
      <c r="G438" s="18"/>
      <c r="H438" s="18"/>
      <c r="I438" s="18"/>
      <c r="J438" s="18"/>
      <c r="K438" s="18"/>
      <c r="L438" s="18"/>
      <c r="M438" s="18"/>
      <c r="N438" s="165"/>
      <c r="O438" s="165"/>
      <c r="P438" s="18"/>
      <c r="Q438" s="18"/>
      <c r="R438" s="18"/>
      <c r="S438" s="18"/>
      <c r="T438" s="18"/>
      <c r="U438" s="18"/>
      <c r="V438" s="18"/>
      <c r="W438" s="18"/>
      <c r="X438" s="165"/>
      <c r="Y438" s="165"/>
      <c r="Z438" s="18"/>
      <c r="AA438" s="18"/>
      <c r="AB438" s="18"/>
      <c r="AC438" s="18"/>
      <c r="AD438" s="18"/>
      <c r="AE438" s="18"/>
    </row>
    <row r="439" spans="1:31" s="11" customFormat="1" ht="15" customHeight="1" x14ac:dyDescent="0.3">
      <c r="A439" s="59"/>
      <c r="B439" s="80"/>
      <c r="C439" s="174"/>
      <c r="D439" s="174"/>
      <c r="E439" s="17"/>
      <c r="F439" s="18"/>
      <c r="G439" s="18"/>
      <c r="H439" s="18"/>
      <c r="I439" s="18"/>
      <c r="J439" s="18"/>
      <c r="K439" s="18"/>
      <c r="L439" s="18"/>
      <c r="M439" s="18"/>
      <c r="N439" s="165"/>
      <c r="O439" s="165"/>
      <c r="P439" s="18"/>
      <c r="Q439" s="18"/>
      <c r="R439" s="18"/>
      <c r="S439" s="18"/>
      <c r="T439" s="18"/>
      <c r="U439" s="18"/>
      <c r="V439" s="18"/>
      <c r="W439" s="18"/>
      <c r="X439" s="165"/>
      <c r="Y439" s="165"/>
      <c r="Z439" s="18"/>
      <c r="AA439" s="18"/>
      <c r="AB439" s="18"/>
      <c r="AC439" s="18"/>
      <c r="AD439" s="18"/>
      <c r="AE439" s="18"/>
    </row>
    <row r="440" spans="1:31" s="11" customFormat="1" ht="15" customHeight="1" x14ac:dyDescent="0.3">
      <c r="A440" s="59"/>
      <c r="B440" s="80"/>
      <c r="C440" s="174"/>
      <c r="D440" s="174"/>
      <c r="E440" s="17"/>
      <c r="F440" s="18"/>
      <c r="G440" s="18"/>
      <c r="H440" s="18"/>
      <c r="I440" s="18"/>
      <c r="J440" s="18"/>
      <c r="K440" s="18"/>
      <c r="L440" s="18"/>
      <c r="M440" s="18"/>
      <c r="N440" s="165"/>
      <c r="O440" s="165"/>
      <c r="P440" s="18"/>
      <c r="Q440" s="18"/>
      <c r="R440" s="18"/>
      <c r="S440" s="18"/>
      <c r="T440" s="18"/>
      <c r="U440" s="18"/>
      <c r="V440" s="18"/>
      <c r="W440" s="18"/>
      <c r="X440" s="165"/>
      <c r="Y440" s="165"/>
      <c r="Z440" s="18"/>
      <c r="AA440" s="18"/>
      <c r="AB440" s="18"/>
      <c r="AC440" s="18"/>
      <c r="AD440" s="18"/>
      <c r="AE440" s="18"/>
    </row>
    <row r="441" spans="1:31" s="11" customFormat="1" ht="15" customHeight="1" x14ac:dyDescent="0.3">
      <c r="A441" s="59"/>
      <c r="B441" s="80"/>
      <c r="C441" s="174"/>
      <c r="D441" s="174"/>
      <c r="E441" s="17"/>
      <c r="F441" s="18"/>
      <c r="G441" s="18"/>
      <c r="H441" s="18"/>
      <c r="I441" s="18"/>
      <c r="J441" s="18"/>
      <c r="K441" s="18"/>
      <c r="L441" s="18"/>
      <c r="M441" s="18"/>
      <c r="N441" s="165"/>
      <c r="O441" s="165"/>
      <c r="P441" s="18"/>
      <c r="Q441" s="18"/>
      <c r="R441" s="18"/>
      <c r="S441" s="18"/>
      <c r="T441" s="18"/>
      <c r="U441" s="18"/>
      <c r="V441" s="18"/>
      <c r="W441" s="18"/>
      <c r="X441" s="165"/>
      <c r="Y441" s="165"/>
      <c r="Z441" s="18"/>
      <c r="AA441" s="18"/>
      <c r="AB441" s="18"/>
      <c r="AC441" s="18"/>
      <c r="AD441" s="18"/>
      <c r="AE441" s="18"/>
    </row>
    <row r="442" spans="1:31" s="11" customFormat="1" ht="15" customHeight="1" x14ac:dyDescent="0.3">
      <c r="A442" s="59"/>
      <c r="B442" s="80"/>
      <c r="C442" s="174"/>
      <c r="D442" s="174"/>
      <c r="E442" s="17"/>
      <c r="F442" s="18"/>
      <c r="G442" s="18"/>
      <c r="H442" s="18"/>
      <c r="I442" s="18"/>
      <c r="J442" s="18"/>
      <c r="K442" s="18"/>
      <c r="L442" s="18"/>
      <c r="M442" s="18"/>
      <c r="N442" s="165"/>
      <c r="O442" s="165"/>
      <c r="P442" s="18"/>
      <c r="Q442" s="18"/>
      <c r="R442" s="18"/>
      <c r="S442" s="18"/>
      <c r="T442" s="18"/>
      <c r="U442" s="18"/>
      <c r="V442" s="18"/>
      <c r="W442" s="18"/>
      <c r="X442" s="165"/>
      <c r="Y442" s="165"/>
      <c r="Z442" s="18"/>
      <c r="AA442" s="18"/>
      <c r="AB442" s="18"/>
      <c r="AC442" s="18"/>
      <c r="AD442" s="18"/>
      <c r="AE442" s="18"/>
    </row>
    <row r="443" spans="1:31" s="11" customFormat="1" ht="15" customHeight="1" x14ac:dyDescent="0.3">
      <c r="A443" s="59"/>
      <c r="B443" s="80"/>
      <c r="C443" s="174"/>
      <c r="D443" s="174"/>
      <c r="E443" s="17"/>
      <c r="F443" s="18"/>
      <c r="G443" s="18"/>
      <c r="H443" s="18"/>
      <c r="I443" s="18"/>
      <c r="J443" s="18"/>
      <c r="K443" s="18"/>
      <c r="L443" s="18"/>
      <c r="M443" s="18"/>
      <c r="N443" s="165"/>
      <c r="O443" s="165"/>
      <c r="P443" s="18"/>
      <c r="Q443" s="18"/>
      <c r="R443" s="18"/>
      <c r="S443" s="18"/>
      <c r="T443" s="18"/>
      <c r="U443" s="18"/>
      <c r="V443" s="18"/>
      <c r="W443" s="18"/>
      <c r="X443" s="165"/>
      <c r="Y443" s="165"/>
      <c r="Z443" s="18"/>
      <c r="AA443" s="18"/>
      <c r="AB443" s="18"/>
      <c r="AC443" s="18"/>
      <c r="AD443" s="18"/>
      <c r="AE443" s="18"/>
    </row>
    <row r="444" spans="1:31" s="11" customFormat="1" ht="15" customHeight="1" x14ac:dyDescent="0.3">
      <c r="A444" s="59"/>
      <c r="B444" s="80"/>
      <c r="C444" s="174"/>
      <c r="D444" s="174"/>
      <c r="E444" s="17"/>
      <c r="F444" s="18"/>
      <c r="G444" s="18"/>
      <c r="H444" s="18"/>
      <c r="I444" s="18"/>
      <c r="J444" s="18"/>
      <c r="K444" s="18"/>
      <c r="L444" s="18"/>
      <c r="M444" s="18"/>
      <c r="N444" s="165"/>
      <c r="O444" s="165"/>
      <c r="P444" s="18"/>
      <c r="Q444" s="18"/>
      <c r="R444" s="18"/>
      <c r="S444" s="18"/>
      <c r="T444" s="18"/>
      <c r="U444" s="18"/>
      <c r="V444" s="18"/>
      <c r="W444" s="18"/>
      <c r="X444" s="165"/>
      <c r="Y444" s="165"/>
      <c r="Z444" s="18"/>
      <c r="AA444" s="18"/>
      <c r="AB444" s="18"/>
      <c r="AC444" s="18"/>
      <c r="AD444" s="18"/>
      <c r="AE444" s="18"/>
    </row>
    <row r="445" spans="1:31" s="11" customFormat="1" ht="15" customHeight="1" x14ac:dyDescent="0.3">
      <c r="A445" s="59"/>
      <c r="B445" s="80"/>
      <c r="C445" s="174"/>
      <c r="D445" s="174"/>
      <c r="E445" s="17"/>
      <c r="F445" s="18"/>
      <c r="G445" s="18"/>
      <c r="H445" s="18"/>
      <c r="I445" s="18"/>
      <c r="J445" s="18"/>
      <c r="K445" s="18"/>
      <c r="L445" s="18"/>
      <c r="M445" s="18"/>
      <c r="N445" s="165"/>
      <c r="O445" s="165"/>
      <c r="P445" s="18"/>
      <c r="Q445" s="18"/>
      <c r="R445" s="18"/>
      <c r="S445" s="18"/>
      <c r="T445" s="18"/>
      <c r="U445" s="18"/>
      <c r="V445" s="18"/>
      <c r="W445" s="18"/>
      <c r="X445" s="165"/>
      <c r="Y445" s="165"/>
      <c r="Z445" s="18"/>
      <c r="AA445" s="18"/>
      <c r="AB445" s="18"/>
      <c r="AC445" s="18"/>
      <c r="AD445" s="18"/>
      <c r="AE445" s="18"/>
    </row>
    <row r="446" spans="1:31" s="11" customFormat="1" ht="15" customHeight="1" x14ac:dyDescent="0.3">
      <c r="A446" s="59"/>
      <c r="B446" s="80"/>
      <c r="C446" s="174"/>
      <c r="D446" s="174"/>
      <c r="E446" s="17"/>
      <c r="F446" s="18"/>
      <c r="G446" s="18"/>
      <c r="H446" s="18"/>
      <c r="I446" s="18"/>
      <c r="J446" s="18"/>
      <c r="K446" s="18"/>
      <c r="L446" s="18"/>
      <c r="M446" s="18"/>
      <c r="N446" s="165"/>
      <c r="O446" s="165"/>
      <c r="P446" s="18"/>
      <c r="Q446" s="18"/>
      <c r="R446" s="18"/>
      <c r="S446" s="18"/>
      <c r="T446" s="18"/>
      <c r="U446" s="18"/>
      <c r="V446" s="18"/>
      <c r="W446" s="18"/>
      <c r="X446" s="165"/>
      <c r="Y446" s="165"/>
      <c r="Z446" s="18"/>
      <c r="AA446" s="18"/>
      <c r="AB446" s="18"/>
      <c r="AC446" s="18"/>
      <c r="AD446" s="18"/>
      <c r="AE446" s="18"/>
    </row>
    <row r="447" spans="1:31" s="11" customFormat="1" ht="15" customHeight="1" x14ac:dyDescent="0.3">
      <c r="A447" s="59"/>
      <c r="B447" s="80"/>
      <c r="C447" s="174"/>
      <c r="D447" s="174"/>
      <c r="E447" s="17"/>
      <c r="F447" s="18"/>
      <c r="G447" s="18"/>
      <c r="H447" s="18"/>
      <c r="I447" s="18"/>
      <c r="J447" s="18"/>
      <c r="K447" s="18"/>
      <c r="L447" s="18"/>
      <c r="M447" s="18"/>
      <c r="N447" s="165"/>
      <c r="O447" s="165"/>
      <c r="P447" s="18"/>
      <c r="Q447" s="18"/>
      <c r="R447" s="18"/>
      <c r="S447" s="18"/>
      <c r="T447" s="18"/>
      <c r="U447" s="18"/>
      <c r="V447" s="18"/>
      <c r="W447" s="18"/>
      <c r="X447" s="165"/>
      <c r="Y447" s="165"/>
      <c r="Z447" s="18"/>
      <c r="AA447" s="18"/>
      <c r="AB447" s="18"/>
      <c r="AC447" s="18"/>
      <c r="AD447" s="18"/>
      <c r="AE447" s="18"/>
    </row>
    <row r="448" spans="1:31" s="11" customFormat="1" ht="15" customHeight="1" x14ac:dyDescent="0.3">
      <c r="A448" s="59"/>
      <c r="B448" s="80"/>
      <c r="C448" s="174"/>
      <c r="D448" s="174"/>
      <c r="E448" s="17"/>
      <c r="F448" s="18"/>
      <c r="G448" s="18"/>
      <c r="H448" s="18"/>
      <c r="I448" s="18"/>
      <c r="J448" s="18"/>
      <c r="K448" s="18"/>
      <c r="L448" s="18"/>
      <c r="M448" s="18"/>
      <c r="N448" s="165"/>
      <c r="O448" s="165"/>
      <c r="P448" s="18"/>
      <c r="Q448" s="18"/>
      <c r="R448" s="18"/>
      <c r="S448" s="18"/>
      <c r="T448" s="18"/>
      <c r="U448" s="18"/>
      <c r="V448" s="18"/>
      <c r="W448" s="18"/>
      <c r="X448" s="165"/>
      <c r="Y448" s="165"/>
      <c r="Z448" s="18"/>
      <c r="AA448" s="18"/>
      <c r="AB448" s="18"/>
      <c r="AC448" s="18"/>
      <c r="AD448" s="18"/>
      <c r="AE448" s="18"/>
    </row>
    <row r="449" spans="1:31" s="11" customFormat="1" ht="15" customHeight="1" x14ac:dyDescent="0.3">
      <c r="A449" s="59"/>
      <c r="B449" s="80"/>
      <c r="C449" s="174"/>
      <c r="D449" s="174"/>
      <c r="E449" s="17"/>
      <c r="F449" s="18"/>
      <c r="G449" s="18"/>
      <c r="H449" s="18"/>
      <c r="I449" s="18"/>
      <c r="J449" s="18"/>
      <c r="K449" s="18"/>
      <c r="L449" s="18"/>
      <c r="M449" s="18"/>
      <c r="N449" s="165"/>
      <c r="O449" s="165"/>
      <c r="P449" s="18"/>
      <c r="Q449" s="18"/>
      <c r="R449" s="18"/>
      <c r="S449" s="18"/>
      <c r="T449" s="18"/>
      <c r="U449" s="18"/>
      <c r="V449" s="18"/>
      <c r="W449" s="18"/>
      <c r="X449" s="165"/>
      <c r="Y449" s="165"/>
      <c r="Z449" s="18"/>
      <c r="AA449" s="18"/>
      <c r="AB449" s="18"/>
      <c r="AC449" s="18"/>
      <c r="AD449" s="18"/>
      <c r="AE449" s="18"/>
    </row>
    <row r="450" spans="1:31" s="11" customFormat="1" ht="15" customHeight="1" x14ac:dyDescent="0.3">
      <c r="A450" s="59"/>
      <c r="B450" s="80"/>
      <c r="C450" s="174"/>
      <c r="D450" s="174"/>
      <c r="E450" s="17"/>
      <c r="F450" s="18"/>
      <c r="G450" s="18"/>
      <c r="H450" s="18"/>
      <c r="I450" s="18"/>
      <c r="J450" s="18"/>
      <c r="K450" s="18"/>
      <c r="L450" s="18"/>
      <c r="M450" s="18"/>
      <c r="N450" s="165"/>
      <c r="O450" s="165"/>
      <c r="P450" s="18"/>
      <c r="Q450" s="18"/>
      <c r="R450" s="18"/>
      <c r="S450" s="18"/>
      <c r="T450" s="18"/>
      <c r="U450" s="18"/>
      <c r="V450" s="18"/>
      <c r="W450" s="18"/>
      <c r="X450" s="165"/>
      <c r="Y450" s="165"/>
      <c r="Z450" s="18"/>
      <c r="AA450" s="18"/>
      <c r="AB450" s="18"/>
      <c r="AC450" s="18"/>
      <c r="AD450" s="18"/>
      <c r="AE450" s="18"/>
    </row>
    <row r="451" spans="1:31" s="11" customFormat="1" ht="15" customHeight="1" x14ac:dyDescent="0.3">
      <c r="A451" s="59"/>
      <c r="B451" s="80"/>
      <c r="C451" s="174"/>
      <c r="D451" s="174"/>
      <c r="E451" s="17"/>
      <c r="F451" s="18"/>
      <c r="G451" s="18"/>
      <c r="H451" s="18"/>
      <c r="I451" s="18"/>
      <c r="J451" s="18"/>
      <c r="K451" s="18"/>
      <c r="L451" s="18"/>
      <c r="M451" s="18"/>
      <c r="N451" s="165"/>
      <c r="O451" s="165"/>
      <c r="P451" s="18"/>
      <c r="Q451" s="18"/>
      <c r="R451" s="18"/>
      <c r="S451" s="18"/>
      <c r="T451" s="18"/>
      <c r="U451" s="18"/>
      <c r="V451" s="18"/>
      <c r="W451" s="18"/>
      <c r="X451" s="165"/>
      <c r="Y451" s="165"/>
      <c r="Z451" s="18"/>
      <c r="AA451" s="18"/>
      <c r="AB451" s="18"/>
      <c r="AC451" s="18"/>
      <c r="AD451" s="18"/>
      <c r="AE451" s="18"/>
    </row>
    <row r="452" spans="1:31" s="11" customFormat="1" ht="15" customHeight="1" x14ac:dyDescent="0.3">
      <c r="A452" s="59"/>
      <c r="B452" s="80"/>
      <c r="C452" s="174"/>
      <c r="D452" s="174"/>
      <c r="E452" s="17"/>
      <c r="F452" s="18"/>
      <c r="G452" s="18"/>
      <c r="H452" s="18"/>
      <c r="I452" s="18"/>
      <c r="J452" s="18"/>
      <c r="K452" s="18"/>
      <c r="L452" s="18"/>
      <c r="M452" s="18"/>
      <c r="N452" s="165"/>
      <c r="O452" s="165"/>
      <c r="P452" s="18"/>
      <c r="Q452" s="18"/>
      <c r="R452" s="18"/>
      <c r="S452" s="18"/>
      <c r="T452" s="18"/>
      <c r="U452" s="18"/>
      <c r="V452" s="18"/>
      <c r="W452" s="18"/>
      <c r="X452" s="165"/>
      <c r="Y452" s="165"/>
      <c r="Z452" s="18"/>
      <c r="AA452" s="18"/>
      <c r="AB452" s="18"/>
      <c r="AC452" s="18"/>
      <c r="AD452" s="18"/>
      <c r="AE452" s="18"/>
    </row>
    <row r="453" spans="1:31" s="11" customFormat="1" ht="15" customHeight="1" x14ac:dyDescent="0.3">
      <c r="A453" s="59"/>
      <c r="B453" s="80"/>
      <c r="C453" s="174"/>
      <c r="D453" s="174"/>
      <c r="E453" s="17"/>
      <c r="F453" s="18"/>
      <c r="G453" s="18"/>
      <c r="H453" s="18"/>
      <c r="I453" s="18"/>
      <c r="J453" s="18"/>
      <c r="K453" s="18"/>
      <c r="L453" s="18"/>
      <c r="M453" s="18"/>
      <c r="N453" s="165"/>
      <c r="O453" s="165"/>
      <c r="P453" s="18"/>
      <c r="Q453" s="18"/>
      <c r="R453" s="18"/>
      <c r="S453" s="18"/>
      <c r="T453" s="18"/>
      <c r="U453" s="18"/>
      <c r="V453" s="18"/>
      <c r="W453" s="18"/>
      <c r="X453" s="165"/>
      <c r="Y453" s="165"/>
      <c r="Z453" s="18"/>
      <c r="AA453" s="18"/>
      <c r="AB453" s="18"/>
      <c r="AC453" s="18"/>
      <c r="AD453" s="18"/>
      <c r="AE453" s="18"/>
    </row>
    <row r="454" spans="1:31" s="11" customFormat="1" ht="15" customHeight="1" x14ac:dyDescent="0.3">
      <c r="A454" s="59"/>
      <c r="B454" s="80"/>
      <c r="C454" s="174"/>
      <c r="D454" s="174"/>
      <c r="E454" s="17"/>
      <c r="F454" s="18"/>
      <c r="G454" s="18"/>
      <c r="H454" s="18"/>
      <c r="I454" s="18"/>
      <c r="J454" s="18"/>
      <c r="K454" s="18"/>
      <c r="L454" s="18"/>
      <c r="M454" s="18"/>
      <c r="N454" s="165"/>
      <c r="O454" s="165"/>
      <c r="P454" s="18"/>
      <c r="Q454" s="18"/>
      <c r="R454" s="18"/>
      <c r="S454" s="18"/>
      <c r="T454" s="18"/>
      <c r="U454" s="18"/>
      <c r="V454" s="18"/>
      <c r="W454" s="18"/>
      <c r="X454" s="165"/>
      <c r="Y454" s="165"/>
      <c r="Z454" s="18"/>
      <c r="AA454" s="18"/>
      <c r="AB454" s="18"/>
      <c r="AC454" s="18"/>
      <c r="AD454" s="18"/>
      <c r="AE454" s="18"/>
    </row>
    <row r="455" spans="1:31" s="11" customFormat="1" ht="15" customHeight="1" x14ac:dyDescent="0.3">
      <c r="A455" s="59"/>
      <c r="B455" s="80"/>
      <c r="C455" s="174"/>
      <c r="D455" s="174"/>
      <c r="E455" s="17"/>
      <c r="F455" s="18"/>
      <c r="G455" s="18"/>
      <c r="H455" s="18"/>
      <c r="I455" s="18"/>
      <c r="J455" s="18"/>
      <c r="K455" s="18"/>
      <c r="L455" s="18"/>
      <c r="M455" s="18"/>
      <c r="N455" s="165"/>
      <c r="O455" s="165"/>
      <c r="P455" s="18"/>
      <c r="Q455" s="18"/>
      <c r="R455" s="18"/>
      <c r="S455" s="18"/>
      <c r="T455" s="18"/>
      <c r="U455" s="18"/>
      <c r="V455" s="18"/>
      <c r="W455" s="18"/>
      <c r="X455" s="165"/>
      <c r="Y455" s="165"/>
      <c r="Z455" s="18"/>
      <c r="AA455" s="18"/>
      <c r="AB455" s="18"/>
      <c r="AC455" s="18"/>
      <c r="AD455" s="18"/>
      <c r="AE455" s="18"/>
    </row>
    <row r="456" spans="1:31" s="11" customFormat="1" ht="15" customHeight="1" x14ac:dyDescent="0.3">
      <c r="A456" s="59"/>
      <c r="B456" s="80"/>
      <c r="C456" s="174"/>
      <c r="D456" s="174"/>
      <c r="E456" s="17"/>
      <c r="F456" s="18"/>
      <c r="G456" s="18"/>
      <c r="H456" s="18"/>
      <c r="I456" s="18"/>
      <c r="J456" s="18"/>
      <c r="K456" s="18"/>
      <c r="L456" s="18"/>
      <c r="M456" s="18"/>
      <c r="N456" s="165"/>
      <c r="O456" s="165"/>
      <c r="P456" s="18"/>
      <c r="Q456" s="18"/>
      <c r="R456" s="18"/>
      <c r="S456" s="18"/>
      <c r="T456" s="18"/>
      <c r="U456" s="18"/>
      <c r="V456" s="18"/>
      <c r="W456" s="18"/>
      <c r="X456" s="165"/>
      <c r="Y456" s="165"/>
      <c r="Z456" s="18"/>
      <c r="AA456" s="18"/>
      <c r="AB456" s="18"/>
      <c r="AC456" s="18"/>
      <c r="AD456" s="18"/>
      <c r="AE456" s="18"/>
    </row>
    <row r="457" spans="1:31" s="11" customFormat="1" ht="15" customHeight="1" x14ac:dyDescent="0.3">
      <c r="A457" s="59"/>
      <c r="B457" s="80"/>
      <c r="C457" s="174"/>
      <c r="D457" s="174"/>
      <c r="E457" s="17"/>
      <c r="F457" s="18"/>
      <c r="G457" s="18"/>
      <c r="H457" s="18"/>
      <c r="I457" s="18"/>
      <c r="J457" s="18"/>
      <c r="K457" s="18"/>
      <c r="L457" s="18"/>
      <c r="M457" s="18"/>
      <c r="N457" s="165"/>
      <c r="O457" s="165"/>
      <c r="P457" s="18"/>
      <c r="Q457" s="18"/>
      <c r="R457" s="18"/>
      <c r="S457" s="18"/>
      <c r="T457" s="18"/>
      <c r="U457" s="18"/>
      <c r="V457" s="18"/>
      <c r="W457" s="18"/>
      <c r="X457" s="165"/>
      <c r="Y457" s="165"/>
      <c r="Z457" s="18"/>
      <c r="AA457" s="18"/>
      <c r="AB457" s="18"/>
      <c r="AC457" s="18"/>
      <c r="AD457" s="18"/>
      <c r="AE457" s="18"/>
    </row>
    <row r="458" spans="1:31" s="11" customFormat="1" ht="15" customHeight="1" x14ac:dyDescent="0.3">
      <c r="A458" s="59"/>
      <c r="B458" s="80"/>
      <c r="C458" s="174"/>
      <c r="D458" s="174"/>
      <c r="E458" s="17"/>
      <c r="F458" s="18"/>
      <c r="G458" s="18"/>
      <c r="H458" s="18"/>
      <c r="I458" s="18"/>
      <c r="J458" s="18"/>
      <c r="K458" s="18"/>
      <c r="L458" s="18"/>
      <c r="M458" s="18"/>
      <c r="N458" s="165"/>
      <c r="O458" s="165"/>
      <c r="P458" s="18"/>
      <c r="Q458" s="18"/>
      <c r="R458" s="18"/>
      <c r="S458" s="18"/>
      <c r="T458" s="18"/>
      <c r="U458" s="18"/>
      <c r="V458" s="18"/>
      <c r="W458" s="18"/>
      <c r="X458" s="165"/>
      <c r="Y458" s="165"/>
      <c r="Z458" s="18"/>
      <c r="AA458" s="18"/>
      <c r="AB458" s="18"/>
      <c r="AC458" s="18"/>
      <c r="AD458" s="18"/>
      <c r="AE458" s="18"/>
    </row>
    <row r="459" spans="1:31" s="11" customFormat="1" ht="15" customHeight="1" x14ac:dyDescent="0.3">
      <c r="A459" s="59"/>
      <c r="B459" s="80"/>
      <c r="C459" s="174"/>
      <c r="D459" s="174"/>
      <c r="E459" s="17"/>
      <c r="F459" s="18"/>
      <c r="G459" s="18"/>
      <c r="H459" s="18"/>
      <c r="I459" s="18"/>
      <c r="J459" s="18"/>
      <c r="K459" s="18"/>
      <c r="L459" s="18"/>
      <c r="M459" s="18"/>
      <c r="N459" s="165"/>
      <c r="O459" s="165"/>
      <c r="P459" s="18"/>
      <c r="Q459" s="18"/>
      <c r="R459" s="18"/>
      <c r="S459" s="18"/>
      <c r="T459" s="18"/>
      <c r="U459" s="18"/>
      <c r="V459" s="18"/>
      <c r="W459" s="18"/>
      <c r="X459" s="165"/>
      <c r="Y459" s="165"/>
      <c r="Z459" s="18"/>
      <c r="AA459" s="18"/>
      <c r="AB459" s="18"/>
      <c r="AC459" s="18"/>
      <c r="AD459" s="18"/>
      <c r="AE459" s="18"/>
    </row>
    <row r="460" spans="1:31" s="11" customFormat="1" ht="15" customHeight="1" x14ac:dyDescent="0.3">
      <c r="A460" s="59"/>
      <c r="B460" s="80"/>
      <c r="C460" s="174"/>
      <c r="D460" s="174"/>
      <c r="E460" s="17"/>
      <c r="F460" s="18"/>
      <c r="G460" s="18"/>
      <c r="H460" s="18"/>
      <c r="I460" s="18"/>
      <c r="J460" s="18"/>
      <c r="K460" s="18"/>
      <c r="L460" s="18"/>
      <c r="M460" s="18"/>
      <c r="N460" s="165"/>
      <c r="O460" s="165"/>
      <c r="P460" s="18"/>
      <c r="Q460" s="18"/>
      <c r="R460" s="18"/>
      <c r="S460" s="18"/>
      <c r="T460" s="18"/>
      <c r="U460" s="18"/>
      <c r="V460" s="18"/>
      <c r="W460" s="18"/>
      <c r="X460" s="165"/>
      <c r="Y460" s="165"/>
      <c r="Z460" s="18"/>
      <c r="AA460" s="18"/>
      <c r="AB460" s="18"/>
      <c r="AC460" s="18"/>
      <c r="AD460" s="18"/>
      <c r="AE460" s="18"/>
    </row>
    <row r="461" spans="1:31" s="11" customFormat="1" ht="15" customHeight="1" x14ac:dyDescent="0.3">
      <c r="A461" s="59"/>
      <c r="B461" s="80"/>
      <c r="C461" s="174"/>
      <c r="D461" s="174"/>
      <c r="E461" s="17"/>
      <c r="F461" s="18"/>
      <c r="G461" s="18"/>
      <c r="H461" s="18"/>
      <c r="I461" s="18"/>
      <c r="J461" s="18"/>
      <c r="K461" s="18"/>
      <c r="L461" s="18"/>
      <c r="M461" s="18"/>
      <c r="N461" s="165"/>
      <c r="O461" s="165"/>
      <c r="P461" s="18"/>
      <c r="Q461" s="18"/>
      <c r="R461" s="18"/>
      <c r="S461" s="18"/>
      <c r="T461" s="18"/>
      <c r="U461" s="18"/>
      <c r="V461" s="18"/>
      <c r="W461" s="18"/>
      <c r="X461" s="165"/>
      <c r="Y461" s="165"/>
      <c r="Z461" s="18"/>
      <c r="AA461" s="18"/>
      <c r="AB461" s="18"/>
      <c r="AC461" s="18"/>
      <c r="AD461" s="18"/>
      <c r="AE461" s="18"/>
    </row>
    <row r="462" spans="1:31" s="11" customFormat="1" ht="15" customHeight="1" x14ac:dyDescent="0.3">
      <c r="A462" s="59"/>
      <c r="B462" s="80"/>
      <c r="C462" s="174"/>
      <c r="D462" s="174"/>
      <c r="E462" s="17"/>
      <c r="F462" s="18"/>
      <c r="G462" s="18"/>
      <c r="H462" s="18"/>
      <c r="I462" s="18"/>
      <c r="J462" s="18"/>
      <c r="K462" s="18"/>
      <c r="L462" s="18"/>
      <c r="M462" s="18"/>
      <c r="N462" s="165"/>
      <c r="O462" s="165"/>
      <c r="P462" s="18"/>
      <c r="Q462" s="18"/>
      <c r="R462" s="18"/>
      <c r="S462" s="18"/>
      <c r="T462" s="18"/>
      <c r="U462" s="18"/>
      <c r="V462" s="18"/>
      <c r="W462" s="18"/>
      <c r="X462" s="165"/>
      <c r="Y462" s="165"/>
      <c r="Z462" s="18"/>
      <c r="AA462" s="18"/>
      <c r="AB462" s="18"/>
      <c r="AC462" s="18"/>
      <c r="AD462" s="18"/>
      <c r="AE462" s="18"/>
    </row>
    <row r="463" spans="1:31" s="11" customFormat="1" ht="15" customHeight="1" x14ac:dyDescent="0.3">
      <c r="A463" s="59"/>
      <c r="B463" s="80"/>
      <c r="C463" s="174"/>
      <c r="D463" s="174"/>
      <c r="E463" s="17"/>
      <c r="F463" s="18"/>
      <c r="G463" s="18"/>
      <c r="H463" s="18"/>
      <c r="I463" s="18"/>
      <c r="J463" s="18"/>
      <c r="K463" s="18"/>
      <c r="L463" s="18"/>
      <c r="M463" s="18"/>
      <c r="N463" s="165"/>
      <c r="O463" s="165"/>
      <c r="P463" s="18"/>
      <c r="Q463" s="18"/>
      <c r="R463" s="18"/>
      <c r="S463" s="18"/>
      <c r="T463" s="18"/>
      <c r="U463" s="18"/>
      <c r="V463" s="18"/>
      <c r="W463" s="18"/>
      <c r="X463" s="165"/>
      <c r="Y463" s="165"/>
      <c r="Z463" s="18"/>
      <c r="AA463" s="18"/>
      <c r="AB463" s="18"/>
      <c r="AC463" s="18"/>
      <c r="AD463" s="18"/>
      <c r="AE463" s="18"/>
    </row>
    <row r="464" spans="1:31" s="11" customFormat="1" ht="15" customHeight="1" x14ac:dyDescent="0.3">
      <c r="A464" s="59"/>
      <c r="B464" s="80"/>
      <c r="C464" s="174"/>
      <c r="D464" s="174"/>
      <c r="E464" s="17"/>
      <c r="F464" s="18"/>
      <c r="G464" s="18"/>
      <c r="H464" s="18"/>
      <c r="I464" s="18"/>
      <c r="J464" s="18"/>
      <c r="K464" s="18"/>
      <c r="L464" s="18"/>
      <c r="M464" s="18"/>
      <c r="N464" s="165"/>
      <c r="O464" s="165"/>
      <c r="P464" s="18"/>
      <c r="Q464" s="18"/>
      <c r="R464" s="18"/>
      <c r="S464" s="18"/>
      <c r="T464" s="18"/>
      <c r="U464" s="18"/>
      <c r="V464" s="18"/>
      <c r="W464" s="18"/>
      <c r="X464" s="165"/>
      <c r="Y464" s="165"/>
      <c r="Z464" s="18"/>
      <c r="AA464" s="18"/>
      <c r="AB464" s="18"/>
      <c r="AC464" s="18"/>
      <c r="AD464" s="18"/>
      <c r="AE464" s="18"/>
    </row>
    <row r="465" spans="1:31" s="11" customFormat="1" ht="15" customHeight="1" x14ac:dyDescent="0.3">
      <c r="A465" s="59"/>
      <c r="B465" s="80"/>
      <c r="C465" s="174"/>
      <c r="D465" s="174"/>
      <c r="E465" s="17"/>
      <c r="F465" s="18"/>
      <c r="G465" s="18"/>
      <c r="H465" s="18"/>
      <c r="I465" s="18"/>
      <c r="J465" s="18"/>
      <c r="K465" s="18"/>
      <c r="L465" s="18"/>
      <c r="M465" s="18"/>
      <c r="N465" s="165"/>
      <c r="O465" s="165"/>
      <c r="P465" s="18"/>
      <c r="Q465" s="18"/>
      <c r="R465" s="18"/>
      <c r="S465" s="18"/>
      <c r="T465" s="18"/>
      <c r="U465" s="18"/>
      <c r="V465" s="18"/>
      <c r="W465" s="18"/>
      <c r="X465" s="165"/>
      <c r="Y465" s="165"/>
      <c r="Z465" s="18"/>
      <c r="AA465" s="18"/>
      <c r="AB465" s="18"/>
      <c r="AC465" s="18"/>
      <c r="AD465" s="18"/>
      <c r="AE465" s="18"/>
    </row>
    <row r="466" spans="1:31" s="11" customFormat="1" ht="15" customHeight="1" x14ac:dyDescent="0.3">
      <c r="A466" s="59"/>
      <c r="B466" s="80"/>
      <c r="C466" s="174"/>
      <c r="D466" s="174"/>
      <c r="E466" s="17"/>
      <c r="F466" s="18"/>
      <c r="G466" s="18"/>
      <c r="H466" s="18"/>
      <c r="I466" s="18"/>
      <c r="J466" s="18"/>
      <c r="K466" s="18"/>
      <c r="L466" s="18"/>
      <c r="M466" s="18"/>
      <c r="N466" s="165"/>
      <c r="O466" s="165"/>
      <c r="P466" s="18"/>
      <c r="Q466" s="18"/>
      <c r="R466" s="18"/>
      <c r="S466" s="18"/>
      <c r="T466" s="18"/>
      <c r="U466" s="18"/>
      <c r="V466" s="18"/>
      <c r="W466" s="18"/>
      <c r="X466" s="165"/>
      <c r="Y466" s="165"/>
      <c r="Z466" s="18"/>
      <c r="AA466" s="18"/>
      <c r="AB466" s="18"/>
      <c r="AC466" s="18"/>
      <c r="AD466" s="18"/>
      <c r="AE466" s="18"/>
    </row>
    <row r="467" spans="1:31" s="11" customFormat="1" ht="15" customHeight="1" x14ac:dyDescent="0.3">
      <c r="A467" s="59"/>
      <c r="B467" s="80"/>
      <c r="C467" s="174"/>
      <c r="D467" s="174"/>
      <c r="E467" s="17"/>
      <c r="F467" s="18"/>
      <c r="G467" s="18"/>
      <c r="H467" s="18"/>
      <c r="I467" s="18"/>
      <c r="J467" s="18"/>
      <c r="K467" s="18"/>
      <c r="L467" s="18"/>
      <c r="M467" s="18"/>
      <c r="N467" s="165"/>
      <c r="O467" s="165"/>
      <c r="P467" s="18"/>
      <c r="Q467" s="18"/>
      <c r="R467" s="18"/>
      <c r="S467" s="18"/>
      <c r="T467" s="18"/>
      <c r="U467" s="18"/>
      <c r="V467" s="18"/>
      <c r="W467" s="18"/>
      <c r="X467" s="165"/>
      <c r="Y467" s="165"/>
      <c r="Z467" s="18"/>
      <c r="AA467" s="18"/>
      <c r="AB467" s="18"/>
      <c r="AC467" s="18"/>
      <c r="AD467" s="18"/>
      <c r="AE467" s="18"/>
    </row>
    <row r="468" spans="1:31" s="11" customFormat="1" ht="15" customHeight="1" x14ac:dyDescent="0.3">
      <c r="A468" s="59"/>
      <c r="B468" s="80"/>
      <c r="C468" s="174"/>
      <c r="D468" s="174"/>
      <c r="E468" s="17"/>
      <c r="F468" s="18"/>
      <c r="G468" s="18"/>
      <c r="H468" s="18"/>
      <c r="I468" s="18"/>
      <c r="J468" s="18"/>
      <c r="K468" s="18"/>
      <c r="L468" s="18"/>
      <c r="M468" s="18"/>
      <c r="N468" s="165"/>
      <c r="O468" s="165"/>
      <c r="P468" s="18"/>
      <c r="Q468" s="18"/>
      <c r="R468" s="18"/>
      <c r="S468" s="18"/>
      <c r="T468" s="18"/>
      <c r="U468" s="18"/>
      <c r="V468" s="18"/>
      <c r="W468" s="18"/>
      <c r="X468" s="165"/>
      <c r="Y468" s="165"/>
      <c r="Z468" s="18"/>
      <c r="AA468" s="18"/>
      <c r="AB468" s="18"/>
      <c r="AC468" s="18"/>
      <c r="AD468" s="18"/>
      <c r="AE468" s="18"/>
    </row>
    <row r="469" spans="1:31" s="11" customFormat="1" ht="15" customHeight="1" x14ac:dyDescent="0.3">
      <c r="A469" s="59"/>
      <c r="B469" s="80"/>
      <c r="C469" s="174"/>
      <c r="D469" s="174"/>
      <c r="E469" s="17"/>
      <c r="F469" s="18"/>
      <c r="G469" s="18"/>
      <c r="H469" s="18"/>
      <c r="I469" s="18"/>
      <c r="J469" s="18"/>
      <c r="K469" s="18"/>
      <c r="L469" s="18"/>
      <c r="M469" s="18"/>
      <c r="N469" s="165"/>
      <c r="O469" s="165"/>
      <c r="P469" s="18"/>
      <c r="Q469" s="18"/>
      <c r="R469" s="18"/>
      <c r="S469" s="18"/>
      <c r="T469" s="18"/>
      <c r="U469" s="18"/>
      <c r="V469" s="18"/>
      <c r="W469" s="18"/>
      <c r="X469" s="165"/>
      <c r="Y469" s="165"/>
      <c r="Z469" s="18"/>
      <c r="AA469" s="18"/>
      <c r="AB469" s="18"/>
      <c r="AC469" s="18"/>
      <c r="AD469" s="18"/>
      <c r="AE469" s="18"/>
    </row>
    <row r="470" spans="1:31" s="11" customFormat="1" ht="15" customHeight="1" x14ac:dyDescent="0.3">
      <c r="A470" s="59"/>
      <c r="B470" s="80"/>
      <c r="C470" s="174"/>
      <c r="D470" s="174"/>
      <c r="E470" s="17"/>
      <c r="F470" s="18"/>
      <c r="G470" s="18"/>
      <c r="H470" s="18"/>
      <c r="I470" s="18"/>
      <c r="J470" s="18"/>
      <c r="K470" s="18"/>
      <c r="L470" s="18"/>
      <c r="M470" s="18"/>
      <c r="N470" s="165"/>
      <c r="O470" s="165"/>
      <c r="P470" s="18"/>
      <c r="Q470" s="18"/>
      <c r="R470" s="18"/>
      <c r="S470" s="18"/>
      <c r="T470" s="18"/>
      <c r="U470" s="18"/>
      <c r="V470" s="18"/>
      <c r="W470" s="18"/>
      <c r="X470" s="165"/>
      <c r="Y470" s="165"/>
      <c r="Z470" s="18"/>
      <c r="AA470" s="18"/>
      <c r="AB470" s="18"/>
      <c r="AC470" s="18"/>
      <c r="AD470" s="18"/>
      <c r="AE470" s="18"/>
    </row>
    <row r="471" spans="1:31" s="11" customFormat="1" ht="15" customHeight="1" x14ac:dyDescent="0.3">
      <c r="A471" s="59"/>
      <c r="B471" s="80"/>
      <c r="C471" s="174"/>
      <c r="D471" s="174"/>
      <c r="E471" s="17"/>
      <c r="F471" s="18"/>
      <c r="G471" s="18"/>
      <c r="H471" s="18"/>
      <c r="I471" s="18"/>
      <c r="J471" s="18"/>
      <c r="K471" s="18"/>
      <c r="L471" s="18"/>
      <c r="M471" s="18"/>
      <c r="N471" s="165"/>
      <c r="O471" s="165"/>
      <c r="P471" s="18"/>
      <c r="Q471" s="18"/>
      <c r="R471" s="18"/>
      <c r="S471" s="18"/>
      <c r="T471" s="18"/>
      <c r="U471" s="18"/>
      <c r="V471" s="18"/>
      <c r="W471" s="18"/>
      <c r="X471" s="165"/>
      <c r="Y471" s="165"/>
      <c r="Z471" s="18"/>
      <c r="AA471" s="18"/>
      <c r="AB471" s="18"/>
      <c r="AC471" s="18"/>
      <c r="AD471" s="18"/>
      <c r="AE471" s="18"/>
    </row>
    <row r="472" spans="1:31" s="11" customFormat="1" ht="15" customHeight="1" x14ac:dyDescent="0.3">
      <c r="A472" s="59"/>
      <c r="B472" s="80"/>
      <c r="C472" s="174"/>
      <c r="D472" s="174"/>
      <c r="E472" s="17"/>
      <c r="F472" s="18"/>
      <c r="G472" s="18"/>
      <c r="H472" s="18"/>
      <c r="I472" s="18"/>
      <c r="J472" s="18"/>
      <c r="K472" s="18"/>
      <c r="L472" s="18"/>
      <c r="M472" s="18"/>
      <c r="N472" s="165"/>
      <c r="O472" s="165"/>
      <c r="P472" s="18"/>
      <c r="Q472" s="18"/>
      <c r="R472" s="18"/>
      <c r="S472" s="18"/>
      <c r="T472" s="18"/>
      <c r="U472" s="18"/>
      <c r="V472" s="18"/>
      <c r="W472" s="18"/>
      <c r="X472" s="165"/>
      <c r="Y472" s="165"/>
      <c r="Z472" s="18"/>
      <c r="AA472" s="18"/>
      <c r="AB472" s="18"/>
      <c r="AC472" s="18"/>
      <c r="AD472" s="18"/>
      <c r="AE472" s="18"/>
    </row>
    <row r="473" spans="1:31" s="11" customFormat="1" ht="15" customHeight="1" x14ac:dyDescent="0.3">
      <c r="A473" s="59"/>
      <c r="B473" s="80"/>
      <c r="C473" s="174"/>
      <c r="D473" s="174"/>
      <c r="E473" s="17"/>
      <c r="F473" s="18"/>
      <c r="G473" s="18"/>
      <c r="H473" s="18"/>
      <c r="I473" s="18"/>
      <c r="J473" s="18"/>
      <c r="K473" s="18"/>
      <c r="L473" s="18"/>
      <c r="M473" s="18"/>
      <c r="N473" s="165"/>
      <c r="O473" s="165"/>
      <c r="P473" s="18"/>
      <c r="Q473" s="18"/>
      <c r="R473" s="18"/>
      <c r="S473" s="18"/>
      <c r="T473" s="18"/>
      <c r="U473" s="18"/>
      <c r="V473" s="18"/>
      <c r="W473" s="18"/>
      <c r="X473" s="165"/>
      <c r="Y473" s="165"/>
      <c r="Z473" s="18"/>
      <c r="AA473" s="18"/>
      <c r="AB473" s="18"/>
      <c r="AC473" s="18"/>
      <c r="AD473" s="18"/>
      <c r="AE473" s="18"/>
    </row>
    <row r="474" spans="1:31" s="11" customFormat="1" ht="15" customHeight="1" x14ac:dyDescent="0.3">
      <c r="A474" s="59"/>
      <c r="B474" s="80"/>
      <c r="C474" s="174"/>
      <c r="D474" s="174"/>
      <c r="E474" s="17"/>
      <c r="F474" s="18"/>
      <c r="G474" s="18"/>
      <c r="H474" s="18"/>
      <c r="I474" s="18"/>
      <c r="J474" s="18"/>
      <c r="K474" s="18"/>
      <c r="L474" s="18"/>
      <c r="M474" s="18"/>
      <c r="N474" s="165"/>
      <c r="O474" s="165"/>
      <c r="P474" s="18"/>
      <c r="Q474" s="18"/>
      <c r="R474" s="18"/>
      <c r="S474" s="18"/>
      <c r="T474" s="18"/>
      <c r="U474" s="18"/>
      <c r="V474" s="18"/>
      <c r="W474" s="18"/>
      <c r="X474" s="165"/>
      <c r="Y474" s="165"/>
      <c r="Z474" s="18"/>
      <c r="AA474" s="18"/>
      <c r="AB474" s="18"/>
      <c r="AC474" s="18"/>
      <c r="AD474" s="18"/>
      <c r="AE474" s="18"/>
    </row>
    <row r="475" spans="1:31" s="11" customFormat="1" ht="15" customHeight="1" x14ac:dyDescent="0.3">
      <c r="A475" s="59"/>
      <c r="B475" s="80"/>
      <c r="C475" s="174"/>
      <c r="D475" s="174"/>
      <c r="E475" s="17"/>
      <c r="F475" s="18"/>
      <c r="G475" s="18"/>
      <c r="H475" s="18"/>
      <c r="I475" s="18"/>
      <c r="J475" s="18"/>
      <c r="K475" s="18"/>
      <c r="L475" s="18"/>
      <c r="M475" s="18"/>
      <c r="N475" s="165"/>
      <c r="O475" s="165"/>
      <c r="P475" s="18"/>
      <c r="Q475" s="18"/>
      <c r="R475" s="18"/>
      <c r="S475" s="18"/>
      <c r="T475" s="18"/>
      <c r="U475" s="18"/>
      <c r="V475" s="18"/>
      <c r="W475" s="18"/>
      <c r="X475" s="165"/>
      <c r="Y475" s="165"/>
      <c r="Z475" s="18"/>
      <c r="AA475" s="18"/>
      <c r="AB475" s="18"/>
      <c r="AC475" s="18"/>
      <c r="AD475" s="18"/>
      <c r="AE475" s="18"/>
    </row>
    <row r="476" spans="1:31" s="11" customFormat="1" ht="15" customHeight="1" x14ac:dyDescent="0.3">
      <c r="A476" s="59"/>
      <c r="B476" s="80"/>
      <c r="C476" s="174"/>
      <c r="D476" s="174"/>
      <c r="E476" s="17"/>
      <c r="F476" s="18"/>
      <c r="G476" s="18"/>
      <c r="H476" s="18"/>
      <c r="I476" s="18"/>
      <c r="J476" s="18"/>
      <c r="K476" s="18"/>
      <c r="L476" s="18"/>
      <c r="M476" s="18"/>
      <c r="N476" s="165"/>
      <c r="O476" s="165"/>
      <c r="P476" s="18"/>
      <c r="Q476" s="18"/>
      <c r="R476" s="18"/>
      <c r="S476" s="18"/>
      <c r="T476" s="18"/>
      <c r="U476" s="18"/>
      <c r="V476" s="18"/>
      <c r="W476" s="18"/>
      <c r="X476" s="165"/>
      <c r="Y476" s="165"/>
      <c r="Z476" s="18"/>
      <c r="AA476" s="18"/>
      <c r="AB476" s="18"/>
      <c r="AC476" s="18"/>
      <c r="AD476" s="18"/>
      <c r="AE476" s="18"/>
    </row>
    <row r="477" spans="1:31" s="11" customFormat="1" ht="15" customHeight="1" x14ac:dyDescent="0.3">
      <c r="A477" s="59"/>
      <c r="B477" s="80"/>
      <c r="C477" s="174"/>
      <c r="D477" s="174"/>
      <c r="E477" s="17"/>
      <c r="F477" s="18"/>
      <c r="G477" s="18"/>
      <c r="H477" s="18"/>
      <c r="I477" s="18"/>
      <c r="J477" s="18"/>
      <c r="K477" s="18"/>
      <c r="L477" s="18"/>
      <c r="M477" s="18"/>
      <c r="N477" s="165"/>
      <c r="O477" s="165"/>
      <c r="P477" s="18"/>
      <c r="Q477" s="18"/>
      <c r="R477" s="18"/>
      <c r="S477" s="18"/>
      <c r="T477" s="18"/>
      <c r="U477" s="18"/>
      <c r="V477" s="18"/>
      <c r="W477" s="18"/>
      <c r="X477" s="165"/>
      <c r="Y477" s="165"/>
      <c r="Z477" s="18"/>
      <c r="AA477" s="18"/>
      <c r="AB477" s="18"/>
      <c r="AC477" s="18"/>
      <c r="AD477" s="18"/>
      <c r="AE477" s="18"/>
    </row>
    <row r="478" spans="1:31" s="11" customFormat="1" ht="15" customHeight="1" x14ac:dyDescent="0.3">
      <c r="A478" s="59"/>
      <c r="B478" s="80"/>
      <c r="C478" s="174"/>
      <c r="D478" s="174"/>
      <c r="E478" s="17"/>
      <c r="F478" s="18"/>
      <c r="G478" s="18"/>
      <c r="H478" s="18"/>
      <c r="I478" s="18"/>
      <c r="J478" s="18"/>
      <c r="K478" s="18"/>
      <c r="L478" s="18"/>
      <c r="M478" s="18"/>
      <c r="N478" s="165"/>
      <c r="O478" s="165"/>
      <c r="P478" s="18"/>
      <c r="Q478" s="18"/>
      <c r="R478" s="18"/>
      <c r="S478" s="18"/>
      <c r="T478" s="18"/>
      <c r="U478" s="18"/>
      <c r="V478" s="18"/>
      <c r="W478" s="18"/>
      <c r="X478" s="165"/>
      <c r="Y478" s="165"/>
      <c r="Z478" s="18"/>
      <c r="AA478" s="18"/>
      <c r="AB478" s="18"/>
      <c r="AC478" s="18"/>
      <c r="AD478" s="18"/>
      <c r="AE478" s="18"/>
    </row>
    <row r="479" spans="1:31" s="11" customFormat="1" ht="15" customHeight="1" x14ac:dyDescent="0.3">
      <c r="A479" s="59"/>
      <c r="B479" s="80"/>
      <c r="C479" s="174"/>
      <c r="D479" s="174"/>
      <c r="E479" s="17"/>
      <c r="F479" s="18"/>
      <c r="G479" s="18"/>
      <c r="H479" s="18"/>
      <c r="I479" s="18"/>
      <c r="J479" s="18"/>
      <c r="K479" s="18"/>
      <c r="L479" s="18"/>
      <c r="M479" s="18"/>
      <c r="N479" s="165"/>
      <c r="O479" s="165"/>
      <c r="P479" s="18"/>
      <c r="Q479" s="18"/>
      <c r="R479" s="18"/>
      <c r="S479" s="18"/>
      <c r="T479" s="18"/>
      <c r="U479" s="18"/>
      <c r="V479" s="18"/>
      <c r="W479" s="18"/>
      <c r="X479" s="165"/>
      <c r="Y479" s="165"/>
      <c r="Z479" s="18"/>
      <c r="AA479" s="18"/>
      <c r="AB479" s="18"/>
      <c r="AC479" s="18"/>
      <c r="AD479" s="18"/>
      <c r="AE479" s="18"/>
    </row>
    <row r="480" spans="1:31" s="11" customFormat="1" ht="15" customHeight="1" x14ac:dyDescent="0.3">
      <c r="A480" s="59"/>
      <c r="B480" s="80"/>
      <c r="C480" s="174"/>
      <c r="D480" s="174"/>
      <c r="E480" s="17"/>
      <c r="F480" s="18"/>
      <c r="G480" s="18"/>
      <c r="H480" s="18"/>
      <c r="I480" s="18"/>
      <c r="J480" s="18"/>
      <c r="K480" s="18"/>
      <c r="L480" s="18"/>
      <c r="M480" s="18"/>
      <c r="N480" s="165"/>
      <c r="O480" s="165"/>
      <c r="P480" s="18"/>
      <c r="Q480" s="18"/>
      <c r="R480" s="18"/>
      <c r="S480" s="18"/>
      <c r="T480" s="18"/>
      <c r="U480" s="18"/>
      <c r="V480" s="18"/>
      <c r="W480" s="18"/>
      <c r="X480" s="165"/>
      <c r="Y480" s="165"/>
      <c r="Z480" s="18"/>
      <c r="AA480" s="18"/>
      <c r="AB480" s="18"/>
      <c r="AC480" s="18"/>
      <c r="AD480" s="18"/>
      <c r="AE480" s="18"/>
    </row>
    <row r="481" spans="1:31" s="11" customFormat="1" ht="15" customHeight="1" x14ac:dyDescent="0.3">
      <c r="A481" s="59"/>
      <c r="B481" s="80"/>
      <c r="C481" s="174"/>
      <c r="D481" s="174"/>
      <c r="E481" s="17"/>
      <c r="F481" s="18"/>
      <c r="G481" s="18"/>
      <c r="H481" s="18"/>
      <c r="I481" s="18"/>
      <c r="J481" s="18"/>
      <c r="K481" s="18"/>
      <c r="L481" s="18"/>
      <c r="M481" s="18"/>
      <c r="N481" s="165"/>
      <c r="O481" s="165"/>
      <c r="P481" s="18"/>
      <c r="Q481" s="18"/>
      <c r="R481" s="18"/>
      <c r="S481" s="18"/>
      <c r="T481" s="18"/>
      <c r="U481" s="18"/>
      <c r="V481" s="18"/>
      <c r="W481" s="18"/>
      <c r="X481" s="165"/>
      <c r="Y481" s="165"/>
      <c r="Z481" s="18"/>
      <c r="AA481" s="18"/>
      <c r="AB481" s="18"/>
      <c r="AC481" s="18"/>
      <c r="AD481" s="18"/>
      <c r="AE481" s="18"/>
    </row>
    <row r="482" spans="1:31" s="11" customFormat="1" ht="15" customHeight="1" x14ac:dyDescent="0.3">
      <c r="A482" s="59"/>
      <c r="B482" s="80"/>
      <c r="C482" s="174"/>
      <c r="D482" s="174"/>
      <c r="E482" s="17"/>
      <c r="F482" s="18"/>
      <c r="G482" s="18"/>
      <c r="H482" s="18"/>
      <c r="I482" s="18"/>
      <c r="J482" s="18"/>
      <c r="K482" s="18"/>
      <c r="L482" s="18"/>
      <c r="M482" s="18"/>
      <c r="N482" s="165"/>
      <c r="O482" s="165"/>
      <c r="P482" s="18"/>
      <c r="Q482" s="18"/>
      <c r="R482" s="18"/>
      <c r="S482" s="18"/>
      <c r="T482" s="18"/>
      <c r="U482" s="18"/>
      <c r="V482" s="18"/>
      <c r="W482" s="18"/>
      <c r="X482" s="165"/>
      <c r="Y482" s="165"/>
      <c r="Z482" s="18"/>
      <c r="AA482" s="18"/>
      <c r="AB482" s="18"/>
      <c r="AC482" s="18"/>
      <c r="AD482" s="18"/>
      <c r="AE482" s="18"/>
    </row>
    <row r="483" spans="1:31" s="11" customFormat="1" ht="15" customHeight="1" x14ac:dyDescent="0.3">
      <c r="A483" s="59"/>
      <c r="B483" s="80"/>
      <c r="C483" s="174"/>
      <c r="D483" s="174"/>
      <c r="E483" s="17"/>
      <c r="F483" s="18"/>
      <c r="G483" s="18"/>
      <c r="H483" s="18"/>
      <c r="I483" s="18"/>
      <c r="J483" s="18"/>
      <c r="K483" s="18"/>
      <c r="L483" s="18"/>
      <c r="M483" s="18"/>
      <c r="N483" s="165"/>
      <c r="O483" s="165"/>
      <c r="P483" s="18"/>
      <c r="Q483" s="18"/>
      <c r="R483" s="18"/>
      <c r="S483" s="18"/>
      <c r="T483" s="18"/>
      <c r="U483" s="18"/>
      <c r="V483" s="18"/>
      <c r="W483" s="18"/>
      <c r="X483" s="165"/>
      <c r="Y483" s="165"/>
      <c r="Z483" s="18"/>
      <c r="AA483" s="18"/>
      <c r="AB483" s="18"/>
      <c r="AC483" s="18"/>
      <c r="AD483" s="18"/>
      <c r="AE483" s="18"/>
    </row>
    <row r="484" spans="1:31" s="11" customFormat="1" ht="15" customHeight="1" x14ac:dyDescent="0.3">
      <c r="A484" s="59"/>
      <c r="B484" s="80"/>
      <c r="C484" s="174"/>
      <c r="D484" s="174"/>
      <c r="E484" s="17"/>
      <c r="F484" s="18"/>
      <c r="G484" s="18"/>
      <c r="H484" s="18"/>
      <c r="I484" s="18"/>
      <c r="J484" s="18"/>
      <c r="K484" s="18"/>
      <c r="L484" s="18"/>
      <c r="M484" s="18"/>
      <c r="N484" s="165"/>
      <c r="O484" s="165"/>
      <c r="P484" s="18"/>
      <c r="Q484" s="18"/>
      <c r="R484" s="18"/>
      <c r="S484" s="18"/>
      <c r="T484" s="18"/>
      <c r="U484" s="18"/>
      <c r="V484" s="18"/>
      <c r="W484" s="18"/>
      <c r="X484" s="165"/>
      <c r="Y484" s="165"/>
      <c r="Z484" s="18"/>
      <c r="AA484" s="18"/>
      <c r="AB484" s="18"/>
      <c r="AC484" s="18"/>
      <c r="AD484" s="18"/>
      <c r="AE484" s="18"/>
    </row>
    <row r="485" spans="1:31" s="11" customFormat="1" ht="15" customHeight="1" x14ac:dyDescent="0.3">
      <c r="A485" s="59"/>
      <c r="B485" s="80"/>
      <c r="C485" s="174"/>
      <c r="D485" s="174"/>
      <c r="E485" s="17"/>
      <c r="F485" s="18"/>
      <c r="G485" s="18"/>
      <c r="H485" s="18"/>
      <c r="I485" s="18"/>
      <c r="J485" s="18"/>
      <c r="K485" s="18"/>
      <c r="L485" s="18"/>
      <c r="M485" s="18"/>
      <c r="N485" s="165"/>
      <c r="O485" s="165"/>
      <c r="P485" s="18"/>
      <c r="Q485" s="18"/>
      <c r="R485" s="18"/>
      <c r="S485" s="18"/>
      <c r="T485" s="18"/>
      <c r="U485" s="18"/>
      <c r="V485" s="18"/>
      <c r="W485" s="18"/>
      <c r="X485" s="165"/>
      <c r="Y485" s="165"/>
      <c r="Z485" s="18"/>
      <c r="AA485" s="18"/>
      <c r="AB485" s="18"/>
      <c r="AC485" s="18"/>
      <c r="AD485" s="18"/>
      <c r="AE485" s="18"/>
    </row>
    <row r="486" spans="1:31" s="11" customFormat="1" ht="15" customHeight="1" x14ac:dyDescent="0.3">
      <c r="A486" s="59"/>
      <c r="B486" s="80"/>
      <c r="C486" s="174"/>
      <c r="D486" s="174"/>
      <c r="E486" s="17"/>
      <c r="F486" s="18"/>
      <c r="G486" s="18"/>
      <c r="H486" s="18"/>
      <c r="I486" s="18"/>
      <c r="J486" s="18"/>
      <c r="K486" s="18"/>
      <c r="L486" s="18"/>
      <c r="M486" s="18"/>
      <c r="N486" s="165"/>
      <c r="O486" s="165"/>
      <c r="P486" s="18"/>
      <c r="Q486" s="18"/>
      <c r="R486" s="18"/>
      <c r="S486" s="18"/>
      <c r="T486" s="18"/>
      <c r="U486" s="18"/>
      <c r="V486" s="18"/>
      <c r="W486" s="18"/>
      <c r="X486" s="165"/>
      <c r="Y486" s="165"/>
      <c r="Z486" s="18"/>
      <c r="AA486" s="18"/>
      <c r="AB486" s="18"/>
      <c r="AC486" s="18"/>
      <c r="AD486" s="18"/>
      <c r="AE486" s="18"/>
    </row>
    <row r="487" spans="1:31" s="11" customFormat="1" ht="15" customHeight="1" x14ac:dyDescent="0.3">
      <c r="A487" s="59"/>
      <c r="B487" s="80"/>
      <c r="C487" s="174"/>
      <c r="D487" s="174"/>
      <c r="E487" s="17"/>
      <c r="F487" s="18"/>
      <c r="G487" s="18"/>
      <c r="H487" s="18"/>
      <c r="I487" s="18"/>
      <c r="J487" s="18"/>
      <c r="K487" s="18"/>
      <c r="L487" s="18"/>
      <c r="M487" s="18"/>
      <c r="N487" s="165"/>
      <c r="O487" s="165"/>
      <c r="P487" s="18"/>
      <c r="Q487" s="18"/>
      <c r="R487" s="18"/>
      <c r="S487" s="18"/>
      <c r="T487" s="18"/>
      <c r="U487" s="18"/>
      <c r="V487" s="18"/>
      <c r="W487" s="18"/>
      <c r="X487" s="165"/>
      <c r="Y487" s="165"/>
      <c r="Z487" s="18"/>
      <c r="AA487" s="18"/>
      <c r="AB487" s="18"/>
      <c r="AC487" s="18"/>
      <c r="AD487" s="18"/>
      <c r="AE487" s="18"/>
    </row>
    <row r="488" spans="1:31" s="11" customFormat="1" ht="15" customHeight="1" x14ac:dyDescent="0.3">
      <c r="A488" s="59"/>
      <c r="B488" s="80"/>
      <c r="C488" s="174"/>
      <c r="D488" s="174"/>
      <c r="E488" s="17"/>
      <c r="F488" s="18"/>
      <c r="G488" s="18"/>
      <c r="H488" s="18"/>
      <c r="I488" s="18"/>
      <c r="J488" s="18"/>
      <c r="K488" s="18"/>
      <c r="L488" s="18"/>
      <c r="M488" s="18"/>
      <c r="N488" s="165"/>
      <c r="O488" s="165"/>
      <c r="P488" s="18"/>
      <c r="Q488" s="18"/>
      <c r="R488" s="18"/>
      <c r="S488" s="18"/>
      <c r="T488" s="18"/>
      <c r="U488" s="18"/>
      <c r="V488" s="18"/>
      <c r="W488" s="18"/>
      <c r="X488" s="165"/>
      <c r="Y488" s="165"/>
      <c r="Z488" s="18"/>
      <c r="AA488" s="18"/>
      <c r="AB488" s="18"/>
      <c r="AC488" s="18"/>
      <c r="AD488" s="18"/>
      <c r="AE488" s="18"/>
    </row>
    <row r="489" spans="1:31" s="11" customFormat="1" ht="15" customHeight="1" x14ac:dyDescent="0.3">
      <c r="A489" s="59"/>
      <c r="B489" s="80"/>
      <c r="C489" s="174"/>
      <c r="D489" s="174"/>
      <c r="E489" s="17"/>
      <c r="F489" s="18"/>
      <c r="G489" s="18"/>
      <c r="H489" s="18"/>
      <c r="I489" s="18"/>
      <c r="J489" s="18"/>
      <c r="K489" s="18"/>
      <c r="L489" s="18"/>
      <c r="M489" s="18"/>
      <c r="N489" s="165"/>
      <c r="O489" s="165"/>
      <c r="P489" s="18"/>
      <c r="Q489" s="18"/>
      <c r="R489" s="18"/>
      <c r="S489" s="18"/>
      <c r="T489" s="18"/>
      <c r="U489" s="18"/>
      <c r="V489" s="18"/>
      <c r="W489" s="18"/>
      <c r="X489" s="165"/>
      <c r="Y489" s="165"/>
      <c r="Z489" s="18"/>
      <c r="AA489" s="18"/>
      <c r="AB489" s="18"/>
      <c r="AC489" s="18"/>
      <c r="AD489" s="18"/>
      <c r="AE489" s="18"/>
    </row>
    <row r="490" spans="1:31" s="11" customFormat="1" ht="15" customHeight="1" x14ac:dyDescent="0.3">
      <c r="A490" s="59"/>
      <c r="B490" s="80"/>
      <c r="C490" s="174"/>
      <c r="D490" s="174"/>
      <c r="E490" s="17"/>
      <c r="F490" s="18"/>
      <c r="G490" s="18"/>
      <c r="H490" s="18"/>
      <c r="I490" s="18"/>
      <c r="J490" s="18"/>
      <c r="K490" s="18"/>
      <c r="L490" s="18"/>
      <c r="M490" s="18"/>
      <c r="N490" s="165"/>
      <c r="O490" s="165"/>
      <c r="P490" s="18"/>
      <c r="Q490" s="18"/>
      <c r="R490" s="18"/>
      <c r="S490" s="18"/>
      <c r="T490" s="18"/>
      <c r="U490" s="18"/>
      <c r="V490" s="18"/>
      <c r="W490" s="18"/>
      <c r="X490" s="165"/>
      <c r="Y490" s="165"/>
      <c r="Z490" s="18"/>
      <c r="AA490" s="18"/>
      <c r="AB490" s="18"/>
      <c r="AC490" s="18"/>
      <c r="AD490" s="18"/>
      <c r="AE490" s="18"/>
    </row>
    <row r="491" spans="1:31" s="11" customFormat="1" ht="15" customHeight="1" x14ac:dyDescent="0.3">
      <c r="A491" s="59"/>
      <c r="B491" s="80"/>
      <c r="C491" s="174"/>
      <c r="D491" s="174"/>
      <c r="E491" s="17"/>
      <c r="F491" s="18"/>
      <c r="G491" s="18"/>
      <c r="H491" s="18"/>
      <c r="I491" s="18"/>
      <c r="J491" s="18"/>
      <c r="K491" s="18"/>
      <c r="L491" s="18"/>
      <c r="M491" s="18"/>
      <c r="N491" s="165"/>
      <c r="O491" s="165"/>
      <c r="P491" s="18"/>
      <c r="Q491" s="18"/>
      <c r="R491" s="18"/>
      <c r="S491" s="18"/>
      <c r="T491" s="18"/>
      <c r="U491" s="18"/>
      <c r="V491" s="18"/>
      <c r="W491" s="18"/>
      <c r="X491" s="165"/>
      <c r="Y491" s="165"/>
      <c r="Z491" s="18"/>
      <c r="AA491" s="18"/>
      <c r="AB491" s="18"/>
      <c r="AC491" s="18"/>
      <c r="AD491" s="18"/>
      <c r="AE491" s="18"/>
    </row>
    <row r="492" spans="1:31" s="11" customFormat="1" ht="15" customHeight="1" x14ac:dyDescent="0.3">
      <c r="A492" s="59"/>
      <c r="B492" s="80"/>
      <c r="C492" s="174"/>
      <c r="D492" s="174"/>
      <c r="E492" s="17"/>
      <c r="F492" s="18"/>
      <c r="G492" s="18"/>
      <c r="H492" s="18"/>
      <c r="I492" s="18"/>
      <c r="J492" s="18"/>
      <c r="K492" s="18"/>
      <c r="L492" s="18"/>
      <c r="M492" s="18"/>
      <c r="N492" s="165"/>
      <c r="O492" s="165"/>
      <c r="P492" s="18"/>
      <c r="Q492" s="18"/>
      <c r="R492" s="18"/>
      <c r="S492" s="18"/>
      <c r="T492" s="18"/>
      <c r="U492" s="18"/>
      <c r="V492" s="18"/>
      <c r="W492" s="18"/>
      <c r="X492" s="165"/>
      <c r="Y492" s="165"/>
      <c r="Z492" s="18"/>
      <c r="AA492" s="18"/>
      <c r="AB492" s="18"/>
      <c r="AC492" s="18"/>
      <c r="AD492" s="18"/>
      <c r="AE492" s="18"/>
    </row>
    <row r="493" spans="1:31" s="11" customFormat="1" ht="15" customHeight="1" x14ac:dyDescent="0.3">
      <c r="A493" s="59"/>
      <c r="B493" s="80"/>
      <c r="C493" s="174"/>
      <c r="D493" s="174"/>
      <c r="E493" s="17"/>
      <c r="F493" s="18"/>
      <c r="G493" s="18"/>
      <c r="H493" s="18"/>
      <c r="I493" s="18"/>
      <c r="J493" s="18"/>
      <c r="K493" s="18"/>
      <c r="L493" s="18"/>
      <c r="M493" s="18"/>
      <c r="N493" s="165"/>
      <c r="O493" s="165"/>
      <c r="P493" s="18"/>
      <c r="Q493" s="18"/>
      <c r="R493" s="18"/>
      <c r="S493" s="18"/>
      <c r="T493" s="18"/>
      <c r="U493" s="18"/>
      <c r="V493" s="18"/>
      <c r="W493" s="18"/>
      <c r="X493" s="165"/>
      <c r="Y493" s="165"/>
      <c r="Z493" s="18"/>
      <c r="AA493" s="18"/>
      <c r="AB493" s="18"/>
      <c r="AC493" s="18"/>
      <c r="AD493" s="18"/>
      <c r="AE493" s="18"/>
    </row>
    <row r="494" spans="1:31" s="11" customFormat="1" ht="15" customHeight="1" x14ac:dyDescent="0.3">
      <c r="A494" s="59"/>
      <c r="B494" s="80"/>
      <c r="C494" s="174"/>
      <c r="D494" s="174"/>
      <c r="E494" s="17"/>
      <c r="F494" s="18"/>
      <c r="G494" s="18"/>
      <c r="H494" s="18"/>
      <c r="I494" s="18"/>
      <c r="J494" s="18"/>
      <c r="K494" s="18"/>
      <c r="L494" s="18"/>
      <c r="M494" s="18"/>
      <c r="N494" s="165"/>
      <c r="O494" s="165"/>
      <c r="P494" s="18"/>
      <c r="Q494" s="18"/>
      <c r="R494" s="18"/>
      <c r="S494" s="18"/>
      <c r="T494" s="18"/>
      <c r="U494" s="18"/>
      <c r="V494" s="18"/>
      <c r="W494" s="18"/>
      <c r="X494" s="165"/>
      <c r="Y494" s="165"/>
      <c r="Z494" s="18"/>
      <c r="AA494" s="18"/>
      <c r="AB494" s="18"/>
      <c r="AC494" s="18"/>
      <c r="AD494" s="18"/>
      <c r="AE494" s="18"/>
    </row>
    <row r="495" spans="1:31" s="11" customFormat="1" ht="15" customHeight="1" x14ac:dyDescent="0.3">
      <c r="A495" s="59"/>
      <c r="B495" s="80"/>
      <c r="C495" s="174"/>
      <c r="D495" s="174"/>
      <c r="E495" s="17"/>
      <c r="F495" s="18"/>
      <c r="G495" s="18"/>
      <c r="H495" s="18"/>
      <c r="I495" s="18"/>
      <c r="J495" s="18"/>
      <c r="K495" s="18"/>
      <c r="L495" s="18"/>
      <c r="M495" s="18"/>
      <c r="N495" s="165"/>
      <c r="O495" s="165"/>
      <c r="P495" s="18"/>
      <c r="Q495" s="18"/>
      <c r="R495" s="18"/>
      <c r="S495" s="18"/>
      <c r="T495" s="18"/>
      <c r="U495" s="18"/>
      <c r="V495" s="18"/>
      <c r="W495" s="18"/>
      <c r="X495" s="165"/>
      <c r="Y495" s="165"/>
      <c r="Z495" s="18"/>
      <c r="AA495" s="18"/>
      <c r="AB495" s="18"/>
      <c r="AC495" s="18"/>
      <c r="AD495" s="18"/>
      <c r="AE495" s="18"/>
    </row>
    <row r="496" spans="1:31" s="11" customFormat="1" ht="15" customHeight="1" x14ac:dyDescent="0.3">
      <c r="A496" s="59"/>
      <c r="B496" s="80"/>
      <c r="C496" s="174"/>
      <c r="D496" s="174"/>
      <c r="E496" s="17"/>
      <c r="F496" s="18"/>
      <c r="G496" s="18"/>
      <c r="H496" s="18"/>
      <c r="I496" s="18"/>
      <c r="J496" s="18"/>
      <c r="K496" s="18"/>
      <c r="L496" s="18"/>
      <c r="M496" s="18"/>
      <c r="N496" s="165"/>
      <c r="O496" s="165"/>
      <c r="P496" s="18"/>
      <c r="Q496" s="18"/>
      <c r="R496" s="18"/>
      <c r="S496" s="18"/>
      <c r="T496" s="18"/>
      <c r="U496" s="18"/>
      <c r="V496" s="18"/>
      <c r="W496" s="18"/>
      <c r="X496" s="165"/>
      <c r="Y496" s="165"/>
      <c r="Z496" s="18"/>
      <c r="AA496" s="18"/>
      <c r="AB496" s="18"/>
      <c r="AC496" s="18"/>
      <c r="AD496" s="18"/>
      <c r="AE496" s="18"/>
    </row>
    <row r="497" spans="1:31" s="11" customFormat="1" ht="15" customHeight="1" x14ac:dyDescent="0.3">
      <c r="A497" s="59"/>
      <c r="B497" s="80"/>
      <c r="C497" s="174"/>
      <c r="D497" s="174"/>
      <c r="E497" s="17"/>
      <c r="F497" s="18"/>
      <c r="G497" s="18"/>
      <c r="H497" s="18"/>
      <c r="I497" s="18"/>
      <c r="J497" s="18"/>
      <c r="K497" s="18"/>
      <c r="L497" s="18"/>
      <c r="M497" s="18"/>
      <c r="N497" s="165"/>
      <c r="O497" s="165"/>
      <c r="P497" s="18"/>
      <c r="Q497" s="18"/>
      <c r="R497" s="18"/>
      <c r="S497" s="18"/>
      <c r="T497" s="18"/>
      <c r="U497" s="18"/>
      <c r="V497" s="18"/>
      <c r="W497" s="18"/>
      <c r="X497" s="165"/>
      <c r="Y497" s="165"/>
      <c r="Z497" s="18"/>
      <c r="AA497" s="18"/>
      <c r="AB497" s="18"/>
      <c r="AC497" s="18"/>
      <c r="AD497" s="18"/>
      <c r="AE497" s="18"/>
    </row>
    <row r="498" spans="1:31" s="11" customFormat="1" ht="15" customHeight="1" x14ac:dyDescent="0.3">
      <c r="A498" s="59"/>
      <c r="B498" s="80"/>
      <c r="C498" s="174"/>
      <c r="D498" s="174"/>
      <c r="E498" s="17"/>
      <c r="F498" s="18"/>
      <c r="G498" s="18"/>
      <c r="H498" s="18"/>
      <c r="I498" s="18"/>
      <c r="J498" s="18"/>
      <c r="K498" s="18"/>
      <c r="L498" s="18"/>
      <c r="M498" s="18"/>
      <c r="N498" s="165"/>
      <c r="O498" s="165"/>
      <c r="P498" s="18"/>
      <c r="Q498" s="18"/>
      <c r="R498" s="18"/>
      <c r="S498" s="18"/>
      <c r="T498" s="18"/>
      <c r="U498" s="18"/>
      <c r="V498" s="18"/>
      <c r="W498" s="18"/>
      <c r="X498" s="165"/>
      <c r="Y498" s="165"/>
      <c r="Z498" s="18"/>
      <c r="AA498" s="18"/>
      <c r="AB498" s="18"/>
      <c r="AC498" s="18"/>
      <c r="AD498" s="18"/>
      <c r="AE498" s="18"/>
    </row>
    <row r="499" spans="1:31" s="11" customFormat="1" ht="15" customHeight="1" x14ac:dyDescent="0.3">
      <c r="A499" s="59"/>
      <c r="B499" s="80"/>
      <c r="C499" s="174"/>
      <c r="D499" s="174"/>
      <c r="E499" s="17"/>
      <c r="F499" s="18"/>
      <c r="G499" s="18"/>
      <c r="H499" s="18"/>
      <c r="I499" s="18"/>
      <c r="J499" s="18"/>
      <c r="K499" s="18"/>
      <c r="L499" s="18"/>
      <c r="M499" s="18"/>
      <c r="N499" s="165"/>
      <c r="O499" s="165"/>
      <c r="P499" s="18"/>
      <c r="Q499" s="18"/>
      <c r="R499" s="18"/>
      <c r="S499" s="18"/>
      <c r="T499" s="18"/>
      <c r="U499" s="18"/>
      <c r="V499" s="18"/>
      <c r="W499" s="18"/>
      <c r="X499" s="165"/>
      <c r="Y499" s="165"/>
      <c r="Z499" s="18"/>
      <c r="AA499" s="18"/>
      <c r="AB499" s="18"/>
      <c r="AC499" s="18"/>
      <c r="AD499" s="18"/>
      <c r="AE499" s="18"/>
    </row>
    <row r="500" spans="1:31" s="11" customFormat="1" ht="15" customHeight="1" x14ac:dyDescent="0.3">
      <c r="A500" s="59"/>
      <c r="B500" s="80"/>
      <c r="C500" s="174"/>
      <c r="D500" s="174"/>
      <c r="E500" s="17"/>
      <c r="F500" s="18"/>
      <c r="G500" s="18"/>
      <c r="H500" s="18"/>
      <c r="I500" s="18"/>
      <c r="J500" s="18"/>
      <c r="K500" s="18"/>
      <c r="L500" s="18"/>
      <c r="M500" s="18"/>
      <c r="N500" s="165"/>
      <c r="O500" s="165"/>
      <c r="P500" s="18"/>
      <c r="Q500" s="18"/>
      <c r="R500" s="18"/>
      <c r="S500" s="18"/>
      <c r="T500" s="18"/>
      <c r="U500" s="18"/>
      <c r="V500" s="18"/>
      <c r="W500" s="18"/>
      <c r="X500" s="165"/>
      <c r="Y500" s="165"/>
      <c r="Z500" s="18"/>
      <c r="AA500" s="18"/>
      <c r="AB500" s="18"/>
      <c r="AC500" s="18"/>
      <c r="AD500" s="18"/>
      <c r="AE500" s="18"/>
    </row>
    <row r="501" spans="1:31" s="11" customFormat="1" ht="15" customHeight="1" x14ac:dyDescent="0.3">
      <c r="A501" s="59"/>
      <c r="B501" s="80"/>
      <c r="C501" s="174"/>
      <c r="D501" s="174"/>
      <c r="E501" s="17"/>
      <c r="F501" s="18"/>
      <c r="G501" s="18"/>
      <c r="H501" s="18"/>
      <c r="I501" s="18"/>
      <c r="J501" s="18"/>
      <c r="K501" s="18"/>
      <c r="L501" s="18"/>
      <c r="M501" s="18"/>
      <c r="N501" s="165"/>
      <c r="O501" s="165"/>
      <c r="P501" s="18"/>
      <c r="Q501" s="18"/>
      <c r="R501" s="18"/>
      <c r="S501" s="18"/>
      <c r="T501" s="18"/>
      <c r="U501" s="18"/>
      <c r="V501" s="18"/>
      <c r="W501" s="18"/>
      <c r="X501" s="165"/>
      <c r="Y501" s="165"/>
      <c r="Z501" s="18"/>
      <c r="AA501" s="18"/>
      <c r="AB501" s="18"/>
      <c r="AC501" s="18"/>
      <c r="AD501" s="18"/>
      <c r="AE501" s="18"/>
    </row>
    <row r="502" spans="1:31" s="11" customFormat="1" ht="15" customHeight="1" x14ac:dyDescent="0.3">
      <c r="A502" s="59"/>
      <c r="B502" s="80"/>
      <c r="C502" s="174"/>
      <c r="D502" s="174"/>
      <c r="E502" s="17"/>
      <c r="F502" s="18"/>
      <c r="G502" s="18"/>
      <c r="H502" s="18"/>
      <c r="I502" s="18"/>
      <c r="J502" s="18"/>
      <c r="K502" s="18"/>
      <c r="L502" s="18"/>
      <c r="M502" s="18"/>
      <c r="N502" s="165"/>
      <c r="O502" s="165"/>
      <c r="P502" s="18"/>
      <c r="Q502" s="18"/>
      <c r="R502" s="18"/>
      <c r="S502" s="18"/>
      <c r="T502" s="18"/>
      <c r="U502" s="18"/>
      <c r="V502" s="18"/>
      <c r="W502" s="18"/>
      <c r="X502" s="165"/>
      <c r="Y502" s="165"/>
      <c r="Z502" s="18"/>
      <c r="AA502" s="18"/>
      <c r="AB502" s="18"/>
      <c r="AC502" s="18"/>
      <c r="AD502" s="18"/>
      <c r="AE502" s="18"/>
    </row>
    <row r="503" spans="1:31" s="11" customFormat="1" ht="15" customHeight="1" x14ac:dyDescent="0.3">
      <c r="A503" s="59"/>
      <c r="B503" s="80"/>
      <c r="C503" s="174"/>
      <c r="D503" s="174"/>
      <c r="E503" s="17"/>
      <c r="F503" s="18"/>
      <c r="G503" s="18"/>
      <c r="H503" s="18"/>
      <c r="I503" s="18"/>
      <c r="J503" s="18"/>
      <c r="K503" s="18"/>
      <c r="L503" s="18"/>
      <c r="M503" s="18"/>
      <c r="N503" s="165"/>
      <c r="O503" s="165"/>
      <c r="P503" s="18"/>
      <c r="Q503" s="18"/>
      <c r="R503" s="18"/>
      <c r="S503" s="18"/>
      <c r="T503" s="18"/>
      <c r="U503" s="18"/>
      <c r="V503" s="18"/>
      <c r="W503" s="18"/>
      <c r="X503" s="165"/>
      <c r="Y503" s="165"/>
      <c r="Z503" s="18"/>
      <c r="AA503" s="18"/>
      <c r="AB503" s="18"/>
      <c r="AC503" s="18"/>
      <c r="AD503" s="18"/>
      <c r="AE503" s="18"/>
    </row>
    <row r="504" spans="1:31" s="11" customFormat="1" ht="15" customHeight="1" x14ac:dyDescent="0.3">
      <c r="A504" s="59"/>
      <c r="B504" s="80"/>
      <c r="C504" s="174"/>
      <c r="D504" s="174"/>
      <c r="E504" s="17"/>
      <c r="F504" s="18"/>
      <c r="G504" s="18"/>
      <c r="H504" s="18"/>
      <c r="I504" s="18"/>
      <c r="J504" s="18"/>
      <c r="K504" s="18"/>
      <c r="L504" s="18"/>
      <c r="M504" s="18"/>
      <c r="N504" s="165"/>
      <c r="O504" s="165"/>
      <c r="P504" s="18"/>
      <c r="Q504" s="18"/>
      <c r="R504" s="18"/>
      <c r="S504" s="18"/>
      <c r="T504" s="18"/>
      <c r="U504" s="18"/>
      <c r="V504" s="18"/>
      <c r="W504" s="18"/>
      <c r="X504" s="165"/>
      <c r="Y504" s="165"/>
      <c r="Z504" s="18"/>
      <c r="AA504" s="18"/>
      <c r="AB504" s="18"/>
      <c r="AC504" s="18"/>
      <c r="AD504" s="18"/>
      <c r="AE504" s="18"/>
    </row>
    <row r="505" spans="1:31" s="11" customFormat="1" ht="15" customHeight="1" x14ac:dyDescent="0.3">
      <c r="A505" s="59"/>
      <c r="B505" s="80"/>
      <c r="C505" s="174"/>
      <c r="D505" s="174"/>
      <c r="E505" s="17"/>
      <c r="F505" s="18"/>
      <c r="G505" s="18"/>
      <c r="H505" s="18"/>
      <c r="I505" s="18"/>
      <c r="J505" s="18"/>
      <c r="K505" s="18"/>
      <c r="L505" s="18"/>
      <c r="M505" s="18"/>
      <c r="N505" s="165"/>
      <c r="O505" s="165"/>
      <c r="P505" s="18"/>
      <c r="Q505" s="18"/>
      <c r="R505" s="18"/>
      <c r="S505" s="18"/>
      <c r="T505" s="18"/>
      <c r="U505" s="18"/>
      <c r="V505" s="18"/>
      <c r="W505" s="18"/>
      <c r="X505" s="165"/>
      <c r="Y505" s="165"/>
      <c r="Z505" s="18"/>
      <c r="AA505" s="18"/>
      <c r="AB505" s="18"/>
      <c r="AC505" s="18"/>
      <c r="AD505" s="18"/>
      <c r="AE505" s="18"/>
    </row>
    <row r="506" spans="1:31" s="11" customFormat="1" ht="15" customHeight="1" x14ac:dyDescent="0.3">
      <c r="A506" s="59"/>
      <c r="B506" s="80"/>
      <c r="C506" s="174"/>
      <c r="D506" s="174"/>
      <c r="E506" s="17"/>
      <c r="F506" s="18"/>
      <c r="G506" s="18"/>
      <c r="H506" s="18"/>
      <c r="I506" s="18"/>
      <c r="J506" s="18"/>
      <c r="K506" s="18"/>
      <c r="L506" s="18"/>
      <c r="M506" s="18"/>
      <c r="N506" s="165"/>
      <c r="O506" s="165"/>
      <c r="P506" s="18"/>
      <c r="Q506" s="18"/>
      <c r="R506" s="18"/>
      <c r="S506" s="18"/>
      <c r="T506" s="18"/>
      <c r="U506" s="18"/>
      <c r="V506" s="18"/>
      <c r="W506" s="18"/>
      <c r="X506" s="165"/>
      <c r="Y506" s="165"/>
      <c r="Z506" s="18"/>
      <c r="AA506" s="18"/>
      <c r="AB506" s="18"/>
      <c r="AC506" s="18"/>
      <c r="AD506" s="18"/>
      <c r="AE506" s="18"/>
    </row>
    <row r="507" spans="1:31" s="11" customFormat="1" ht="15" customHeight="1" x14ac:dyDescent="0.3">
      <c r="A507" s="59"/>
      <c r="B507" s="80"/>
      <c r="C507" s="174"/>
      <c r="D507" s="174"/>
      <c r="E507" s="17"/>
      <c r="F507" s="18"/>
      <c r="G507" s="18"/>
      <c r="H507" s="18"/>
      <c r="I507" s="18"/>
      <c r="J507" s="18"/>
      <c r="K507" s="18"/>
      <c r="L507" s="18"/>
      <c r="M507" s="18"/>
      <c r="N507" s="165"/>
      <c r="O507" s="165"/>
      <c r="P507" s="18"/>
      <c r="Q507" s="18"/>
      <c r="R507" s="18"/>
      <c r="S507" s="18"/>
      <c r="T507" s="18"/>
      <c r="U507" s="18"/>
      <c r="V507" s="18"/>
      <c r="W507" s="18"/>
      <c r="X507" s="165"/>
      <c r="Y507" s="165"/>
      <c r="Z507" s="18"/>
      <c r="AA507" s="18"/>
      <c r="AB507" s="18"/>
      <c r="AC507" s="18"/>
      <c r="AD507" s="18"/>
      <c r="AE507" s="18"/>
    </row>
    <row r="508" spans="1:31" s="11" customFormat="1" ht="15" customHeight="1" x14ac:dyDescent="0.3">
      <c r="A508" s="59"/>
      <c r="B508" s="80"/>
      <c r="C508" s="174"/>
      <c r="D508" s="174"/>
      <c r="E508" s="17"/>
      <c r="F508" s="18"/>
      <c r="G508" s="18"/>
      <c r="H508" s="18"/>
      <c r="I508" s="18"/>
      <c r="J508" s="18"/>
      <c r="K508" s="18"/>
      <c r="L508" s="18"/>
      <c r="M508" s="18"/>
      <c r="N508" s="165"/>
      <c r="O508" s="165"/>
      <c r="P508" s="18"/>
      <c r="Q508" s="18"/>
      <c r="R508" s="18"/>
      <c r="S508" s="18"/>
      <c r="T508" s="18"/>
      <c r="U508" s="18"/>
      <c r="V508" s="18"/>
      <c r="W508" s="18"/>
      <c r="X508" s="165"/>
      <c r="Y508" s="165"/>
      <c r="Z508" s="18"/>
      <c r="AA508" s="18"/>
      <c r="AB508" s="18"/>
      <c r="AC508" s="18"/>
      <c r="AD508" s="18"/>
      <c r="AE508" s="18"/>
    </row>
    <row r="509" spans="1:31" s="11" customFormat="1" ht="15" customHeight="1" x14ac:dyDescent="0.3">
      <c r="A509" s="59"/>
      <c r="B509" s="80"/>
      <c r="C509" s="174"/>
      <c r="D509" s="174"/>
      <c r="E509" s="17"/>
      <c r="F509" s="18"/>
      <c r="G509" s="18"/>
      <c r="H509" s="18"/>
      <c r="I509" s="18"/>
      <c r="J509" s="18"/>
      <c r="K509" s="18"/>
      <c r="L509" s="18"/>
      <c r="M509" s="18"/>
      <c r="N509" s="165"/>
      <c r="O509" s="165"/>
      <c r="P509" s="18"/>
      <c r="Q509" s="18"/>
      <c r="R509" s="18"/>
      <c r="S509" s="18"/>
      <c r="T509" s="18"/>
      <c r="U509" s="18"/>
      <c r="V509" s="18"/>
      <c r="W509" s="18"/>
      <c r="X509" s="165"/>
      <c r="Y509" s="165"/>
      <c r="Z509" s="18"/>
      <c r="AA509" s="18"/>
      <c r="AB509" s="18"/>
      <c r="AC509" s="18"/>
      <c r="AD509" s="18"/>
      <c r="AE509" s="18"/>
    </row>
    <row r="510" spans="1:31" s="11" customFormat="1" ht="15" customHeight="1" x14ac:dyDescent="0.3">
      <c r="A510" s="59"/>
      <c r="B510" s="80"/>
      <c r="C510" s="174"/>
      <c r="D510" s="174"/>
      <c r="E510" s="17"/>
      <c r="F510" s="18"/>
      <c r="G510" s="18"/>
      <c r="H510" s="18"/>
      <c r="I510" s="18"/>
      <c r="J510" s="18"/>
      <c r="K510" s="18"/>
      <c r="L510" s="18"/>
      <c r="M510" s="18"/>
      <c r="N510" s="165"/>
      <c r="O510" s="165"/>
      <c r="P510" s="18"/>
      <c r="Q510" s="18"/>
      <c r="R510" s="18"/>
      <c r="S510" s="18"/>
      <c r="T510" s="18"/>
      <c r="U510" s="18"/>
      <c r="V510" s="18"/>
      <c r="W510" s="18"/>
      <c r="X510" s="165"/>
      <c r="Y510" s="165"/>
      <c r="Z510" s="18"/>
      <c r="AA510" s="18"/>
      <c r="AB510" s="18"/>
      <c r="AC510" s="18"/>
      <c r="AD510" s="18"/>
      <c r="AE510" s="18"/>
    </row>
    <row r="511" spans="1:31" s="11" customFormat="1" ht="15" customHeight="1" x14ac:dyDescent="0.3">
      <c r="A511" s="59"/>
      <c r="B511" s="80"/>
      <c r="C511" s="174"/>
      <c r="D511" s="174"/>
      <c r="E511" s="17"/>
      <c r="F511" s="18"/>
      <c r="G511" s="18"/>
      <c r="H511" s="18"/>
      <c r="I511" s="18"/>
      <c r="J511" s="18"/>
      <c r="K511" s="18"/>
      <c r="L511" s="18"/>
      <c r="M511" s="18"/>
      <c r="N511" s="165"/>
      <c r="O511" s="165"/>
      <c r="P511" s="18"/>
      <c r="Q511" s="18"/>
      <c r="R511" s="18"/>
      <c r="S511" s="18"/>
      <c r="T511" s="18"/>
      <c r="U511" s="18"/>
      <c r="V511" s="18"/>
      <c r="W511" s="18"/>
      <c r="X511" s="165"/>
      <c r="Y511" s="165"/>
      <c r="Z511" s="18"/>
      <c r="AA511" s="18"/>
      <c r="AB511" s="18"/>
      <c r="AC511" s="18"/>
      <c r="AD511" s="18"/>
      <c r="AE511" s="18"/>
    </row>
    <row r="512" spans="1:31" s="11" customFormat="1" ht="15" customHeight="1" x14ac:dyDescent="0.3">
      <c r="A512" s="59"/>
      <c r="B512" s="80"/>
      <c r="C512" s="174"/>
      <c r="D512" s="174"/>
      <c r="E512" s="17"/>
      <c r="F512" s="18"/>
      <c r="G512" s="18"/>
      <c r="H512" s="18"/>
      <c r="I512" s="18"/>
      <c r="J512" s="18"/>
      <c r="K512" s="18"/>
      <c r="L512" s="18"/>
      <c r="M512" s="18"/>
      <c r="N512" s="165"/>
      <c r="O512" s="165"/>
      <c r="P512" s="18"/>
      <c r="Q512" s="18"/>
      <c r="R512" s="18"/>
      <c r="S512" s="18"/>
      <c r="T512" s="18"/>
      <c r="U512" s="18"/>
      <c r="V512" s="18"/>
      <c r="W512" s="18"/>
      <c r="X512" s="165"/>
      <c r="Y512" s="165"/>
      <c r="Z512" s="18"/>
      <c r="AA512" s="18"/>
      <c r="AB512" s="18"/>
      <c r="AC512" s="18"/>
      <c r="AD512" s="18"/>
      <c r="AE512" s="18"/>
    </row>
    <row r="513" spans="1:31" s="11" customFormat="1" ht="15" customHeight="1" x14ac:dyDescent="0.3">
      <c r="A513" s="59"/>
      <c r="B513" s="80"/>
      <c r="C513" s="174"/>
      <c r="D513" s="174"/>
      <c r="E513" s="17"/>
      <c r="F513" s="18"/>
      <c r="G513" s="18"/>
      <c r="H513" s="18"/>
      <c r="I513" s="18"/>
      <c r="J513" s="18"/>
      <c r="K513" s="18"/>
      <c r="L513" s="18"/>
      <c r="M513" s="18"/>
      <c r="N513" s="165"/>
      <c r="O513" s="165"/>
      <c r="P513" s="18"/>
      <c r="Q513" s="18"/>
      <c r="R513" s="18"/>
      <c r="S513" s="18"/>
      <c r="T513" s="18"/>
      <c r="U513" s="18"/>
      <c r="V513" s="18"/>
      <c r="W513" s="18"/>
      <c r="X513" s="165"/>
      <c r="Y513" s="165"/>
      <c r="Z513" s="18"/>
      <c r="AA513" s="18"/>
      <c r="AB513" s="18"/>
      <c r="AC513" s="18"/>
      <c r="AD513" s="18"/>
      <c r="AE513" s="18"/>
    </row>
    <row r="514" spans="1:31" s="11" customFormat="1" ht="15" customHeight="1" x14ac:dyDescent="0.3">
      <c r="A514" s="59"/>
      <c r="B514" s="80"/>
      <c r="C514" s="174"/>
      <c r="D514" s="174"/>
      <c r="E514" s="17"/>
      <c r="F514" s="18"/>
      <c r="G514" s="18"/>
      <c r="H514" s="18"/>
      <c r="I514" s="18"/>
      <c r="J514" s="18"/>
      <c r="K514" s="18"/>
      <c r="L514" s="18"/>
      <c r="M514" s="18"/>
      <c r="N514" s="165"/>
      <c r="O514" s="165"/>
      <c r="P514" s="18"/>
      <c r="Q514" s="18"/>
      <c r="R514" s="18"/>
      <c r="S514" s="18"/>
      <c r="T514" s="18"/>
      <c r="U514" s="18"/>
      <c r="V514" s="18"/>
      <c r="W514" s="18"/>
      <c r="X514" s="165"/>
      <c r="Y514" s="165"/>
      <c r="Z514" s="18"/>
      <c r="AA514" s="18"/>
      <c r="AB514" s="18"/>
      <c r="AC514" s="18"/>
      <c r="AD514" s="18"/>
      <c r="AE514" s="18"/>
    </row>
    <row r="515" spans="1:31" s="11" customFormat="1" ht="15" customHeight="1" x14ac:dyDescent="0.3">
      <c r="A515" s="59"/>
      <c r="B515" s="80"/>
      <c r="C515" s="174"/>
      <c r="D515" s="174"/>
      <c r="E515" s="17"/>
      <c r="F515" s="18"/>
      <c r="G515" s="18"/>
      <c r="H515" s="18"/>
      <c r="I515" s="18"/>
      <c r="J515" s="18"/>
      <c r="K515" s="18"/>
      <c r="L515" s="18"/>
      <c r="M515" s="18"/>
      <c r="N515" s="165"/>
      <c r="O515" s="165"/>
      <c r="P515" s="18"/>
      <c r="Q515" s="18"/>
      <c r="R515" s="18"/>
      <c r="S515" s="18"/>
      <c r="T515" s="18"/>
      <c r="U515" s="18"/>
      <c r="V515" s="18"/>
      <c r="W515" s="18"/>
      <c r="X515" s="165"/>
      <c r="Y515" s="165"/>
      <c r="Z515" s="18"/>
      <c r="AA515" s="18"/>
      <c r="AB515" s="18"/>
      <c r="AC515" s="18"/>
      <c r="AD515" s="18"/>
      <c r="AE515" s="18"/>
    </row>
    <row r="516" spans="1:31" s="11" customFormat="1" ht="15" customHeight="1" x14ac:dyDescent="0.3">
      <c r="A516" s="59"/>
      <c r="B516" s="80"/>
      <c r="C516" s="174"/>
      <c r="D516" s="174"/>
      <c r="E516" s="17"/>
      <c r="F516" s="18"/>
      <c r="G516" s="18"/>
      <c r="H516" s="18"/>
      <c r="I516" s="18"/>
      <c r="J516" s="18"/>
      <c r="K516" s="18"/>
      <c r="L516" s="18"/>
      <c r="M516" s="18"/>
      <c r="N516" s="165"/>
      <c r="O516" s="165"/>
      <c r="P516" s="18"/>
      <c r="Q516" s="18"/>
      <c r="R516" s="18"/>
      <c r="S516" s="18"/>
      <c r="T516" s="18"/>
      <c r="U516" s="18"/>
      <c r="V516" s="18"/>
      <c r="W516" s="18"/>
      <c r="X516" s="165"/>
      <c r="Y516" s="165"/>
      <c r="Z516" s="18"/>
      <c r="AA516" s="18"/>
      <c r="AB516" s="18"/>
      <c r="AC516" s="18"/>
      <c r="AD516" s="18"/>
      <c r="AE516" s="18"/>
    </row>
    <row r="517" spans="1:31" s="11" customFormat="1" ht="15" customHeight="1" x14ac:dyDescent="0.3">
      <c r="A517" s="59"/>
      <c r="B517" s="80"/>
      <c r="C517" s="174"/>
      <c r="D517" s="174"/>
      <c r="E517" s="17"/>
      <c r="F517" s="18"/>
      <c r="G517" s="18"/>
      <c r="H517" s="18"/>
      <c r="I517" s="18"/>
      <c r="J517" s="18"/>
      <c r="K517" s="18"/>
      <c r="L517" s="18"/>
      <c r="M517" s="18"/>
      <c r="N517" s="165"/>
      <c r="O517" s="165"/>
      <c r="P517" s="18"/>
      <c r="Q517" s="18"/>
      <c r="R517" s="18"/>
      <c r="S517" s="18"/>
      <c r="T517" s="18"/>
      <c r="U517" s="18"/>
      <c r="V517" s="18"/>
      <c r="W517" s="18"/>
      <c r="X517" s="165"/>
      <c r="Y517" s="165"/>
      <c r="Z517" s="18"/>
      <c r="AA517" s="18"/>
      <c r="AB517" s="18"/>
      <c r="AC517" s="18"/>
      <c r="AD517" s="18"/>
      <c r="AE517" s="18"/>
    </row>
    <row r="518" spans="1:31" s="11" customFormat="1" ht="15" customHeight="1" x14ac:dyDescent="0.3">
      <c r="A518" s="59"/>
      <c r="B518" s="80"/>
      <c r="C518" s="174"/>
      <c r="D518" s="174"/>
      <c r="E518" s="17"/>
      <c r="F518" s="18"/>
      <c r="G518" s="18"/>
      <c r="H518" s="18"/>
      <c r="I518" s="18"/>
      <c r="J518" s="18"/>
      <c r="K518" s="18"/>
      <c r="L518" s="18"/>
      <c r="M518" s="18"/>
      <c r="N518" s="165"/>
      <c r="O518" s="165"/>
      <c r="P518" s="18"/>
      <c r="Q518" s="18"/>
      <c r="R518" s="18"/>
      <c r="S518" s="18"/>
      <c r="T518" s="18"/>
      <c r="U518" s="18"/>
      <c r="V518" s="18"/>
      <c r="W518" s="18"/>
      <c r="X518" s="165"/>
      <c r="Y518" s="165"/>
      <c r="Z518" s="18"/>
      <c r="AA518" s="18"/>
      <c r="AB518" s="18"/>
      <c r="AC518" s="18"/>
      <c r="AD518" s="18"/>
      <c r="AE518" s="18"/>
    </row>
    <row r="519" spans="1:31" s="11" customFormat="1" ht="15" customHeight="1" x14ac:dyDescent="0.3">
      <c r="A519" s="59"/>
      <c r="B519" s="80"/>
      <c r="C519" s="174"/>
      <c r="D519" s="174"/>
      <c r="E519" s="17"/>
      <c r="F519" s="18"/>
      <c r="G519" s="18"/>
      <c r="H519" s="18"/>
      <c r="I519" s="18"/>
      <c r="J519" s="18"/>
      <c r="K519" s="18"/>
      <c r="L519" s="18"/>
      <c r="M519" s="18"/>
      <c r="N519" s="165"/>
      <c r="O519" s="165"/>
      <c r="P519" s="18"/>
      <c r="Q519" s="18"/>
      <c r="R519" s="18"/>
      <c r="S519" s="18"/>
      <c r="T519" s="18"/>
      <c r="U519" s="18"/>
      <c r="V519" s="18"/>
      <c r="W519" s="18"/>
      <c r="X519" s="165"/>
      <c r="Y519" s="165"/>
      <c r="Z519" s="18"/>
      <c r="AA519" s="18"/>
      <c r="AB519" s="18"/>
      <c r="AC519" s="18"/>
      <c r="AD519" s="18"/>
      <c r="AE519" s="18"/>
    </row>
    <row r="520" spans="1:31" s="11" customFormat="1" ht="15" customHeight="1" x14ac:dyDescent="0.3">
      <c r="A520" s="59"/>
      <c r="B520" s="80"/>
      <c r="C520" s="174"/>
      <c r="D520" s="174"/>
      <c r="E520" s="17"/>
      <c r="F520" s="18"/>
      <c r="G520" s="18"/>
      <c r="H520" s="18"/>
      <c r="I520" s="18"/>
      <c r="J520" s="18"/>
      <c r="K520" s="18"/>
      <c r="L520" s="18"/>
      <c r="M520" s="18"/>
      <c r="N520" s="165"/>
      <c r="O520" s="165"/>
      <c r="P520" s="18"/>
      <c r="Q520" s="18"/>
      <c r="R520" s="18"/>
      <c r="S520" s="18"/>
      <c r="T520" s="18"/>
      <c r="U520" s="18"/>
      <c r="V520" s="18"/>
      <c r="W520" s="18"/>
      <c r="X520" s="165"/>
      <c r="Y520" s="165"/>
      <c r="Z520" s="18"/>
      <c r="AA520" s="18"/>
      <c r="AB520" s="18"/>
      <c r="AC520" s="18"/>
      <c r="AD520" s="18"/>
      <c r="AE520" s="18"/>
    </row>
    <row r="521" spans="1:31" s="11" customFormat="1" ht="15" customHeight="1" x14ac:dyDescent="0.3">
      <c r="A521" s="59"/>
      <c r="B521" s="80"/>
      <c r="C521" s="174"/>
      <c r="D521" s="174"/>
      <c r="E521" s="17"/>
      <c r="F521" s="18"/>
      <c r="G521" s="18"/>
      <c r="H521" s="18"/>
      <c r="I521" s="18"/>
      <c r="J521" s="18"/>
      <c r="K521" s="18"/>
      <c r="L521" s="18"/>
      <c r="M521" s="18"/>
      <c r="N521" s="165"/>
      <c r="O521" s="165"/>
      <c r="P521" s="18"/>
      <c r="Q521" s="18"/>
      <c r="R521" s="18"/>
      <c r="S521" s="18"/>
      <c r="T521" s="18"/>
      <c r="U521" s="18"/>
      <c r="V521" s="18"/>
      <c r="W521" s="18"/>
      <c r="X521" s="165"/>
      <c r="Y521" s="165"/>
      <c r="Z521" s="18"/>
      <c r="AA521" s="18"/>
      <c r="AB521" s="18"/>
      <c r="AC521" s="18"/>
      <c r="AD521" s="18"/>
      <c r="AE521" s="18"/>
    </row>
    <row r="522" spans="1:31" s="11" customFormat="1" ht="15" customHeight="1" x14ac:dyDescent="0.3">
      <c r="A522" s="59"/>
      <c r="B522" s="80"/>
      <c r="C522" s="174"/>
      <c r="D522" s="174"/>
      <c r="E522" s="17"/>
      <c r="F522" s="18"/>
      <c r="G522" s="18"/>
      <c r="H522" s="18"/>
      <c r="I522" s="18"/>
      <c r="J522" s="18"/>
      <c r="K522" s="18"/>
      <c r="L522" s="18"/>
      <c r="M522" s="18"/>
      <c r="N522" s="165"/>
      <c r="O522" s="165"/>
      <c r="P522" s="18"/>
      <c r="Q522" s="18"/>
      <c r="R522" s="18"/>
      <c r="S522" s="18"/>
      <c r="T522" s="18"/>
      <c r="U522" s="18"/>
      <c r="V522" s="18"/>
      <c r="W522" s="18"/>
      <c r="X522" s="165"/>
      <c r="Y522" s="165"/>
      <c r="Z522" s="18"/>
      <c r="AA522" s="18"/>
      <c r="AB522" s="18"/>
      <c r="AC522" s="18"/>
      <c r="AD522" s="18"/>
      <c r="AE522" s="18"/>
    </row>
    <row r="523" spans="1:31" s="11" customFormat="1" ht="15" customHeight="1" x14ac:dyDescent="0.3">
      <c r="A523" s="59"/>
      <c r="B523" s="80"/>
      <c r="C523" s="174"/>
      <c r="D523" s="174"/>
      <c r="E523" s="17"/>
      <c r="F523" s="18"/>
      <c r="G523" s="18"/>
      <c r="H523" s="18"/>
      <c r="I523" s="18"/>
      <c r="J523" s="18"/>
      <c r="K523" s="18"/>
      <c r="L523" s="18"/>
      <c r="M523" s="18"/>
      <c r="N523" s="165"/>
      <c r="O523" s="165"/>
      <c r="P523" s="18"/>
      <c r="Q523" s="18"/>
      <c r="R523" s="18"/>
      <c r="S523" s="18"/>
      <c r="T523" s="18"/>
      <c r="U523" s="18"/>
      <c r="V523" s="18"/>
      <c r="W523" s="18"/>
      <c r="X523" s="165"/>
      <c r="Y523" s="165"/>
      <c r="Z523" s="18"/>
      <c r="AA523" s="18"/>
      <c r="AB523" s="18"/>
      <c r="AC523" s="18"/>
      <c r="AD523" s="18"/>
      <c r="AE523" s="18"/>
    </row>
    <row r="524" spans="1:31" s="11" customFormat="1" ht="15" customHeight="1" x14ac:dyDescent="0.3">
      <c r="A524" s="59"/>
      <c r="B524" s="80"/>
      <c r="C524" s="174"/>
      <c r="D524" s="174"/>
      <c r="E524" s="17"/>
      <c r="F524" s="18"/>
      <c r="G524" s="18"/>
      <c r="H524" s="18"/>
      <c r="I524" s="18"/>
      <c r="J524" s="18"/>
      <c r="K524" s="18"/>
      <c r="L524" s="18"/>
      <c r="M524" s="18"/>
      <c r="N524" s="165"/>
      <c r="O524" s="165"/>
      <c r="P524" s="18"/>
      <c r="Q524" s="18"/>
      <c r="R524" s="18"/>
      <c r="S524" s="18"/>
      <c r="T524" s="18"/>
      <c r="U524" s="18"/>
      <c r="V524" s="18"/>
      <c r="W524" s="18"/>
      <c r="X524" s="165"/>
      <c r="Y524" s="165"/>
      <c r="Z524" s="18"/>
      <c r="AA524" s="18"/>
      <c r="AB524" s="18"/>
      <c r="AC524" s="18"/>
      <c r="AD524" s="18"/>
      <c r="AE524" s="18"/>
    </row>
    <row r="525" spans="1:31" s="11" customFormat="1" ht="15" customHeight="1" x14ac:dyDescent="0.3">
      <c r="A525" s="59"/>
      <c r="B525" s="80"/>
      <c r="C525" s="174"/>
      <c r="D525" s="174"/>
      <c r="E525" s="17"/>
      <c r="F525" s="18"/>
      <c r="G525" s="18"/>
      <c r="H525" s="18"/>
      <c r="I525" s="18"/>
      <c r="J525" s="18"/>
      <c r="K525" s="18"/>
      <c r="L525" s="18"/>
      <c r="M525" s="18"/>
      <c r="N525" s="165"/>
      <c r="O525" s="165"/>
      <c r="P525" s="18"/>
      <c r="Q525" s="18"/>
      <c r="R525" s="18"/>
      <c r="S525" s="18"/>
      <c r="T525" s="18"/>
      <c r="U525" s="18"/>
      <c r="V525" s="18"/>
      <c r="W525" s="18"/>
      <c r="X525" s="165"/>
      <c r="Y525" s="165"/>
      <c r="Z525" s="18"/>
      <c r="AA525" s="18"/>
      <c r="AB525" s="18"/>
      <c r="AC525" s="18"/>
      <c r="AD525" s="18"/>
      <c r="AE525" s="18"/>
    </row>
    <row r="526" spans="1:31" s="11" customFormat="1" ht="15" customHeight="1" x14ac:dyDescent="0.3">
      <c r="A526" s="59"/>
      <c r="B526" s="80"/>
      <c r="C526" s="174"/>
      <c r="D526" s="174"/>
      <c r="E526" s="17"/>
      <c r="F526" s="18"/>
      <c r="G526" s="18"/>
      <c r="H526" s="18"/>
      <c r="I526" s="18"/>
      <c r="J526" s="18"/>
      <c r="K526" s="18"/>
      <c r="L526" s="18"/>
      <c r="M526" s="18"/>
      <c r="N526" s="165"/>
      <c r="O526" s="165"/>
      <c r="P526" s="18"/>
      <c r="Q526" s="18"/>
      <c r="R526" s="18"/>
      <c r="S526" s="18"/>
      <c r="T526" s="18"/>
      <c r="U526" s="18"/>
      <c r="V526" s="18"/>
      <c r="W526" s="18"/>
      <c r="X526" s="165"/>
      <c r="Y526" s="165"/>
      <c r="Z526" s="18"/>
      <c r="AA526" s="18"/>
      <c r="AB526" s="18"/>
      <c r="AC526" s="18"/>
      <c r="AD526" s="18"/>
      <c r="AE526" s="18"/>
    </row>
    <row r="527" spans="1:31" s="11" customFormat="1" ht="15" customHeight="1" x14ac:dyDescent="0.3">
      <c r="A527" s="59"/>
      <c r="B527" s="80"/>
      <c r="C527" s="174"/>
      <c r="D527" s="174"/>
      <c r="E527" s="17"/>
      <c r="F527" s="18"/>
      <c r="G527" s="18"/>
      <c r="H527" s="18"/>
      <c r="I527" s="18"/>
      <c r="J527" s="18"/>
      <c r="K527" s="18"/>
      <c r="L527" s="18"/>
      <c r="M527" s="18"/>
      <c r="N527" s="165"/>
      <c r="O527" s="165"/>
      <c r="P527" s="18"/>
      <c r="Q527" s="18"/>
      <c r="R527" s="18"/>
      <c r="S527" s="18"/>
      <c r="T527" s="18"/>
      <c r="U527" s="18"/>
      <c r="V527" s="18"/>
      <c r="W527" s="18"/>
      <c r="X527" s="165"/>
      <c r="Y527" s="165"/>
      <c r="Z527" s="18"/>
      <c r="AA527" s="18"/>
      <c r="AB527" s="18"/>
      <c r="AC527" s="18"/>
      <c r="AD527" s="18"/>
      <c r="AE527" s="18"/>
    </row>
    <row r="528" spans="1:31" s="11" customFormat="1" ht="15" customHeight="1" x14ac:dyDescent="0.3">
      <c r="A528" s="59"/>
      <c r="B528" s="80"/>
      <c r="C528" s="174"/>
      <c r="D528" s="174"/>
      <c r="E528" s="17"/>
      <c r="F528" s="18"/>
      <c r="G528" s="18"/>
      <c r="H528" s="18"/>
      <c r="I528" s="18"/>
      <c r="J528" s="18"/>
      <c r="K528" s="18"/>
      <c r="L528" s="18"/>
      <c r="M528" s="18"/>
      <c r="N528" s="165"/>
      <c r="O528" s="165"/>
      <c r="P528" s="18"/>
      <c r="Q528" s="18"/>
      <c r="R528" s="18"/>
      <c r="S528" s="18"/>
      <c r="T528" s="18"/>
      <c r="U528" s="18"/>
      <c r="V528" s="18"/>
      <c r="W528" s="18"/>
      <c r="X528" s="165"/>
      <c r="Y528" s="165"/>
      <c r="Z528" s="18"/>
      <c r="AA528" s="18"/>
      <c r="AB528" s="18"/>
      <c r="AC528" s="18"/>
      <c r="AD528" s="18"/>
      <c r="AE528" s="18"/>
    </row>
    <row r="529" spans="1:31" s="11" customFormat="1" ht="15" customHeight="1" x14ac:dyDescent="0.3">
      <c r="A529" s="59"/>
      <c r="B529" s="80"/>
      <c r="C529" s="174"/>
      <c r="D529" s="174"/>
      <c r="E529" s="17"/>
      <c r="F529" s="18"/>
      <c r="G529" s="18"/>
      <c r="H529" s="18"/>
      <c r="I529" s="18"/>
      <c r="J529" s="18"/>
      <c r="K529" s="18"/>
      <c r="L529" s="18"/>
      <c r="M529" s="18"/>
      <c r="N529" s="165"/>
      <c r="O529" s="165"/>
      <c r="P529" s="18"/>
      <c r="Q529" s="18"/>
      <c r="R529" s="18"/>
      <c r="S529" s="18"/>
      <c r="T529" s="18"/>
      <c r="U529" s="18"/>
      <c r="V529" s="18"/>
      <c r="W529" s="18"/>
      <c r="X529" s="165"/>
      <c r="Y529" s="165"/>
      <c r="Z529" s="18"/>
      <c r="AA529" s="18"/>
      <c r="AB529" s="18"/>
      <c r="AC529" s="18"/>
      <c r="AD529" s="18"/>
      <c r="AE529" s="18"/>
    </row>
    <row r="530" spans="1:31" s="11" customFormat="1" ht="15" customHeight="1" x14ac:dyDescent="0.3">
      <c r="A530" s="59"/>
      <c r="B530" s="80"/>
      <c r="C530" s="174"/>
      <c r="D530" s="174"/>
      <c r="E530" s="17"/>
      <c r="F530" s="18"/>
      <c r="G530" s="18"/>
      <c r="H530" s="18"/>
      <c r="I530" s="18"/>
      <c r="J530" s="18"/>
      <c r="K530" s="18"/>
      <c r="L530" s="18"/>
      <c r="M530" s="18"/>
      <c r="N530" s="165"/>
      <c r="O530" s="165"/>
      <c r="P530" s="18"/>
      <c r="Q530" s="18"/>
      <c r="R530" s="18"/>
      <c r="S530" s="18"/>
      <c r="T530" s="18"/>
      <c r="U530" s="18"/>
      <c r="V530" s="18"/>
      <c r="W530" s="18"/>
      <c r="X530" s="165"/>
      <c r="Y530" s="165"/>
      <c r="Z530" s="18"/>
      <c r="AA530" s="18"/>
      <c r="AB530" s="18"/>
      <c r="AC530" s="18"/>
      <c r="AD530" s="18"/>
      <c r="AE530" s="18"/>
    </row>
    <row r="531" spans="1:31" s="11" customFormat="1" ht="15" customHeight="1" x14ac:dyDescent="0.3">
      <c r="A531" s="59"/>
      <c r="B531" s="80"/>
      <c r="C531" s="174"/>
      <c r="D531" s="174"/>
      <c r="E531" s="17"/>
      <c r="F531" s="18"/>
      <c r="G531" s="18"/>
      <c r="H531" s="18"/>
      <c r="I531" s="18"/>
      <c r="J531" s="18"/>
      <c r="K531" s="18"/>
      <c r="L531" s="18"/>
      <c r="M531" s="18"/>
      <c r="N531" s="165"/>
      <c r="O531" s="165"/>
      <c r="P531" s="18"/>
      <c r="Q531" s="18"/>
      <c r="R531" s="18"/>
      <c r="S531" s="18"/>
      <c r="T531" s="18"/>
      <c r="U531" s="18"/>
      <c r="V531" s="18"/>
      <c r="W531" s="18"/>
      <c r="X531" s="165"/>
      <c r="Y531" s="165"/>
      <c r="Z531" s="18"/>
      <c r="AA531" s="18"/>
      <c r="AB531" s="18"/>
      <c r="AC531" s="18"/>
      <c r="AD531" s="18"/>
      <c r="AE531" s="18"/>
    </row>
    <row r="532" spans="1:31" s="11" customFormat="1" ht="15" customHeight="1" x14ac:dyDescent="0.3">
      <c r="A532" s="59"/>
      <c r="B532" s="80"/>
      <c r="C532" s="174"/>
      <c r="D532" s="174"/>
      <c r="E532" s="17"/>
      <c r="F532" s="18"/>
      <c r="G532" s="18"/>
      <c r="H532" s="18"/>
      <c r="I532" s="18"/>
      <c r="J532" s="18"/>
      <c r="K532" s="18"/>
      <c r="L532" s="18"/>
      <c r="M532" s="18"/>
      <c r="N532" s="165"/>
      <c r="O532" s="165"/>
      <c r="P532" s="18"/>
      <c r="Q532" s="18"/>
      <c r="R532" s="18"/>
      <c r="S532" s="18"/>
      <c r="T532" s="18"/>
      <c r="U532" s="18"/>
      <c r="V532" s="18"/>
      <c r="W532" s="18"/>
      <c r="X532" s="165"/>
      <c r="Y532" s="165"/>
      <c r="Z532" s="18"/>
      <c r="AA532" s="18"/>
      <c r="AB532" s="18"/>
      <c r="AC532" s="18"/>
      <c r="AD532" s="18"/>
      <c r="AE532" s="18"/>
    </row>
    <row r="533" spans="1:31" s="11" customFormat="1" ht="15" customHeight="1" x14ac:dyDescent="0.3">
      <c r="A533" s="59"/>
      <c r="B533" s="80"/>
      <c r="C533" s="174"/>
      <c r="D533" s="174"/>
      <c r="E533" s="17"/>
      <c r="F533" s="18"/>
      <c r="G533" s="18"/>
      <c r="H533" s="18"/>
      <c r="I533" s="18"/>
      <c r="J533" s="18"/>
      <c r="K533" s="18"/>
      <c r="L533" s="18"/>
      <c r="M533" s="18"/>
      <c r="N533" s="165"/>
      <c r="O533" s="165"/>
      <c r="P533" s="18"/>
      <c r="Q533" s="18"/>
      <c r="R533" s="18"/>
      <c r="S533" s="18"/>
      <c r="T533" s="18"/>
      <c r="U533" s="18"/>
      <c r="V533" s="18"/>
      <c r="W533" s="18"/>
      <c r="X533" s="165"/>
      <c r="Y533" s="165"/>
      <c r="Z533" s="18"/>
      <c r="AA533" s="18"/>
      <c r="AB533" s="18"/>
      <c r="AC533" s="18"/>
      <c r="AD533" s="18"/>
      <c r="AE533" s="18"/>
    </row>
    <row r="534" spans="1:31" s="11" customFormat="1" ht="15" customHeight="1" x14ac:dyDescent="0.3">
      <c r="A534" s="59"/>
      <c r="B534" s="80"/>
      <c r="C534" s="174"/>
      <c r="D534" s="174"/>
      <c r="E534" s="17"/>
      <c r="F534" s="18"/>
      <c r="G534" s="18"/>
      <c r="H534" s="18"/>
      <c r="I534" s="18"/>
      <c r="J534" s="18"/>
      <c r="K534" s="18"/>
      <c r="L534" s="18"/>
      <c r="M534" s="18"/>
      <c r="N534" s="165"/>
      <c r="O534" s="165"/>
      <c r="P534" s="18"/>
      <c r="Q534" s="18"/>
      <c r="R534" s="18"/>
      <c r="S534" s="18"/>
      <c r="T534" s="18"/>
      <c r="U534" s="18"/>
      <c r="V534" s="18"/>
      <c r="W534" s="18"/>
      <c r="X534" s="165"/>
      <c r="Y534" s="165"/>
      <c r="Z534" s="18"/>
      <c r="AA534" s="18"/>
      <c r="AB534" s="18"/>
      <c r="AC534" s="18"/>
      <c r="AD534" s="18"/>
      <c r="AE534" s="18"/>
    </row>
    <row r="535" spans="1:31" s="11" customFormat="1" ht="15" customHeight="1" x14ac:dyDescent="0.3">
      <c r="A535" s="59"/>
      <c r="B535" s="80"/>
      <c r="C535" s="174"/>
      <c r="D535" s="174"/>
      <c r="E535" s="17"/>
      <c r="F535" s="18"/>
      <c r="G535" s="18"/>
      <c r="H535" s="18"/>
      <c r="I535" s="18"/>
      <c r="J535" s="18"/>
      <c r="K535" s="18"/>
      <c r="L535" s="18"/>
      <c r="M535" s="18"/>
      <c r="N535" s="165"/>
      <c r="O535" s="165"/>
      <c r="P535" s="18"/>
      <c r="Q535" s="18"/>
      <c r="R535" s="18"/>
      <c r="S535" s="18"/>
      <c r="T535" s="18"/>
      <c r="U535" s="18"/>
      <c r="V535" s="18"/>
      <c r="W535" s="18"/>
      <c r="X535" s="165"/>
      <c r="Y535" s="165"/>
      <c r="Z535" s="18"/>
      <c r="AA535" s="18"/>
      <c r="AB535" s="18"/>
      <c r="AC535" s="18"/>
      <c r="AD535" s="18"/>
      <c r="AE535" s="18"/>
    </row>
    <row r="536" spans="1:31" s="11" customFormat="1" ht="15" customHeight="1" x14ac:dyDescent="0.3">
      <c r="A536" s="59"/>
      <c r="B536" s="80"/>
      <c r="C536" s="174"/>
      <c r="D536" s="174"/>
      <c r="E536" s="17"/>
      <c r="F536" s="18"/>
      <c r="G536" s="18"/>
      <c r="H536" s="18"/>
      <c r="I536" s="18"/>
      <c r="J536" s="18"/>
      <c r="K536" s="18"/>
      <c r="L536" s="18"/>
      <c r="M536" s="18"/>
      <c r="N536" s="165"/>
      <c r="O536" s="165"/>
      <c r="P536" s="18"/>
      <c r="Q536" s="18"/>
      <c r="R536" s="18"/>
      <c r="S536" s="18"/>
      <c r="T536" s="18"/>
      <c r="U536" s="18"/>
      <c r="V536" s="18"/>
      <c r="W536" s="18"/>
      <c r="X536" s="165"/>
      <c r="Y536" s="165"/>
      <c r="Z536" s="18"/>
      <c r="AA536" s="18"/>
      <c r="AB536" s="18"/>
      <c r="AC536" s="18"/>
      <c r="AD536" s="18"/>
      <c r="AE536" s="18"/>
    </row>
    <row r="537" spans="1:31" s="11" customFormat="1" ht="15" customHeight="1" x14ac:dyDescent="0.3">
      <c r="A537" s="59"/>
      <c r="B537" s="80"/>
      <c r="C537" s="174"/>
      <c r="D537" s="174"/>
      <c r="E537" s="17"/>
      <c r="F537" s="18"/>
      <c r="G537" s="18"/>
      <c r="H537" s="18"/>
      <c r="I537" s="18"/>
      <c r="J537" s="18"/>
      <c r="K537" s="18"/>
      <c r="L537" s="18"/>
      <c r="M537" s="18"/>
      <c r="N537" s="165"/>
      <c r="O537" s="165"/>
      <c r="P537" s="18"/>
      <c r="Q537" s="18"/>
      <c r="R537" s="18"/>
      <c r="S537" s="18"/>
      <c r="T537" s="18"/>
      <c r="U537" s="18"/>
      <c r="V537" s="18"/>
      <c r="W537" s="18"/>
      <c r="X537" s="165"/>
      <c r="Y537" s="165"/>
      <c r="Z537" s="18"/>
      <c r="AA537" s="18"/>
      <c r="AB537" s="18"/>
      <c r="AC537" s="18"/>
      <c r="AD537" s="18"/>
      <c r="AE537" s="18"/>
    </row>
    <row r="538" spans="1:31" s="11" customFormat="1" ht="15" customHeight="1" x14ac:dyDescent="0.3">
      <c r="A538" s="59"/>
      <c r="B538" s="80"/>
      <c r="C538" s="174"/>
      <c r="D538" s="174"/>
      <c r="E538" s="17"/>
      <c r="F538" s="18"/>
      <c r="G538" s="18"/>
      <c r="H538" s="18"/>
      <c r="I538" s="18"/>
      <c r="J538" s="18"/>
      <c r="K538" s="18"/>
      <c r="L538" s="18"/>
      <c r="M538" s="18"/>
      <c r="N538" s="165"/>
      <c r="O538" s="165"/>
      <c r="P538" s="18"/>
      <c r="Q538" s="18"/>
      <c r="R538" s="18"/>
      <c r="S538" s="18"/>
      <c r="T538" s="18"/>
      <c r="U538" s="18"/>
      <c r="V538" s="18"/>
      <c r="W538" s="18"/>
      <c r="X538" s="165"/>
      <c r="Y538" s="165"/>
      <c r="Z538" s="18"/>
      <c r="AA538" s="18"/>
      <c r="AB538" s="18"/>
      <c r="AC538" s="18"/>
      <c r="AD538" s="18"/>
      <c r="AE538" s="18"/>
    </row>
    <row r="539" spans="1:31" s="11" customFormat="1" ht="15" customHeight="1" x14ac:dyDescent="0.3">
      <c r="A539" s="59"/>
      <c r="B539" s="80"/>
      <c r="C539" s="174"/>
      <c r="D539" s="174"/>
      <c r="E539" s="17"/>
      <c r="F539" s="18"/>
      <c r="G539" s="18"/>
      <c r="H539" s="18"/>
      <c r="I539" s="18"/>
      <c r="J539" s="18"/>
      <c r="K539" s="18"/>
      <c r="L539" s="18"/>
      <c r="M539" s="18"/>
      <c r="N539" s="165"/>
      <c r="O539" s="165"/>
      <c r="P539" s="18"/>
      <c r="Q539" s="18"/>
      <c r="R539" s="18"/>
      <c r="S539" s="18"/>
      <c r="T539" s="18"/>
      <c r="U539" s="18"/>
      <c r="V539" s="18"/>
      <c r="W539" s="18"/>
      <c r="X539" s="165"/>
      <c r="Y539" s="165"/>
      <c r="Z539" s="18"/>
      <c r="AA539" s="18"/>
      <c r="AB539" s="18"/>
      <c r="AC539" s="18"/>
      <c r="AD539" s="18"/>
      <c r="AE539" s="18"/>
    </row>
    <row r="540" spans="1:31" s="11" customFormat="1" ht="15" customHeight="1" x14ac:dyDescent="0.3">
      <c r="A540" s="59"/>
      <c r="B540" s="80"/>
      <c r="C540" s="174"/>
      <c r="D540" s="174"/>
      <c r="E540" s="17"/>
      <c r="F540" s="18"/>
      <c r="G540" s="18"/>
      <c r="H540" s="18"/>
      <c r="I540" s="18"/>
      <c r="J540" s="18"/>
      <c r="K540" s="18"/>
      <c r="L540" s="18"/>
      <c r="M540" s="18"/>
      <c r="N540" s="165"/>
      <c r="O540" s="165"/>
      <c r="P540" s="18"/>
      <c r="Q540" s="18"/>
      <c r="R540" s="18"/>
      <c r="S540" s="18"/>
      <c r="T540" s="18"/>
      <c r="U540" s="18"/>
      <c r="V540" s="18"/>
      <c r="W540" s="18"/>
      <c r="X540" s="165"/>
      <c r="Y540" s="165"/>
      <c r="Z540" s="18"/>
      <c r="AA540" s="18"/>
      <c r="AB540" s="18"/>
      <c r="AC540" s="18"/>
      <c r="AD540" s="18"/>
      <c r="AE540" s="18"/>
    </row>
    <row r="541" spans="1:31" s="11" customFormat="1" ht="15" customHeight="1" x14ac:dyDescent="0.3">
      <c r="A541" s="59"/>
      <c r="B541" s="80"/>
      <c r="C541" s="174"/>
      <c r="D541" s="174"/>
      <c r="E541" s="17"/>
      <c r="F541" s="18"/>
      <c r="G541" s="18"/>
      <c r="H541" s="18"/>
      <c r="I541" s="18"/>
      <c r="J541" s="18"/>
      <c r="K541" s="18"/>
      <c r="L541" s="18"/>
      <c r="M541" s="18"/>
      <c r="N541" s="165"/>
      <c r="O541" s="165"/>
      <c r="P541" s="18"/>
      <c r="Q541" s="18"/>
      <c r="R541" s="18"/>
      <c r="S541" s="18"/>
      <c r="T541" s="18"/>
      <c r="U541" s="18"/>
      <c r="V541" s="18"/>
      <c r="W541" s="18"/>
      <c r="X541" s="165"/>
      <c r="Y541" s="165"/>
      <c r="Z541" s="18"/>
      <c r="AA541" s="18"/>
      <c r="AB541" s="18"/>
      <c r="AC541" s="18"/>
      <c r="AD541" s="18"/>
      <c r="AE541" s="18"/>
    </row>
    <row r="542" spans="1:31" s="11" customFormat="1" ht="15" customHeight="1" x14ac:dyDescent="0.3">
      <c r="A542" s="59"/>
      <c r="B542" s="80"/>
      <c r="C542" s="174"/>
      <c r="D542" s="174"/>
      <c r="E542" s="17"/>
      <c r="F542" s="18"/>
      <c r="G542" s="18"/>
      <c r="H542" s="18"/>
      <c r="I542" s="18"/>
      <c r="J542" s="18"/>
      <c r="K542" s="18"/>
      <c r="L542" s="18"/>
      <c r="M542" s="18"/>
      <c r="N542" s="165"/>
      <c r="O542" s="165"/>
      <c r="P542" s="18"/>
      <c r="Q542" s="18"/>
      <c r="R542" s="18"/>
      <c r="S542" s="18"/>
      <c r="T542" s="18"/>
      <c r="U542" s="18"/>
      <c r="V542" s="18"/>
      <c r="W542" s="18"/>
      <c r="X542" s="165"/>
      <c r="Y542" s="165"/>
      <c r="Z542" s="18"/>
      <c r="AA542" s="18"/>
      <c r="AB542" s="18"/>
      <c r="AC542" s="18"/>
      <c r="AD542" s="18"/>
      <c r="AE542" s="18"/>
    </row>
    <row r="543" spans="1:31" s="11" customFormat="1" ht="15" customHeight="1" x14ac:dyDescent="0.3">
      <c r="A543" s="59"/>
      <c r="B543" s="80"/>
      <c r="C543" s="174"/>
      <c r="D543" s="174"/>
      <c r="E543" s="17"/>
      <c r="F543" s="18"/>
      <c r="G543" s="18"/>
      <c r="H543" s="18"/>
      <c r="I543" s="18"/>
      <c r="J543" s="18"/>
      <c r="K543" s="18"/>
      <c r="L543" s="18"/>
      <c r="M543" s="18"/>
      <c r="N543" s="165"/>
      <c r="O543" s="165"/>
      <c r="P543" s="18"/>
      <c r="Q543" s="18"/>
      <c r="R543" s="18"/>
      <c r="S543" s="18"/>
      <c r="T543" s="18"/>
      <c r="U543" s="18"/>
      <c r="V543" s="18"/>
      <c r="W543" s="18"/>
      <c r="X543" s="165"/>
      <c r="Y543" s="165"/>
      <c r="Z543" s="18"/>
      <c r="AA543" s="18"/>
      <c r="AB543" s="18"/>
      <c r="AC543" s="18"/>
      <c r="AD543" s="18"/>
      <c r="AE543" s="18"/>
    </row>
    <row r="544" spans="1:31" s="11" customFormat="1" ht="15" customHeight="1" x14ac:dyDescent="0.3">
      <c r="A544" s="59"/>
      <c r="B544" s="80"/>
      <c r="C544" s="174"/>
      <c r="D544" s="174"/>
      <c r="E544" s="17"/>
      <c r="F544" s="18"/>
      <c r="G544" s="18"/>
      <c r="H544" s="18"/>
      <c r="I544" s="18"/>
      <c r="J544" s="18"/>
      <c r="K544" s="18"/>
      <c r="L544" s="18"/>
      <c r="M544" s="18"/>
      <c r="N544" s="165"/>
      <c r="O544" s="165"/>
      <c r="P544" s="18"/>
      <c r="Q544" s="18"/>
      <c r="R544" s="18"/>
      <c r="S544" s="18"/>
      <c r="T544" s="18"/>
      <c r="U544" s="18"/>
      <c r="V544" s="18"/>
      <c r="W544" s="18"/>
      <c r="X544" s="165"/>
      <c r="Y544" s="165"/>
      <c r="Z544" s="18"/>
      <c r="AA544" s="18"/>
      <c r="AB544" s="18"/>
      <c r="AC544" s="18"/>
      <c r="AD544" s="18"/>
      <c r="AE544" s="18"/>
    </row>
    <row r="545" spans="1:31" s="11" customFormat="1" ht="15" customHeight="1" x14ac:dyDescent="0.3">
      <c r="A545" s="59"/>
      <c r="B545" s="80"/>
      <c r="C545" s="174"/>
      <c r="D545" s="174"/>
      <c r="E545" s="17"/>
      <c r="F545" s="18"/>
      <c r="G545" s="18"/>
      <c r="H545" s="18"/>
      <c r="I545" s="18"/>
      <c r="J545" s="18"/>
      <c r="K545" s="18"/>
      <c r="L545" s="18"/>
      <c r="M545" s="18"/>
      <c r="N545" s="165"/>
      <c r="O545" s="165"/>
      <c r="P545" s="18"/>
      <c r="Q545" s="18"/>
      <c r="R545" s="18"/>
      <c r="S545" s="18"/>
      <c r="T545" s="18"/>
      <c r="U545" s="18"/>
      <c r="V545" s="18"/>
      <c r="W545" s="18"/>
      <c r="X545" s="165"/>
      <c r="Y545" s="165"/>
      <c r="Z545" s="18"/>
      <c r="AA545" s="18"/>
      <c r="AB545" s="18"/>
      <c r="AC545" s="18"/>
      <c r="AD545" s="18"/>
      <c r="AE545" s="18"/>
    </row>
    <row r="546" spans="1:31" s="11" customFormat="1" ht="15" customHeight="1" x14ac:dyDescent="0.3">
      <c r="A546" s="59"/>
      <c r="B546" s="80"/>
      <c r="C546" s="174"/>
      <c r="D546" s="174"/>
      <c r="E546" s="17"/>
      <c r="F546" s="18"/>
      <c r="G546" s="18"/>
      <c r="H546" s="18"/>
      <c r="I546" s="18"/>
      <c r="J546" s="18"/>
      <c r="K546" s="18"/>
      <c r="L546" s="18"/>
      <c r="M546" s="18"/>
      <c r="N546" s="165"/>
      <c r="O546" s="165"/>
      <c r="P546" s="18"/>
      <c r="Q546" s="18"/>
      <c r="R546" s="18"/>
      <c r="S546" s="18"/>
      <c r="T546" s="18"/>
      <c r="U546" s="18"/>
      <c r="V546" s="18"/>
      <c r="W546" s="18"/>
      <c r="X546" s="165"/>
      <c r="Y546" s="165"/>
      <c r="Z546" s="18"/>
      <c r="AA546" s="18"/>
      <c r="AB546" s="18"/>
      <c r="AC546" s="18"/>
      <c r="AD546" s="18"/>
      <c r="AE546" s="18"/>
    </row>
    <row r="547" spans="1:31" s="11" customFormat="1" ht="15" customHeight="1" x14ac:dyDescent="0.3">
      <c r="A547" s="59"/>
      <c r="B547" s="80"/>
      <c r="C547" s="174"/>
      <c r="D547" s="174"/>
      <c r="E547" s="17"/>
      <c r="F547" s="18"/>
      <c r="G547" s="18"/>
      <c r="H547" s="18"/>
      <c r="I547" s="18"/>
      <c r="J547" s="18"/>
      <c r="K547" s="18"/>
      <c r="L547" s="18"/>
      <c r="M547" s="18"/>
      <c r="N547" s="165"/>
      <c r="O547" s="165"/>
      <c r="P547" s="18"/>
      <c r="Q547" s="18"/>
      <c r="R547" s="18"/>
      <c r="S547" s="18"/>
      <c r="T547" s="18"/>
      <c r="U547" s="18"/>
      <c r="V547" s="18"/>
      <c r="W547" s="18"/>
      <c r="X547" s="165"/>
      <c r="Y547" s="165"/>
      <c r="Z547" s="18"/>
      <c r="AA547" s="18"/>
      <c r="AB547" s="18"/>
      <c r="AC547" s="18"/>
      <c r="AD547" s="18"/>
      <c r="AE547" s="18"/>
    </row>
    <row r="548" spans="1:31" s="11" customFormat="1" ht="15" customHeight="1" x14ac:dyDescent="0.3">
      <c r="A548" s="59"/>
      <c r="B548" s="80"/>
      <c r="C548" s="174"/>
      <c r="D548" s="174"/>
      <c r="E548" s="17"/>
      <c r="F548" s="18"/>
      <c r="G548" s="18"/>
      <c r="H548" s="18"/>
      <c r="I548" s="18"/>
      <c r="J548" s="18"/>
      <c r="K548" s="18"/>
      <c r="L548" s="18"/>
      <c r="M548" s="18"/>
      <c r="N548" s="165"/>
      <c r="O548" s="165"/>
      <c r="P548" s="18"/>
      <c r="Q548" s="18"/>
      <c r="R548" s="18"/>
      <c r="S548" s="18"/>
      <c r="T548" s="18"/>
      <c r="U548" s="18"/>
      <c r="V548" s="18"/>
      <c r="W548" s="18"/>
      <c r="X548" s="165"/>
      <c r="Y548" s="165"/>
      <c r="Z548" s="18"/>
      <c r="AA548" s="18"/>
      <c r="AB548" s="18"/>
      <c r="AC548" s="18"/>
      <c r="AD548" s="18"/>
      <c r="AE548" s="18"/>
    </row>
    <row r="549" spans="1:31" s="11" customFormat="1" ht="15" customHeight="1" x14ac:dyDescent="0.3">
      <c r="A549" s="59"/>
      <c r="B549" s="80"/>
      <c r="C549" s="174"/>
      <c r="D549" s="174"/>
      <c r="E549" s="17"/>
      <c r="F549" s="18"/>
      <c r="G549" s="18"/>
      <c r="H549" s="18"/>
      <c r="I549" s="18"/>
      <c r="J549" s="18"/>
      <c r="K549" s="18"/>
      <c r="L549" s="18"/>
      <c r="M549" s="18"/>
      <c r="N549" s="165"/>
      <c r="O549" s="165"/>
      <c r="P549" s="18"/>
      <c r="Q549" s="18"/>
      <c r="R549" s="18"/>
      <c r="S549" s="18"/>
      <c r="T549" s="18"/>
      <c r="U549" s="18"/>
      <c r="V549" s="18"/>
      <c r="W549" s="18"/>
      <c r="X549" s="165"/>
      <c r="Y549" s="165"/>
      <c r="Z549" s="18"/>
      <c r="AA549" s="18"/>
      <c r="AB549" s="18"/>
      <c r="AC549" s="18"/>
      <c r="AD549" s="18"/>
      <c r="AE549" s="18"/>
    </row>
    <row r="550" spans="1:31" s="11" customFormat="1" ht="15" customHeight="1" x14ac:dyDescent="0.3">
      <c r="A550" s="59"/>
      <c r="B550" s="80"/>
      <c r="C550" s="174"/>
      <c r="D550" s="174"/>
      <c r="E550" s="17"/>
      <c r="F550" s="18"/>
      <c r="G550" s="18"/>
      <c r="H550" s="18"/>
      <c r="I550" s="18"/>
      <c r="J550" s="18"/>
      <c r="K550" s="18"/>
      <c r="L550" s="18"/>
      <c r="M550" s="18"/>
      <c r="N550" s="165"/>
      <c r="O550" s="165"/>
      <c r="P550" s="18"/>
      <c r="Q550" s="18"/>
      <c r="R550" s="18"/>
      <c r="S550" s="18"/>
      <c r="T550" s="18"/>
      <c r="U550" s="18"/>
      <c r="V550" s="18"/>
      <c r="W550" s="18"/>
      <c r="X550" s="165"/>
      <c r="Y550" s="165"/>
      <c r="Z550" s="18"/>
      <c r="AA550" s="18"/>
      <c r="AB550" s="18"/>
      <c r="AC550" s="18"/>
      <c r="AD550" s="18"/>
      <c r="AE550" s="18"/>
    </row>
    <row r="551" spans="1:31" s="11" customFormat="1" ht="15" customHeight="1" x14ac:dyDescent="0.3">
      <c r="A551" s="59"/>
      <c r="B551" s="80"/>
      <c r="C551" s="174"/>
      <c r="D551" s="174"/>
      <c r="E551" s="17"/>
      <c r="F551" s="18"/>
      <c r="G551" s="18"/>
      <c r="H551" s="18"/>
      <c r="I551" s="18"/>
      <c r="J551" s="18"/>
      <c r="K551" s="18"/>
      <c r="L551" s="18"/>
      <c r="M551" s="18"/>
      <c r="N551" s="165"/>
      <c r="O551" s="165"/>
      <c r="P551" s="18"/>
      <c r="Q551" s="18"/>
      <c r="R551" s="18"/>
      <c r="S551" s="18"/>
      <c r="T551" s="18"/>
      <c r="U551" s="18"/>
      <c r="V551" s="18"/>
      <c r="W551" s="18"/>
      <c r="X551" s="165"/>
      <c r="Y551" s="165"/>
      <c r="Z551" s="18"/>
      <c r="AA551" s="18"/>
      <c r="AB551" s="18"/>
      <c r="AC551" s="18"/>
      <c r="AD551" s="18"/>
      <c r="AE551" s="18"/>
    </row>
    <row r="552" spans="1:31" s="11" customFormat="1" ht="15" customHeight="1" x14ac:dyDescent="0.3">
      <c r="A552" s="59"/>
      <c r="B552" s="80"/>
      <c r="C552" s="174"/>
      <c r="D552" s="174"/>
      <c r="E552" s="17"/>
      <c r="F552" s="18"/>
      <c r="G552" s="18"/>
      <c r="H552" s="18"/>
      <c r="I552" s="18"/>
      <c r="J552" s="18"/>
      <c r="K552" s="18"/>
      <c r="L552" s="18"/>
      <c r="M552" s="18"/>
      <c r="N552" s="165"/>
      <c r="O552" s="165"/>
      <c r="P552" s="18"/>
      <c r="Q552" s="18"/>
      <c r="R552" s="18"/>
      <c r="S552" s="18"/>
      <c r="T552" s="18"/>
      <c r="U552" s="18"/>
      <c r="V552" s="18"/>
      <c r="W552" s="18"/>
      <c r="X552" s="165"/>
      <c r="Y552" s="165"/>
      <c r="Z552" s="18"/>
      <c r="AA552" s="18"/>
      <c r="AB552" s="18"/>
      <c r="AC552" s="18"/>
      <c r="AD552" s="18"/>
      <c r="AE552" s="18"/>
    </row>
    <row r="553" spans="1:31" s="11" customFormat="1" ht="15" customHeight="1" x14ac:dyDescent="0.3">
      <c r="A553" s="59"/>
      <c r="B553" s="80"/>
      <c r="C553" s="174"/>
      <c r="D553" s="174"/>
      <c r="E553" s="17"/>
      <c r="F553" s="18"/>
      <c r="G553" s="18"/>
      <c r="H553" s="18"/>
      <c r="I553" s="18"/>
      <c r="J553" s="18"/>
      <c r="K553" s="18"/>
      <c r="L553" s="18"/>
      <c r="M553" s="18"/>
      <c r="N553" s="165"/>
      <c r="O553" s="165"/>
      <c r="P553" s="18"/>
      <c r="Q553" s="18"/>
      <c r="R553" s="18"/>
      <c r="S553" s="18"/>
      <c r="T553" s="18"/>
      <c r="U553" s="18"/>
      <c r="V553" s="18"/>
      <c r="W553" s="18"/>
      <c r="X553" s="165"/>
      <c r="Y553" s="165"/>
      <c r="Z553" s="18"/>
      <c r="AA553" s="18"/>
      <c r="AB553" s="18"/>
      <c r="AC553" s="18"/>
      <c r="AD553" s="18"/>
      <c r="AE553" s="18"/>
    </row>
    <row r="554" spans="1:31" s="11" customFormat="1" ht="15" customHeight="1" x14ac:dyDescent="0.3">
      <c r="A554" s="59"/>
      <c r="B554" s="80"/>
      <c r="C554" s="174"/>
      <c r="D554" s="174"/>
      <c r="E554" s="17"/>
      <c r="F554" s="18"/>
      <c r="G554" s="18"/>
      <c r="H554" s="18"/>
      <c r="I554" s="18"/>
      <c r="J554" s="18"/>
      <c r="K554" s="18"/>
      <c r="L554" s="18"/>
      <c r="M554" s="18"/>
      <c r="N554" s="165"/>
      <c r="O554" s="165"/>
      <c r="P554" s="18"/>
      <c r="Q554" s="18"/>
      <c r="R554" s="18"/>
      <c r="S554" s="18"/>
      <c r="T554" s="18"/>
      <c r="U554" s="18"/>
      <c r="V554" s="18"/>
      <c r="W554" s="18"/>
      <c r="X554" s="165"/>
      <c r="Y554" s="165"/>
      <c r="Z554" s="18"/>
      <c r="AA554" s="18"/>
      <c r="AB554" s="18"/>
      <c r="AC554" s="18"/>
      <c r="AD554" s="18"/>
      <c r="AE554" s="18"/>
    </row>
    <row r="555" spans="1:31" s="11" customFormat="1" ht="15" customHeight="1" x14ac:dyDescent="0.3">
      <c r="A555" s="59"/>
      <c r="B555" s="80"/>
      <c r="C555" s="174"/>
      <c r="D555" s="174"/>
      <c r="E555" s="17"/>
      <c r="F555" s="18"/>
      <c r="G555" s="18"/>
      <c r="H555" s="18"/>
      <c r="I555" s="18"/>
      <c r="J555" s="18"/>
      <c r="K555" s="18"/>
      <c r="L555" s="18"/>
      <c r="M555" s="18"/>
      <c r="N555" s="165"/>
      <c r="O555" s="165"/>
      <c r="P555" s="18"/>
      <c r="Q555" s="18"/>
      <c r="R555" s="18"/>
      <c r="S555" s="18"/>
      <c r="T555" s="18"/>
      <c r="U555" s="18"/>
      <c r="V555" s="18"/>
      <c r="W555" s="18"/>
      <c r="X555" s="165"/>
      <c r="Y555" s="165"/>
      <c r="Z555" s="18"/>
      <c r="AA555" s="18"/>
      <c r="AB555" s="18"/>
      <c r="AC555" s="18"/>
      <c r="AD555" s="18"/>
      <c r="AE555" s="18"/>
    </row>
    <row r="556" spans="1:31" s="11" customFormat="1" ht="15" customHeight="1" x14ac:dyDescent="0.3">
      <c r="A556" s="59"/>
      <c r="B556" s="80"/>
      <c r="C556" s="174"/>
      <c r="D556" s="174"/>
      <c r="E556" s="17"/>
      <c r="F556" s="18"/>
      <c r="G556" s="18"/>
      <c r="H556" s="18"/>
      <c r="I556" s="18"/>
      <c r="J556" s="18"/>
      <c r="K556" s="18"/>
      <c r="L556" s="18"/>
      <c r="M556" s="18"/>
      <c r="N556" s="165"/>
      <c r="O556" s="165"/>
      <c r="P556" s="18"/>
      <c r="Q556" s="18"/>
      <c r="R556" s="18"/>
      <c r="S556" s="18"/>
      <c r="T556" s="18"/>
      <c r="U556" s="18"/>
      <c r="V556" s="18"/>
      <c r="W556" s="18"/>
      <c r="X556" s="165"/>
      <c r="Y556" s="165"/>
      <c r="Z556" s="18"/>
      <c r="AA556" s="18"/>
      <c r="AB556" s="18"/>
      <c r="AC556" s="18"/>
      <c r="AD556" s="18"/>
      <c r="AE556" s="18"/>
    </row>
    <row r="557" spans="1:31" s="11" customFormat="1" ht="15" customHeight="1" x14ac:dyDescent="0.3">
      <c r="A557" s="59"/>
      <c r="B557" s="80"/>
      <c r="C557" s="174"/>
      <c r="D557" s="174"/>
      <c r="E557" s="17"/>
      <c r="F557" s="18"/>
      <c r="G557" s="18"/>
      <c r="H557" s="18"/>
      <c r="I557" s="18"/>
      <c r="J557" s="18"/>
      <c r="K557" s="18"/>
      <c r="L557" s="18"/>
      <c r="M557" s="18"/>
      <c r="N557" s="165"/>
      <c r="O557" s="165"/>
      <c r="P557" s="18"/>
      <c r="Q557" s="18"/>
      <c r="R557" s="18"/>
      <c r="S557" s="18"/>
      <c r="T557" s="18"/>
      <c r="U557" s="18"/>
      <c r="V557" s="18"/>
      <c r="W557" s="18"/>
      <c r="X557" s="165"/>
      <c r="Y557" s="165"/>
      <c r="Z557" s="18"/>
      <c r="AA557" s="18"/>
      <c r="AB557" s="18"/>
      <c r="AC557" s="18"/>
      <c r="AD557" s="18"/>
      <c r="AE557" s="18"/>
    </row>
    <row r="558" spans="1:31" s="11" customFormat="1" ht="15" customHeight="1" x14ac:dyDescent="0.3">
      <c r="A558" s="59"/>
      <c r="B558" s="80"/>
      <c r="C558" s="174"/>
      <c r="D558" s="174"/>
      <c r="E558" s="17"/>
      <c r="F558" s="18"/>
      <c r="G558" s="18"/>
      <c r="H558" s="18"/>
      <c r="I558" s="18"/>
      <c r="J558" s="18"/>
      <c r="K558" s="18"/>
      <c r="L558" s="18"/>
      <c r="M558" s="18"/>
      <c r="N558" s="165"/>
      <c r="O558" s="165"/>
      <c r="P558" s="18"/>
      <c r="Q558" s="18"/>
      <c r="R558" s="18"/>
      <c r="S558" s="18"/>
      <c r="T558" s="18"/>
      <c r="U558" s="18"/>
      <c r="V558" s="18"/>
      <c r="W558" s="18"/>
      <c r="X558" s="165"/>
      <c r="Y558" s="165"/>
      <c r="Z558" s="18"/>
      <c r="AA558" s="18"/>
      <c r="AB558" s="18"/>
      <c r="AC558" s="18"/>
      <c r="AD558" s="18"/>
      <c r="AE558" s="18"/>
    </row>
    <row r="559" spans="1:31" s="11" customFormat="1" ht="15" customHeight="1" x14ac:dyDescent="0.3">
      <c r="A559" s="59"/>
      <c r="B559" s="80"/>
      <c r="C559" s="174"/>
      <c r="D559" s="174"/>
      <c r="E559" s="17"/>
      <c r="F559" s="18"/>
      <c r="G559" s="18"/>
      <c r="H559" s="18"/>
      <c r="I559" s="18"/>
      <c r="J559" s="18"/>
      <c r="K559" s="18"/>
      <c r="L559" s="18"/>
      <c r="M559" s="18"/>
      <c r="N559" s="165"/>
      <c r="O559" s="165"/>
      <c r="P559" s="18"/>
      <c r="Q559" s="18"/>
      <c r="R559" s="18"/>
      <c r="S559" s="18"/>
      <c r="T559" s="18"/>
      <c r="U559" s="18"/>
      <c r="V559" s="18"/>
      <c r="W559" s="18"/>
      <c r="X559" s="165"/>
      <c r="Y559" s="165"/>
      <c r="Z559" s="18"/>
      <c r="AA559" s="18"/>
      <c r="AB559" s="18"/>
      <c r="AC559" s="18"/>
      <c r="AD559" s="18"/>
      <c r="AE559" s="18"/>
    </row>
    <row r="560" spans="1:31" s="11" customFormat="1" ht="15" customHeight="1" x14ac:dyDescent="0.3">
      <c r="A560" s="59"/>
      <c r="B560" s="80"/>
      <c r="C560" s="174"/>
      <c r="D560" s="174"/>
      <c r="E560" s="17"/>
      <c r="F560" s="18"/>
      <c r="G560" s="18"/>
      <c r="H560" s="18"/>
      <c r="I560" s="18"/>
      <c r="J560" s="18"/>
      <c r="K560" s="18"/>
      <c r="L560" s="18"/>
      <c r="M560" s="18"/>
      <c r="N560" s="165"/>
      <c r="O560" s="165"/>
      <c r="P560" s="18"/>
      <c r="Q560" s="18"/>
      <c r="R560" s="18"/>
      <c r="S560" s="18"/>
      <c r="T560" s="18"/>
      <c r="U560" s="18"/>
      <c r="V560" s="18"/>
      <c r="W560" s="18"/>
      <c r="X560" s="165"/>
      <c r="Y560" s="165"/>
      <c r="Z560" s="18"/>
      <c r="AA560" s="18"/>
      <c r="AB560" s="18"/>
      <c r="AC560" s="18"/>
      <c r="AD560" s="18"/>
      <c r="AE560" s="18"/>
    </row>
    <row r="561" spans="1:31" s="11" customFormat="1" ht="15" customHeight="1" x14ac:dyDescent="0.3">
      <c r="A561" s="59"/>
      <c r="B561" s="80"/>
      <c r="C561" s="174"/>
      <c r="D561" s="174"/>
      <c r="E561" s="17"/>
      <c r="F561" s="18"/>
      <c r="G561" s="18"/>
      <c r="H561" s="18"/>
      <c r="I561" s="18"/>
      <c r="J561" s="18"/>
      <c r="K561" s="18"/>
      <c r="L561" s="18"/>
      <c r="M561" s="18"/>
      <c r="N561" s="165"/>
      <c r="O561" s="165"/>
      <c r="P561" s="18"/>
      <c r="Q561" s="18"/>
      <c r="R561" s="18"/>
      <c r="S561" s="18"/>
      <c r="T561" s="18"/>
      <c r="U561" s="18"/>
      <c r="V561" s="18"/>
      <c r="W561" s="18"/>
      <c r="X561" s="165"/>
      <c r="Y561" s="165"/>
      <c r="Z561" s="18"/>
      <c r="AA561" s="18"/>
      <c r="AB561" s="18"/>
      <c r="AC561" s="18"/>
      <c r="AD561" s="18"/>
      <c r="AE561" s="18"/>
    </row>
    <row r="562" spans="1:31" s="11" customFormat="1" ht="15" customHeight="1" x14ac:dyDescent="0.3">
      <c r="A562" s="59"/>
      <c r="B562" s="80"/>
      <c r="C562" s="174"/>
      <c r="D562" s="174"/>
      <c r="E562" s="17"/>
      <c r="F562" s="18"/>
      <c r="G562" s="18"/>
      <c r="H562" s="18"/>
      <c r="I562" s="18"/>
      <c r="J562" s="18"/>
      <c r="K562" s="18"/>
      <c r="L562" s="18"/>
      <c r="M562" s="18"/>
      <c r="N562" s="165"/>
      <c r="O562" s="165"/>
      <c r="P562" s="18"/>
      <c r="Q562" s="18"/>
      <c r="R562" s="18"/>
      <c r="S562" s="18"/>
      <c r="T562" s="18"/>
      <c r="U562" s="18"/>
      <c r="V562" s="18"/>
      <c r="W562" s="18"/>
      <c r="X562" s="165"/>
      <c r="Y562" s="165"/>
      <c r="Z562" s="18"/>
      <c r="AA562" s="18"/>
      <c r="AB562" s="18"/>
      <c r="AC562" s="18"/>
      <c r="AD562" s="18"/>
      <c r="AE562" s="18"/>
    </row>
    <row r="563" spans="1:31" s="11" customFormat="1" ht="15" customHeight="1" x14ac:dyDescent="0.3">
      <c r="A563" s="59"/>
      <c r="B563" s="80"/>
      <c r="C563" s="174"/>
      <c r="D563" s="174"/>
      <c r="E563" s="17"/>
      <c r="F563" s="18"/>
      <c r="G563" s="18"/>
      <c r="H563" s="18"/>
      <c r="I563" s="18"/>
      <c r="J563" s="18"/>
      <c r="K563" s="18"/>
      <c r="L563" s="18"/>
      <c r="M563" s="18"/>
      <c r="N563" s="165"/>
      <c r="O563" s="165"/>
      <c r="P563" s="18"/>
      <c r="Q563" s="18"/>
      <c r="R563" s="18"/>
      <c r="S563" s="18"/>
      <c r="T563" s="18"/>
      <c r="U563" s="18"/>
      <c r="V563" s="18"/>
      <c r="W563" s="18"/>
      <c r="X563" s="165"/>
      <c r="Y563" s="165"/>
      <c r="Z563" s="18"/>
      <c r="AA563" s="18"/>
      <c r="AB563" s="18"/>
      <c r="AC563" s="18"/>
      <c r="AD563" s="18"/>
      <c r="AE563" s="18"/>
    </row>
    <row r="564" spans="1:31" s="11" customFormat="1" ht="15" customHeight="1" x14ac:dyDescent="0.3">
      <c r="A564" s="59"/>
      <c r="B564" s="80"/>
      <c r="C564" s="174"/>
      <c r="D564" s="174"/>
      <c r="E564" s="17"/>
      <c r="F564" s="18"/>
      <c r="G564" s="18"/>
      <c r="H564" s="18"/>
      <c r="I564" s="18"/>
      <c r="J564" s="18"/>
      <c r="K564" s="18"/>
      <c r="L564" s="18"/>
      <c r="M564" s="18"/>
      <c r="N564" s="165"/>
      <c r="O564" s="165"/>
      <c r="P564" s="18"/>
      <c r="Q564" s="18"/>
      <c r="R564" s="18"/>
      <c r="S564" s="18"/>
      <c r="T564" s="18"/>
      <c r="U564" s="18"/>
      <c r="V564" s="18"/>
      <c r="W564" s="18"/>
      <c r="X564" s="165"/>
      <c r="Y564" s="165"/>
      <c r="Z564" s="18"/>
      <c r="AA564" s="18"/>
      <c r="AB564" s="18"/>
      <c r="AC564" s="18"/>
      <c r="AD564" s="18"/>
      <c r="AE564" s="18"/>
    </row>
    <row r="565" spans="1:31" s="11" customFormat="1" ht="15" customHeight="1" x14ac:dyDescent="0.3">
      <c r="A565" s="59"/>
      <c r="B565" s="80"/>
      <c r="C565" s="174"/>
      <c r="D565" s="174"/>
      <c r="E565" s="17"/>
      <c r="F565" s="18"/>
      <c r="G565" s="18"/>
      <c r="H565" s="18"/>
      <c r="I565" s="18"/>
      <c r="J565" s="18"/>
      <c r="K565" s="18"/>
      <c r="L565" s="18"/>
      <c r="M565" s="18"/>
      <c r="N565" s="165"/>
      <c r="O565" s="165"/>
      <c r="P565" s="18"/>
      <c r="Q565" s="18"/>
      <c r="R565" s="18"/>
      <c r="S565" s="18"/>
      <c r="T565" s="18"/>
      <c r="U565" s="18"/>
      <c r="V565" s="18"/>
      <c r="W565" s="18"/>
      <c r="X565" s="165"/>
      <c r="Y565" s="165"/>
      <c r="Z565" s="18"/>
      <c r="AA565" s="18"/>
      <c r="AB565" s="18"/>
      <c r="AC565" s="18"/>
      <c r="AD565" s="18"/>
      <c r="AE565" s="18"/>
    </row>
    <row r="566" spans="1:31" s="11" customFormat="1" ht="15" customHeight="1" x14ac:dyDescent="0.3">
      <c r="A566" s="59"/>
      <c r="B566" s="80"/>
      <c r="C566" s="174"/>
      <c r="D566" s="174"/>
      <c r="E566" s="17"/>
      <c r="F566" s="18"/>
      <c r="G566" s="18"/>
      <c r="H566" s="18"/>
      <c r="I566" s="18"/>
      <c r="J566" s="18"/>
      <c r="K566" s="18"/>
      <c r="L566" s="18"/>
      <c r="M566" s="18"/>
      <c r="N566" s="165"/>
      <c r="O566" s="165"/>
      <c r="P566" s="18"/>
      <c r="Q566" s="18"/>
      <c r="R566" s="18"/>
      <c r="S566" s="18"/>
      <c r="T566" s="18"/>
      <c r="U566" s="18"/>
      <c r="V566" s="18"/>
      <c r="W566" s="18"/>
      <c r="X566" s="165"/>
      <c r="Y566" s="165"/>
      <c r="Z566" s="18"/>
      <c r="AA566" s="18"/>
      <c r="AB566" s="18"/>
      <c r="AC566" s="18"/>
      <c r="AD566" s="18"/>
      <c r="AE566" s="18"/>
    </row>
    <row r="567" spans="1:31" s="11" customFormat="1" ht="15" customHeight="1" x14ac:dyDescent="0.3">
      <c r="A567" s="59"/>
      <c r="B567" s="80"/>
      <c r="C567" s="174"/>
      <c r="D567" s="174"/>
      <c r="E567" s="17"/>
      <c r="F567" s="18"/>
      <c r="G567" s="18"/>
      <c r="H567" s="18"/>
      <c r="I567" s="18"/>
      <c r="J567" s="18"/>
      <c r="K567" s="18"/>
      <c r="L567" s="18"/>
      <c r="M567" s="18"/>
      <c r="N567" s="165"/>
      <c r="O567" s="165"/>
      <c r="P567" s="18"/>
      <c r="Q567" s="18"/>
      <c r="R567" s="18"/>
      <c r="S567" s="18"/>
      <c r="T567" s="18"/>
      <c r="U567" s="18"/>
      <c r="V567" s="18"/>
      <c r="W567" s="18"/>
      <c r="X567" s="165"/>
      <c r="Y567" s="165"/>
      <c r="Z567" s="18"/>
      <c r="AA567" s="18"/>
      <c r="AB567" s="18"/>
      <c r="AC567" s="18"/>
      <c r="AD567" s="18"/>
      <c r="AE567" s="18"/>
    </row>
    <row r="568" spans="1:31" s="11" customFormat="1" ht="15" customHeight="1" x14ac:dyDescent="0.3">
      <c r="A568" s="59"/>
      <c r="B568" s="80"/>
      <c r="C568" s="174"/>
      <c r="D568" s="174"/>
      <c r="E568" s="17"/>
      <c r="F568" s="18"/>
      <c r="G568" s="18"/>
      <c r="H568" s="18"/>
      <c r="I568" s="18"/>
      <c r="J568" s="18"/>
      <c r="K568" s="18"/>
      <c r="L568" s="18"/>
      <c r="M568" s="18"/>
      <c r="N568" s="165"/>
      <c r="O568" s="165"/>
      <c r="P568" s="18"/>
      <c r="Q568" s="18"/>
      <c r="R568" s="18"/>
      <c r="S568" s="18"/>
      <c r="T568" s="18"/>
      <c r="U568" s="18"/>
      <c r="V568" s="18"/>
      <c r="W568" s="18"/>
      <c r="X568" s="165"/>
      <c r="Y568" s="165"/>
      <c r="Z568" s="18"/>
      <c r="AA568" s="18"/>
      <c r="AB568" s="18"/>
      <c r="AC568" s="18"/>
      <c r="AD568" s="18"/>
      <c r="AE568" s="18"/>
    </row>
    <row r="569" spans="1:31" s="11" customFormat="1" ht="15" customHeight="1" x14ac:dyDescent="0.3">
      <c r="A569" s="59"/>
      <c r="B569" s="80"/>
      <c r="C569" s="174"/>
      <c r="D569" s="174"/>
      <c r="E569" s="17"/>
      <c r="F569" s="18"/>
      <c r="G569" s="18"/>
      <c r="H569" s="18"/>
      <c r="I569" s="18"/>
      <c r="J569" s="18"/>
      <c r="K569" s="18"/>
      <c r="L569" s="18"/>
      <c r="M569" s="18"/>
      <c r="N569" s="165"/>
      <c r="O569" s="165"/>
      <c r="P569" s="18"/>
      <c r="Q569" s="18"/>
      <c r="R569" s="18"/>
      <c r="S569" s="18"/>
      <c r="T569" s="18"/>
      <c r="U569" s="18"/>
      <c r="V569" s="18"/>
      <c r="W569" s="18"/>
      <c r="X569" s="165"/>
      <c r="Y569" s="165"/>
      <c r="Z569" s="18"/>
      <c r="AA569" s="18"/>
      <c r="AB569" s="18"/>
      <c r="AC569" s="18"/>
      <c r="AD569" s="18"/>
      <c r="AE569" s="18"/>
    </row>
    <row r="570" spans="1:31" s="11" customFormat="1" ht="15" customHeight="1" x14ac:dyDescent="0.3">
      <c r="A570" s="59"/>
      <c r="B570" s="80"/>
      <c r="C570" s="174"/>
      <c r="D570" s="174"/>
      <c r="E570" s="17"/>
      <c r="F570" s="18"/>
      <c r="G570" s="18"/>
      <c r="H570" s="18"/>
      <c r="I570" s="18"/>
      <c r="J570" s="18"/>
      <c r="K570" s="18"/>
      <c r="L570" s="18"/>
      <c r="M570" s="18"/>
      <c r="N570" s="165"/>
      <c r="O570" s="165"/>
      <c r="P570" s="18"/>
      <c r="Q570" s="18"/>
      <c r="R570" s="18"/>
      <c r="S570" s="18"/>
      <c r="T570" s="18"/>
      <c r="U570" s="18"/>
      <c r="V570" s="18"/>
      <c r="W570" s="18"/>
      <c r="X570" s="165"/>
      <c r="Y570" s="165"/>
      <c r="Z570" s="18"/>
      <c r="AA570" s="18"/>
      <c r="AB570" s="18"/>
      <c r="AC570" s="18"/>
      <c r="AD570" s="18"/>
      <c r="AE570" s="18"/>
    </row>
    <row r="571" spans="1:31" s="11" customFormat="1" ht="15" customHeight="1" x14ac:dyDescent="0.3">
      <c r="A571" s="59"/>
      <c r="B571" s="80"/>
      <c r="C571" s="174"/>
      <c r="D571" s="174"/>
      <c r="E571" s="17"/>
      <c r="F571" s="18"/>
      <c r="G571" s="18"/>
      <c r="H571" s="18"/>
      <c r="I571" s="18"/>
      <c r="J571" s="18"/>
      <c r="K571" s="18"/>
      <c r="L571" s="18"/>
      <c r="M571" s="18"/>
      <c r="N571" s="165"/>
      <c r="O571" s="165"/>
      <c r="P571" s="18"/>
      <c r="Q571" s="18"/>
      <c r="R571" s="18"/>
      <c r="S571" s="18"/>
      <c r="T571" s="18"/>
      <c r="U571" s="18"/>
      <c r="V571" s="18"/>
      <c r="W571" s="18"/>
      <c r="X571" s="165"/>
      <c r="Y571" s="165"/>
      <c r="Z571" s="18"/>
      <c r="AA571" s="18"/>
      <c r="AB571" s="18"/>
      <c r="AC571" s="18"/>
      <c r="AD571" s="18"/>
      <c r="AE571" s="18"/>
    </row>
    <row r="572" spans="1:31" s="11" customFormat="1" ht="15" customHeight="1" x14ac:dyDescent="0.3">
      <c r="A572" s="59"/>
      <c r="B572" s="80"/>
      <c r="C572" s="174"/>
      <c r="D572" s="174"/>
      <c r="E572" s="17"/>
      <c r="F572" s="18"/>
      <c r="G572" s="18"/>
      <c r="H572" s="18"/>
      <c r="I572" s="18"/>
      <c r="J572" s="18"/>
      <c r="K572" s="18"/>
      <c r="L572" s="18"/>
      <c r="M572" s="18"/>
      <c r="N572" s="165"/>
      <c r="O572" s="165"/>
      <c r="P572" s="18"/>
      <c r="Q572" s="18"/>
      <c r="R572" s="18"/>
      <c r="S572" s="18"/>
      <c r="T572" s="18"/>
      <c r="U572" s="18"/>
      <c r="V572" s="18"/>
      <c r="W572" s="18"/>
      <c r="X572" s="165"/>
      <c r="Y572" s="165"/>
      <c r="Z572" s="18"/>
      <c r="AA572" s="18"/>
      <c r="AB572" s="18"/>
      <c r="AC572" s="18"/>
      <c r="AD572" s="18"/>
      <c r="AE572" s="18"/>
    </row>
    <row r="573" spans="1:31" s="11" customFormat="1" ht="15" customHeight="1" x14ac:dyDescent="0.3">
      <c r="A573" s="59"/>
      <c r="B573" s="80"/>
      <c r="C573" s="174"/>
      <c r="D573" s="174"/>
      <c r="E573" s="17"/>
      <c r="F573" s="18"/>
      <c r="G573" s="18"/>
      <c r="H573" s="18"/>
      <c r="I573" s="18"/>
      <c r="J573" s="18"/>
      <c r="K573" s="18"/>
      <c r="L573" s="18"/>
      <c r="M573" s="18"/>
      <c r="N573" s="165"/>
      <c r="O573" s="165"/>
      <c r="P573" s="18"/>
      <c r="Q573" s="18"/>
      <c r="R573" s="18"/>
      <c r="S573" s="18"/>
      <c r="T573" s="18"/>
      <c r="U573" s="18"/>
      <c r="V573" s="18"/>
      <c r="W573" s="18"/>
      <c r="X573" s="165"/>
      <c r="Y573" s="165"/>
      <c r="Z573" s="18"/>
      <c r="AA573" s="18"/>
      <c r="AB573" s="18"/>
      <c r="AC573" s="18"/>
      <c r="AD573" s="18"/>
      <c r="AE573" s="18"/>
    </row>
    <row r="574" spans="1:31" s="11" customFormat="1" ht="15" customHeight="1" x14ac:dyDescent="0.3">
      <c r="A574" s="59"/>
      <c r="B574" s="80"/>
      <c r="C574" s="174"/>
      <c r="D574" s="174"/>
      <c r="E574" s="17"/>
      <c r="F574" s="18"/>
      <c r="G574" s="18"/>
      <c r="H574" s="18"/>
      <c r="I574" s="18"/>
      <c r="J574" s="18"/>
      <c r="K574" s="18"/>
      <c r="L574" s="18"/>
      <c r="M574" s="18"/>
      <c r="N574" s="165"/>
      <c r="O574" s="165"/>
      <c r="P574" s="18"/>
      <c r="Q574" s="18"/>
      <c r="R574" s="18"/>
      <c r="S574" s="18"/>
      <c r="T574" s="18"/>
      <c r="U574" s="18"/>
      <c r="V574" s="18"/>
      <c r="W574" s="18"/>
      <c r="X574" s="165"/>
      <c r="Y574" s="165"/>
      <c r="Z574" s="18"/>
      <c r="AA574" s="18"/>
      <c r="AB574" s="18"/>
      <c r="AC574" s="18"/>
      <c r="AD574" s="18"/>
      <c r="AE574" s="18"/>
    </row>
    <row r="575" spans="1:31" s="11" customFormat="1" ht="15" customHeight="1" x14ac:dyDescent="0.3">
      <c r="A575" s="59"/>
      <c r="B575" s="80"/>
      <c r="C575" s="174"/>
      <c r="D575" s="174"/>
      <c r="E575" s="17"/>
      <c r="F575" s="18"/>
      <c r="G575" s="18"/>
      <c r="H575" s="18"/>
      <c r="I575" s="18"/>
      <c r="J575" s="18"/>
      <c r="K575" s="18"/>
      <c r="L575" s="18"/>
      <c r="M575" s="18"/>
      <c r="N575" s="165"/>
      <c r="O575" s="165"/>
      <c r="P575" s="18"/>
      <c r="Q575" s="18"/>
      <c r="R575" s="18"/>
      <c r="S575" s="18"/>
      <c r="T575" s="18"/>
      <c r="U575" s="18"/>
      <c r="V575" s="18"/>
      <c r="W575" s="18"/>
      <c r="X575" s="165"/>
      <c r="Y575" s="165"/>
      <c r="Z575" s="18"/>
      <c r="AA575" s="18"/>
      <c r="AB575" s="18"/>
      <c r="AC575" s="18"/>
      <c r="AD575" s="18"/>
      <c r="AE575" s="18"/>
    </row>
    <row r="576" spans="1:31" s="11" customFormat="1" ht="15" customHeight="1" x14ac:dyDescent="0.3">
      <c r="A576" s="59"/>
      <c r="B576" s="80"/>
      <c r="C576" s="174"/>
      <c r="D576" s="174"/>
      <c r="E576" s="17"/>
      <c r="F576" s="18"/>
      <c r="G576" s="18"/>
      <c r="H576" s="18"/>
      <c r="I576" s="18"/>
      <c r="J576" s="18"/>
      <c r="K576" s="18"/>
      <c r="L576" s="18"/>
      <c r="M576" s="18"/>
      <c r="N576" s="165"/>
      <c r="O576" s="165"/>
      <c r="P576" s="18"/>
      <c r="Q576" s="18"/>
      <c r="R576" s="18"/>
      <c r="S576" s="18"/>
      <c r="T576" s="18"/>
      <c r="U576" s="18"/>
      <c r="V576" s="18"/>
      <c r="W576" s="18"/>
      <c r="X576" s="165"/>
      <c r="Y576" s="165"/>
      <c r="Z576" s="18"/>
      <c r="AA576" s="18"/>
      <c r="AB576" s="18"/>
      <c r="AC576" s="18"/>
      <c r="AD576" s="18"/>
      <c r="AE576" s="18"/>
    </row>
    <row r="577" spans="1:31" s="11" customFormat="1" ht="15" customHeight="1" x14ac:dyDescent="0.3">
      <c r="A577" s="59"/>
      <c r="B577" s="80"/>
      <c r="C577" s="174"/>
      <c r="D577" s="174"/>
      <c r="E577" s="17"/>
      <c r="F577" s="18"/>
      <c r="G577" s="18"/>
      <c r="H577" s="18"/>
      <c r="I577" s="18"/>
      <c r="J577" s="18"/>
      <c r="K577" s="18"/>
      <c r="L577" s="18"/>
      <c r="M577" s="18"/>
      <c r="N577" s="165"/>
      <c r="O577" s="165"/>
      <c r="P577" s="18"/>
      <c r="Q577" s="18"/>
      <c r="R577" s="18"/>
      <c r="S577" s="18"/>
      <c r="T577" s="18"/>
      <c r="U577" s="18"/>
      <c r="V577" s="18"/>
      <c r="W577" s="18"/>
      <c r="X577" s="165"/>
      <c r="Y577" s="165"/>
      <c r="Z577" s="18"/>
      <c r="AA577" s="18"/>
      <c r="AB577" s="18"/>
      <c r="AC577" s="18"/>
      <c r="AD577" s="18"/>
      <c r="AE577" s="18"/>
    </row>
    <row r="578" spans="1:31" s="11" customFormat="1" ht="15" customHeight="1" x14ac:dyDescent="0.3">
      <c r="A578" s="59"/>
      <c r="B578" s="80"/>
      <c r="C578" s="174"/>
      <c r="D578" s="174"/>
      <c r="E578" s="17"/>
      <c r="F578" s="18"/>
      <c r="G578" s="18"/>
      <c r="H578" s="18"/>
      <c r="I578" s="18"/>
      <c r="J578" s="18"/>
      <c r="K578" s="18"/>
      <c r="L578" s="18"/>
      <c r="M578" s="18"/>
      <c r="N578" s="165"/>
      <c r="O578" s="165"/>
      <c r="P578" s="18"/>
      <c r="Q578" s="18"/>
      <c r="R578" s="18"/>
      <c r="S578" s="18"/>
      <c r="T578" s="18"/>
      <c r="U578" s="18"/>
      <c r="V578" s="18"/>
      <c r="W578" s="18"/>
      <c r="X578" s="165"/>
      <c r="Y578" s="165"/>
      <c r="Z578" s="18"/>
      <c r="AA578" s="18"/>
      <c r="AB578" s="18"/>
      <c r="AC578" s="18"/>
      <c r="AD578" s="18"/>
      <c r="AE578" s="18"/>
    </row>
    <row r="579" spans="1:31" s="11" customFormat="1" ht="15" customHeight="1" x14ac:dyDescent="0.3">
      <c r="A579" s="59"/>
      <c r="B579" s="80"/>
      <c r="C579" s="174"/>
      <c r="D579" s="174"/>
      <c r="E579" s="17"/>
      <c r="F579" s="18"/>
      <c r="G579" s="18"/>
      <c r="H579" s="18"/>
      <c r="I579" s="18"/>
      <c r="J579" s="18"/>
      <c r="K579" s="18"/>
      <c r="L579" s="18"/>
      <c r="M579" s="18"/>
      <c r="N579" s="165"/>
      <c r="O579" s="165"/>
      <c r="P579" s="18"/>
      <c r="Q579" s="18"/>
      <c r="R579" s="18"/>
      <c r="S579" s="18"/>
      <c r="T579" s="18"/>
      <c r="U579" s="18"/>
      <c r="V579" s="18"/>
      <c r="W579" s="18"/>
      <c r="X579" s="165"/>
      <c r="Y579" s="165"/>
      <c r="Z579" s="18"/>
      <c r="AA579" s="18"/>
      <c r="AB579" s="18"/>
      <c r="AC579" s="18"/>
      <c r="AD579" s="18"/>
      <c r="AE579" s="18"/>
    </row>
    <row r="580" spans="1:31" s="11" customFormat="1" ht="15" customHeight="1" x14ac:dyDescent="0.3">
      <c r="A580" s="59"/>
      <c r="B580" s="80"/>
      <c r="C580" s="174"/>
      <c r="D580" s="174"/>
      <c r="E580" s="17"/>
      <c r="F580" s="18"/>
      <c r="G580" s="18"/>
      <c r="H580" s="18"/>
      <c r="I580" s="18"/>
      <c r="J580" s="18"/>
      <c r="K580" s="18"/>
      <c r="L580" s="18"/>
      <c r="M580" s="18"/>
      <c r="N580" s="165"/>
      <c r="O580" s="165"/>
      <c r="P580" s="18"/>
      <c r="Q580" s="18"/>
      <c r="R580" s="18"/>
      <c r="S580" s="18"/>
      <c r="T580" s="18"/>
      <c r="U580" s="18"/>
      <c r="V580" s="18"/>
      <c r="W580" s="18"/>
      <c r="X580" s="165"/>
      <c r="Y580" s="165"/>
      <c r="Z580" s="18"/>
      <c r="AA580" s="18"/>
      <c r="AB580" s="18"/>
      <c r="AC580" s="18"/>
      <c r="AD580" s="18"/>
      <c r="AE580" s="18"/>
    </row>
    <row r="581" spans="1:31" s="11" customFormat="1" ht="15" customHeight="1" x14ac:dyDescent="0.3">
      <c r="A581" s="59"/>
      <c r="B581" s="80"/>
      <c r="C581" s="174"/>
      <c r="D581" s="174"/>
      <c r="E581" s="17"/>
      <c r="F581" s="18"/>
      <c r="G581" s="18"/>
      <c r="H581" s="18"/>
      <c r="I581" s="18"/>
      <c r="J581" s="18"/>
      <c r="K581" s="18"/>
      <c r="L581" s="18"/>
      <c r="M581" s="18"/>
      <c r="N581" s="165"/>
      <c r="O581" s="165"/>
      <c r="P581" s="18"/>
      <c r="Q581" s="18"/>
      <c r="R581" s="18"/>
      <c r="S581" s="18"/>
      <c r="T581" s="18"/>
      <c r="U581" s="18"/>
      <c r="V581" s="18"/>
      <c r="W581" s="18"/>
      <c r="X581" s="165"/>
      <c r="Y581" s="165"/>
      <c r="Z581" s="18"/>
      <c r="AA581" s="18"/>
      <c r="AB581" s="18"/>
      <c r="AC581" s="18"/>
      <c r="AD581" s="18"/>
      <c r="AE581" s="18"/>
    </row>
    <row r="582" spans="1:31" s="11" customFormat="1" ht="15" customHeight="1" x14ac:dyDescent="0.3">
      <c r="A582" s="59"/>
      <c r="B582" s="80"/>
      <c r="C582" s="174"/>
      <c r="D582" s="174"/>
      <c r="E582" s="17"/>
      <c r="F582" s="18"/>
      <c r="G582" s="18"/>
      <c r="H582" s="18"/>
      <c r="I582" s="18"/>
      <c r="J582" s="18"/>
      <c r="K582" s="18"/>
      <c r="L582" s="18"/>
      <c r="M582" s="18"/>
      <c r="N582" s="165"/>
      <c r="O582" s="165"/>
      <c r="P582" s="18"/>
      <c r="Q582" s="18"/>
      <c r="R582" s="18"/>
      <c r="S582" s="18"/>
      <c r="T582" s="18"/>
      <c r="U582" s="18"/>
      <c r="V582" s="18"/>
      <c r="W582" s="18"/>
      <c r="X582" s="165"/>
      <c r="Y582" s="165"/>
      <c r="Z582" s="18"/>
      <c r="AA582" s="18"/>
      <c r="AB582" s="18"/>
      <c r="AC582" s="18"/>
      <c r="AD582" s="18"/>
      <c r="AE582" s="18"/>
    </row>
    <row r="583" spans="1:31" s="11" customFormat="1" ht="15" customHeight="1" x14ac:dyDescent="0.3">
      <c r="A583" s="59"/>
      <c r="B583" s="80"/>
      <c r="C583" s="174"/>
      <c r="D583" s="174"/>
      <c r="E583" s="17"/>
      <c r="F583" s="18"/>
      <c r="G583" s="18"/>
      <c r="H583" s="18"/>
      <c r="I583" s="18"/>
      <c r="J583" s="18"/>
      <c r="K583" s="18"/>
      <c r="L583" s="18"/>
      <c r="M583" s="18"/>
      <c r="N583" s="165"/>
      <c r="O583" s="165"/>
      <c r="P583" s="18"/>
      <c r="Q583" s="18"/>
      <c r="R583" s="18"/>
      <c r="S583" s="18"/>
      <c r="T583" s="18"/>
      <c r="U583" s="18"/>
      <c r="V583" s="18"/>
      <c r="W583" s="18"/>
      <c r="X583" s="165"/>
      <c r="Y583" s="165"/>
      <c r="Z583" s="18"/>
      <c r="AA583" s="18"/>
      <c r="AB583" s="18"/>
      <c r="AC583" s="18"/>
      <c r="AD583" s="18"/>
      <c r="AE583" s="18"/>
    </row>
    <row r="584" spans="1:31" s="11" customFormat="1" ht="15" customHeight="1" x14ac:dyDescent="0.3">
      <c r="A584" s="59"/>
      <c r="B584" s="80"/>
      <c r="C584" s="174"/>
      <c r="D584" s="174"/>
      <c r="E584" s="17"/>
      <c r="F584" s="18"/>
      <c r="G584" s="18"/>
      <c r="H584" s="18"/>
      <c r="I584" s="18"/>
      <c r="J584" s="18"/>
      <c r="K584" s="18"/>
      <c r="L584" s="18"/>
      <c r="M584" s="18"/>
      <c r="N584" s="165"/>
      <c r="O584" s="165"/>
      <c r="P584" s="18"/>
      <c r="Q584" s="18"/>
      <c r="R584" s="18"/>
      <c r="S584" s="18"/>
      <c r="T584" s="18"/>
      <c r="U584" s="18"/>
      <c r="V584" s="18"/>
      <c r="W584" s="18"/>
      <c r="X584" s="165"/>
      <c r="Y584" s="165"/>
      <c r="Z584" s="18"/>
      <c r="AA584" s="18"/>
      <c r="AB584" s="18"/>
      <c r="AC584" s="18"/>
      <c r="AD584" s="18"/>
      <c r="AE584" s="18"/>
    </row>
    <row r="585" spans="1:31" s="11" customFormat="1" ht="15" customHeight="1" x14ac:dyDescent="0.3">
      <c r="A585" s="59"/>
      <c r="B585" s="80"/>
      <c r="C585" s="174"/>
      <c r="D585" s="174"/>
      <c r="E585" s="17"/>
      <c r="F585" s="18"/>
      <c r="G585" s="18"/>
      <c r="H585" s="18"/>
      <c r="I585" s="18"/>
      <c r="J585" s="18"/>
      <c r="K585" s="18"/>
      <c r="L585" s="18"/>
      <c r="M585" s="18"/>
      <c r="N585" s="165"/>
      <c r="O585" s="165"/>
      <c r="P585" s="18"/>
      <c r="Q585" s="18"/>
      <c r="R585" s="18"/>
      <c r="S585" s="18"/>
      <c r="T585" s="18"/>
      <c r="U585" s="18"/>
      <c r="V585" s="18"/>
      <c r="W585" s="18"/>
      <c r="X585" s="165"/>
      <c r="Y585" s="165"/>
      <c r="Z585" s="18"/>
      <c r="AA585" s="18"/>
      <c r="AB585" s="18"/>
      <c r="AC585" s="18"/>
      <c r="AD585" s="18"/>
      <c r="AE585" s="18"/>
    </row>
    <row r="586" spans="1:31" s="11" customFormat="1" ht="15" customHeight="1" x14ac:dyDescent="0.3">
      <c r="A586" s="59"/>
      <c r="B586" s="80"/>
      <c r="C586" s="174"/>
      <c r="D586" s="174"/>
      <c r="E586" s="17"/>
      <c r="F586" s="18"/>
      <c r="G586" s="18"/>
      <c r="H586" s="18"/>
      <c r="I586" s="18"/>
      <c r="J586" s="18"/>
      <c r="K586" s="18"/>
      <c r="L586" s="18"/>
      <c r="M586" s="18"/>
      <c r="N586" s="165"/>
      <c r="O586" s="165"/>
      <c r="P586" s="18"/>
      <c r="Q586" s="18"/>
      <c r="R586" s="18"/>
      <c r="S586" s="18"/>
      <c r="T586" s="18"/>
      <c r="U586" s="18"/>
      <c r="V586" s="18"/>
      <c r="W586" s="18"/>
      <c r="X586" s="165"/>
      <c r="Y586" s="165"/>
      <c r="Z586" s="18"/>
      <c r="AA586" s="18"/>
      <c r="AB586" s="18"/>
      <c r="AC586" s="18"/>
      <c r="AD586" s="18"/>
      <c r="AE586" s="18"/>
    </row>
    <row r="587" spans="1:31" s="11" customFormat="1" ht="15" customHeight="1" x14ac:dyDescent="0.3">
      <c r="A587" s="59"/>
      <c r="B587" s="80"/>
      <c r="C587" s="174"/>
      <c r="D587" s="174"/>
      <c r="E587" s="17"/>
      <c r="F587" s="18"/>
      <c r="G587" s="18"/>
      <c r="H587" s="18"/>
      <c r="I587" s="18"/>
      <c r="J587" s="18"/>
      <c r="K587" s="18"/>
      <c r="L587" s="18"/>
      <c r="M587" s="18"/>
      <c r="N587" s="165"/>
      <c r="O587" s="165"/>
      <c r="P587" s="18"/>
      <c r="Q587" s="18"/>
      <c r="R587" s="18"/>
      <c r="S587" s="18"/>
      <c r="T587" s="18"/>
      <c r="U587" s="18"/>
      <c r="V587" s="18"/>
      <c r="W587" s="18"/>
      <c r="X587" s="165"/>
      <c r="Y587" s="165"/>
      <c r="Z587" s="18"/>
      <c r="AA587" s="18"/>
      <c r="AB587" s="18"/>
      <c r="AC587" s="18"/>
      <c r="AD587" s="18"/>
      <c r="AE587" s="18"/>
    </row>
    <row r="588" spans="1:31" s="11" customFormat="1" ht="15" customHeight="1" x14ac:dyDescent="0.3">
      <c r="A588" s="59"/>
      <c r="B588" s="80"/>
      <c r="C588" s="174"/>
      <c r="D588" s="174"/>
      <c r="E588" s="17"/>
      <c r="F588" s="18"/>
      <c r="G588" s="18"/>
      <c r="H588" s="18"/>
      <c r="I588" s="18"/>
      <c r="J588" s="18"/>
      <c r="K588" s="18"/>
      <c r="L588" s="18"/>
      <c r="M588" s="18"/>
      <c r="N588" s="165"/>
      <c r="O588" s="165"/>
      <c r="P588" s="18"/>
      <c r="Q588" s="18"/>
      <c r="R588" s="18"/>
      <c r="S588" s="18"/>
      <c r="T588" s="18"/>
      <c r="U588" s="18"/>
      <c r="V588" s="18"/>
      <c r="W588" s="18"/>
      <c r="X588" s="165"/>
      <c r="Y588" s="165"/>
      <c r="Z588" s="18"/>
      <c r="AA588" s="18"/>
      <c r="AB588" s="18"/>
      <c r="AC588" s="18"/>
      <c r="AD588" s="18"/>
      <c r="AE588" s="18"/>
    </row>
    <row r="589" spans="1:31" s="11" customFormat="1" ht="15" customHeight="1" x14ac:dyDescent="0.3">
      <c r="A589" s="59"/>
      <c r="B589" s="80"/>
      <c r="C589" s="174"/>
      <c r="D589" s="174"/>
      <c r="E589" s="17"/>
      <c r="F589" s="18"/>
      <c r="G589" s="18"/>
      <c r="H589" s="18"/>
      <c r="I589" s="18"/>
      <c r="J589" s="18"/>
      <c r="K589" s="18"/>
      <c r="L589" s="18"/>
      <c r="M589" s="18"/>
      <c r="N589" s="165"/>
      <c r="O589" s="165"/>
      <c r="P589" s="18"/>
      <c r="Q589" s="18"/>
      <c r="R589" s="18"/>
      <c r="S589" s="18"/>
      <c r="T589" s="18"/>
      <c r="U589" s="18"/>
      <c r="V589" s="18"/>
      <c r="W589" s="18"/>
      <c r="X589" s="165"/>
      <c r="Y589" s="165"/>
      <c r="Z589" s="18"/>
      <c r="AA589" s="18"/>
      <c r="AB589" s="18"/>
      <c r="AC589" s="18"/>
      <c r="AD589" s="18"/>
      <c r="AE589" s="18"/>
    </row>
    <row r="590" spans="1:31" s="11" customFormat="1" ht="15" customHeight="1" x14ac:dyDescent="0.3">
      <c r="A590" s="59"/>
      <c r="B590" s="80"/>
      <c r="C590" s="174"/>
      <c r="D590" s="174"/>
      <c r="E590" s="17"/>
      <c r="F590" s="18"/>
      <c r="G590" s="18"/>
      <c r="H590" s="18"/>
      <c r="I590" s="18"/>
      <c r="J590" s="18"/>
      <c r="K590" s="18"/>
      <c r="L590" s="18"/>
      <c r="M590" s="18"/>
      <c r="N590" s="165"/>
      <c r="O590" s="165"/>
      <c r="P590" s="18"/>
      <c r="Q590" s="18"/>
      <c r="R590" s="18"/>
      <c r="S590" s="18"/>
      <c r="T590" s="18"/>
      <c r="U590" s="18"/>
      <c r="V590" s="18"/>
      <c r="W590" s="18"/>
      <c r="X590" s="165"/>
      <c r="Y590" s="165"/>
      <c r="Z590" s="18"/>
      <c r="AA590" s="18"/>
      <c r="AB590" s="18"/>
      <c r="AC590" s="18"/>
      <c r="AD590" s="18"/>
      <c r="AE590" s="18"/>
    </row>
    <row r="591" spans="1:31" s="11" customFormat="1" ht="15" customHeight="1" x14ac:dyDescent="0.3">
      <c r="A591" s="59"/>
      <c r="B591" s="80"/>
      <c r="C591" s="174"/>
      <c r="D591" s="174"/>
      <c r="E591" s="17"/>
      <c r="F591" s="18"/>
      <c r="G591" s="18"/>
      <c r="H591" s="18"/>
      <c r="I591" s="18"/>
      <c r="J591" s="18"/>
      <c r="K591" s="18"/>
      <c r="L591" s="18"/>
      <c r="M591" s="18"/>
      <c r="N591" s="165"/>
      <c r="O591" s="165"/>
      <c r="P591" s="18"/>
      <c r="Q591" s="18"/>
      <c r="R591" s="18"/>
      <c r="S591" s="18"/>
      <c r="T591" s="18"/>
      <c r="U591" s="18"/>
      <c r="V591" s="18"/>
      <c r="W591" s="18"/>
      <c r="X591" s="165"/>
      <c r="Y591" s="165"/>
      <c r="Z591" s="18"/>
      <c r="AA591" s="18"/>
      <c r="AB591" s="18"/>
      <c r="AC591" s="18"/>
      <c r="AD591" s="18"/>
      <c r="AE591" s="18"/>
    </row>
    <row r="592" spans="1:31" s="11" customFormat="1" ht="15" customHeight="1" x14ac:dyDescent="0.3">
      <c r="A592" s="59"/>
      <c r="B592" s="80"/>
      <c r="C592" s="174"/>
      <c r="D592" s="174"/>
      <c r="E592" s="17"/>
      <c r="F592" s="18"/>
      <c r="G592" s="18"/>
      <c r="H592" s="18"/>
      <c r="I592" s="18"/>
      <c r="J592" s="18"/>
      <c r="K592" s="18"/>
      <c r="L592" s="18"/>
      <c r="M592" s="18"/>
      <c r="N592" s="165"/>
      <c r="O592" s="165"/>
      <c r="P592" s="18"/>
      <c r="Q592" s="18"/>
      <c r="R592" s="18"/>
      <c r="S592" s="18"/>
      <c r="T592" s="18"/>
      <c r="U592" s="18"/>
      <c r="V592" s="18"/>
      <c r="W592" s="18"/>
      <c r="X592" s="165"/>
      <c r="Y592" s="165"/>
      <c r="Z592" s="18"/>
      <c r="AA592" s="18"/>
      <c r="AB592" s="18"/>
      <c r="AC592" s="18"/>
      <c r="AD592" s="18"/>
      <c r="AE592" s="18"/>
    </row>
    <row r="593" spans="1:31" s="11" customFormat="1" ht="15" customHeight="1" x14ac:dyDescent="0.3">
      <c r="A593" s="59"/>
      <c r="B593" s="80"/>
      <c r="C593" s="174"/>
      <c r="D593" s="174"/>
      <c r="E593" s="17"/>
      <c r="F593" s="18"/>
      <c r="G593" s="18"/>
      <c r="H593" s="18"/>
      <c r="I593" s="18"/>
      <c r="J593" s="18"/>
      <c r="K593" s="18"/>
      <c r="L593" s="18"/>
      <c r="M593" s="18"/>
      <c r="N593" s="165"/>
      <c r="O593" s="165"/>
      <c r="P593" s="18"/>
      <c r="Q593" s="18"/>
      <c r="R593" s="18"/>
      <c r="S593" s="18"/>
      <c r="T593" s="18"/>
      <c r="U593" s="18"/>
      <c r="V593" s="18"/>
      <c r="W593" s="18"/>
      <c r="X593" s="165"/>
      <c r="Y593" s="165"/>
      <c r="Z593" s="18"/>
      <c r="AA593" s="18"/>
      <c r="AB593" s="18"/>
      <c r="AC593" s="18"/>
      <c r="AD593" s="18"/>
      <c r="AE593" s="18"/>
    </row>
    <row r="594" spans="1:31" s="11" customFormat="1" ht="15" customHeight="1" x14ac:dyDescent="0.3">
      <c r="A594" s="59"/>
      <c r="B594" s="80"/>
      <c r="C594" s="174"/>
      <c r="D594" s="174"/>
      <c r="E594" s="17"/>
      <c r="F594" s="18"/>
      <c r="G594" s="18"/>
      <c r="H594" s="18"/>
      <c r="I594" s="18"/>
      <c r="J594" s="18"/>
      <c r="K594" s="18"/>
      <c r="L594" s="18"/>
      <c r="M594" s="18"/>
      <c r="N594" s="165"/>
      <c r="O594" s="165"/>
      <c r="P594" s="18"/>
      <c r="Q594" s="18"/>
      <c r="R594" s="18"/>
      <c r="S594" s="18"/>
      <c r="T594" s="18"/>
      <c r="U594" s="18"/>
      <c r="V594" s="18"/>
      <c r="W594" s="18"/>
      <c r="X594" s="165"/>
      <c r="Y594" s="165"/>
      <c r="Z594" s="18"/>
      <c r="AA594" s="18"/>
      <c r="AB594" s="18"/>
      <c r="AC594" s="18"/>
      <c r="AD594" s="18"/>
      <c r="AE594" s="18"/>
    </row>
    <row r="595" spans="1:31" s="11" customFormat="1" ht="15" customHeight="1" x14ac:dyDescent="0.3">
      <c r="A595" s="59"/>
      <c r="B595" s="80"/>
      <c r="C595" s="174"/>
      <c r="D595" s="174"/>
      <c r="E595" s="17"/>
      <c r="F595" s="18"/>
      <c r="G595" s="18"/>
      <c r="H595" s="18"/>
      <c r="I595" s="18"/>
      <c r="J595" s="18"/>
      <c r="K595" s="18"/>
      <c r="L595" s="18"/>
      <c r="M595" s="18"/>
      <c r="N595" s="165"/>
      <c r="O595" s="165"/>
      <c r="P595" s="18"/>
      <c r="Q595" s="18"/>
      <c r="R595" s="18"/>
      <c r="S595" s="18"/>
      <c r="T595" s="18"/>
      <c r="U595" s="18"/>
      <c r="V595" s="18"/>
      <c r="W595" s="18"/>
      <c r="X595" s="165"/>
      <c r="Y595" s="165"/>
      <c r="Z595" s="18"/>
      <c r="AA595" s="18"/>
      <c r="AB595" s="18"/>
      <c r="AC595" s="18"/>
      <c r="AD595" s="18"/>
      <c r="AE595" s="18"/>
    </row>
    <row r="596" spans="1:31" s="11" customFormat="1" ht="15" customHeight="1" x14ac:dyDescent="0.3">
      <c r="A596" s="59"/>
      <c r="B596" s="80"/>
      <c r="C596" s="174"/>
      <c r="D596" s="174"/>
      <c r="E596" s="17"/>
      <c r="F596" s="18"/>
      <c r="G596" s="18"/>
      <c r="H596" s="18"/>
      <c r="I596" s="18"/>
      <c r="J596" s="18"/>
      <c r="K596" s="18"/>
      <c r="L596" s="18"/>
      <c r="M596" s="18"/>
      <c r="N596" s="165"/>
      <c r="O596" s="165"/>
      <c r="P596" s="18"/>
      <c r="Q596" s="18"/>
      <c r="R596" s="18"/>
      <c r="S596" s="18"/>
      <c r="T596" s="18"/>
      <c r="U596" s="18"/>
      <c r="V596" s="18"/>
      <c r="W596" s="18"/>
      <c r="X596" s="165"/>
      <c r="Y596" s="165"/>
      <c r="Z596" s="18"/>
      <c r="AA596" s="18"/>
      <c r="AB596" s="18"/>
      <c r="AC596" s="18"/>
      <c r="AD596" s="18"/>
      <c r="AE596" s="18"/>
    </row>
    <row r="597" spans="1:31" s="11" customFormat="1" ht="15" customHeight="1" x14ac:dyDescent="0.3">
      <c r="A597" s="59"/>
      <c r="B597" s="80"/>
      <c r="C597" s="174"/>
      <c r="D597" s="174"/>
      <c r="E597" s="17"/>
      <c r="F597" s="18"/>
      <c r="G597" s="18"/>
      <c r="H597" s="18"/>
      <c r="I597" s="18"/>
      <c r="J597" s="18"/>
      <c r="K597" s="18"/>
      <c r="L597" s="18"/>
      <c r="M597" s="18"/>
      <c r="N597" s="165"/>
      <c r="O597" s="165"/>
      <c r="P597" s="18"/>
      <c r="Q597" s="18"/>
      <c r="R597" s="18"/>
      <c r="S597" s="18"/>
      <c r="T597" s="18"/>
      <c r="U597" s="18"/>
      <c r="V597" s="18"/>
      <c r="W597" s="18"/>
      <c r="X597" s="165"/>
      <c r="Y597" s="165"/>
      <c r="Z597" s="18"/>
      <c r="AA597" s="18"/>
      <c r="AB597" s="18"/>
      <c r="AC597" s="18"/>
      <c r="AD597" s="18"/>
      <c r="AE597" s="18"/>
    </row>
    <row r="598" spans="1:31" s="11" customFormat="1" ht="15" customHeight="1" x14ac:dyDescent="0.3">
      <c r="A598" s="59"/>
      <c r="B598" s="80"/>
      <c r="C598" s="174"/>
      <c r="D598" s="174"/>
      <c r="E598" s="17"/>
      <c r="F598" s="18"/>
      <c r="G598" s="18"/>
      <c r="H598" s="18"/>
      <c r="I598" s="18"/>
      <c r="J598" s="18"/>
      <c r="K598" s="18"/>
      <c r="L598" s="18"/>
      <c r="M598" s="18"/>
      <c r="N598" s="165"/>
      <c r="O598" s="165"/>
      <c r="P598" s="18"/>
      <c r="Q598" s="18"/>
      <c r="R598" s="18"/>
      <c r="S598" s="18"/>
      <c r="T598" s="18"/>
      <c r="U598" s="18"/>
      <c r="V598" s="18"/>
      <c r="W598" s="18"/>
      <c r="X598" s="165"/>
      <c r="Y598" s="165"/>
      <c r="Z598" s="18"/>
      <c r="AA598" s="18"/>
      <c r="AB598" s="18"/>
      <c r="AC598" s="18"/>
      <c r="AD598" s="18"/>
      <c r="AE598" s="18"/>
    </row>
    <row r="599" spans="1:31" s="11" customFormat="1" ht="15" customHeight="1" x14ac:dyDescent="0.3">
      <c r="A599" s="59"/>
      <c r="B599" s="80"/>
      <c r="C599" s="174"/>
      <c r="D599" s="174"/>
      <c r="E599" s="17"/>
      <c r="F599" s="18"/>
      <c r="G599" s="18"/>
      <c r="H599" s="18"/>
      <c r="I599" s="18"/>
      <c r="J599" s="18"/>
      <c r="K599" s="18"/>
      <c r="L599" s="18"/>
      <c r="M599" s="18"/>
      <c r="N599" s="165"/>
      <c r="O599" s="165"/>
      <c r="P599" s="18"/>
      <c r="Q599" s="18"/>
      <c r="R599" s="18"/>
      <c r="S599" s="18"/>
      <c r="T599" s="18"/>
      <c r="U599" s="18"/>
      <c r="V599" s="18"/>
      <c r="W599" s="18"/>
      <c r="X599" s="165"/>
      <c r="Y599" s="165"/>
      <c r="Z599" s="18"/>
      <c r="AA599" s="18"/>
      <c r="AB599" s="18"/>
      <c r="AC599" s="18"/>
      <c r="AD599" s="18"/>
      <c r="AE599" s="18"/>
    </row>
    <row r="600" spans="1:31" s="11" customFormat="1" ht="15" customHeight="1" x14ac:dyDescent="0.3">
      <c r="A600" s="59"/>
      <c r="B600" s="80"/>
      <c r="C600" s="174"/>
      <c r="D600" s="174"/>
      <c r="E600" s="17"/>
      <c r="F600" s="18"/>
      <c r="G600" s="18"/>
      <c r="H600" s="18"/>
      <c r="I600" s="18"/>
      <c r="J600" s="18"/>
      <c r="K600" s="18"/>
      <c r="L600" s="18"/>
      <c r="M600" s="18"/>
      <c r="N600" s="165"/>
      <c r="O600" s="165"/>
      <c r="P600" s="18"/>
      <c r="Q600" s="18"/>
      <c r="R600" s="18"/>
      <c r="S600" s="18"/>
      <c r="T600" s="18"/>
      <c r="U600" s="18"/>
      <c r="V600" s="18"/>
      <c r="W600" s="18"/>
      <c r="X600" s="165"/>
      <c r="Y600" s="165"/>
      <c r="Z600" s="18"/>
      <c r="AA600" s="18"/>
      <c r="AB600" s="18"/>
      <c r="AC600" s="18"/>
      <c r="AD600" s="18"/>
      <c r="AE600" s="18"/>
    </row>
    <row r="601" spans="1:31" s="11" customFormat="1" ht="15" customHeight="1" x14ac:dyDescent="0.3">
      <c r="A601" s="59"/>
      <c r="B601" s="80"/>
      <c r="C601" s="174"/>
      <c r="D601" s="174"/>
      <c r="E601" s="17"/>
      <c r="F601" s="18"/>
      <c r="G601" s="18"/>
      <c r="H601" s="18"/>
      <c r="I601" s="18"/>
      <c r="J601" s="18"/>
      <c r="K601" s="18"/>
      <c r="L601" s="18"/>
      <c r="M601" s="18"/>
      <c r="N601" s="165"/>
      <c r="O601" s="165"/>
      <c r="P601" s="18"/>
      <c r="Q601" s="18"/>
      <c r="R601" s="18"/>
      <c r="S601" s="18"/>
      <c r="T601" s="18"/>
      <c r="U601" s="18"/>
      <c r="V601" s="18"/>
      <c r="W601" s="18"/>
      <c r="X601" s="165"/>
      <c r="Y601" s="165"/>
      <c r="Z601" s="18"/>
      <c r="AA601" s="18"/>
      <c r="AB601" s="18"/>
      <c r="AC601" s="18"/>
      <c r="AD601" s="18"/>
      <c r="AE601" s="18"/>
    </row>
    <row r="602" spans="1:31" s="11" customFormat="1" ht="15" customHeight="1" x14ac:dyDescent="0.3">
      <c r="A602" s="59"/>
      <c r="B602" s="80"/>
      <c r="C602" s="174"/>
      <c r="D602" s="174"/>
      <c r="E602" s="17"/>
      <c r="F602" s="18"/>
      <c r="G602" s="18"/>
      <c r="H602" s="18"/>
      <c r="I602" s="18"/>
      <c r="J602" s="18"/>
      <c r="K602" s="18"/>
      <c r="L602" s="18"/>
      <c r="M602" s="18"/>
      <c r="N602" s="165"/>
      <c r="O602" s="165"/>
      <c r="P602" s="18"/>
      <c r="Q602" s="18"/>
      <c r="R602" s="18"/>
      <c r="S602" s="18"/>
      <c r="T602" s="18"/>
      <c r="U602" s="18"/>
      <c r="V602" s="18"/>
      <c r="W602" s="18"/>
      <c r="X602" s="165"/>
      <c r="Y602" s="165"/>
      <c r="Z602" s="18"/>
      <c r="AA602" s="18"/>
      <c r="AB602" s="18"/>
      <c r="AC602" s="18"/>
      <c r="AD602" s="18"/>
      <c r="AE602" s="18"/>
    </row>
    <row r="603" spans="1:31" s="11" customFormat="1" ht="15" customHeight="1" x14ac:dyDescent="0.3">
      <c r="A603" s="59"/>
      <c r="B603" s="80"/>
      <c r="C603" s="174"/>
      <c r="D603" s="174"/>
      <c r="E603" s="17"/>
      <c r="F603" s="18"/>
      <c r="G603" s="18"/>
      <c r="H603" s="18"/>
      <c r="I603" s="18"/>
      <c r="J603" s="18"/>
      <c r="K603" s="18"/>
      <c r="L603" s="18"/>
      <c r="M603" s="18"/>
      <c r="N603" s="165"/>
      <c r="O603" s="165"/>
      <c r="P603" s="18"/>
      <c r="Q603" s="18"/>
      <c r="R603" s="18"/>
      <c r="S603" s="18"/>
      <c r="T603" s="18"/>
      <c r="U603" s="18"/>
      <c r="V603" s="18"/>
      <c r="W603" s="18"/>
      <c r="X603" s="165"/>
      <c r="Y603" s="165"/>
      <c r="Z603" s="18"/>
      <c r="AA603" s="18"/>
      <c r="AB603" s="18"/>
      <c r="AC603" s="18"/>
      <c r="AD603" s="18"/>
      <c r="AE603" s="18"/>
    </row>
    <row r="604" spans="1:31" s="11" customFormat="1" ht="15" customHeight="1" x14ac:dyDescent="0.3">
      <c r="A604" s="59"/>
      <c r="B604" s="80"/>
      <c r="C604" s="174"/>
      <c r="D604" s="174"/>
      <c r="E604" s="17"/>
      <c r="F604" s="18"/>
      <c r="G604" s="18"/>
      <c r="H604" s="18"/>
      <c r="I604" s="18"/>
      <c r="J604" s="18"/>
      <c r="K604" s="18"/>
      <c r="L604" s="18"/>
      <c r="M604" s="18"/>
      <c r="N604" s="165"/>
      <c r="O604" s="165"/>
      <c r="P604" s="18"/>
      <c r="Q604" s="18"/>
      <c r="R604" s="18"/>
      <c r="S604" s="18"/>
      <c r="T604" s="18"/>
      <c r="U604" s="18"/>
      <c r="V604" s="18"/>
      <c r="W604" s="18"/>
      <c r="X604" s="165"/>
      <c r="Y604" s="165"/>
      <c r="Z604" s="18"/>
      <c r="AA604" s="18"/>
      <c r="AB604" s="18"/>
      <c r="AC604" s="18"/>
      <c r="AD604" s="18"/>
      <c r="AE604" s="18"/>
    </row>
    <row r="605" spans="1:31" s="11" customFormat="1" ht="15" customHeight="1" x14ac:dyDescent="0.3">
      <c r="A605" s="59"/>
      <c r="B605" s="80"/>
      <c r="C605" s="174"/>
      <c r="D605" s="174"/>
      <c r="E605" s="17"/>
      <c r="F605" s="18"/>
      <c r="G605" s="18"/>
      <c r="H605" s="18"/>
      <c r="I605" s="18"/>
      <c r="J605" s="18"/>
      <c r="K605" s="18"/>
      <c r="L605" s="18"/>
      <c r="M605" s="18"/>
      <c r="N605" s="165"/>
      <c r="O605" s="165"/>
      <c r="P605" s="18"/>
      <c r="Q605" s="18"/>
      <c r="R605" s="18"/>
      <c r="S605" s="18"/>
      <c r="T605" s="18"/>
      <c r="U605" s="18"/>
      <c r="V605" s="18"/>
      <c r="W605" s="18"/>
      <c r="X605" s="165"/>
      <c r="Y605" s="165"/>
      <c r="Z605" s="18"/>
      <c r="AA605" s="18"/>
      <c r="AB605" s="18"/>
      <c r="AC605" s="18"/>
      <c r="AD605" s="18"/>
      <c r="AE605" s="18"/>
    </row>
    <row r="606" spans="1:31" s="11" customFormat="1" ht="15" customHeight="1" x14ac:dyDescent="0.3">
      <c r="A606" s="59"/>
      <c r="B606" s="80"/>
      <c r="C606" s="174"/>
      <c r="D606" s="174"/>
      <c r="E606" s="17"/>
      <c r="F606" s="18"/>
      <c r="G606" s="18"/>
      <c r="H606" s="18"/>
      <c r="I606" s="18"/>
      <c r="J606" s="18"/>
      <c r="K606" s="18"/>
      <c r="L606" s="18"/>
      <c r="M606" s="18"/>
      <c r="N606" s="165"/>
      <c r="O606" s="165"/>
      <c r="P606" s="18"/>
      <c r="Q606" s="18"/>
      <c r="R606" s="18"/>
      <c r="S606" s="18"/>
      <c r="T606" s="18"/>
      <c r="U606" s="18"/>
      <c r="V606" s="18"/>
      <c r="W606" s="18"/>
      <c r="X606" s="165"/>
      <c r="Y606" s="165"/>
      <c r="Z606" s="18"/>
      <c r="AA606" s="18"/>
      <c r="AB606" s="18"/>
      <c r="AC606" s="18"/>
      <c r="AD606" s="18"/>
      <c r="AE606" s="18"/>
    </row>
    <row r="607" spans="1:31" s="11" customFormat="1" ht="15" customHeight="1" x14ac:dyDescent="0.3">
      <c r="A607" s="59"/>
      <c r="B607" s="80"/>
      <c r="C607" s="174"/>
      <c r="D607" s="174"/>
      <c r="E607" s="17"/>
      <c r="F607" s="18"/>
      <c r="G607" s="18"/>
      <c r="H607" s="18"/>
      <c r="I607" s="18"/>
      <c r="J607" s="18"/>
      <c r="K607" s="18"/>
      <c r="L607" s="18"/>
      <c r="M607" s="18"/>
      <c r="N607" s="165"/>
      <c r="O607" s="165"/>
      <c r="P607" s="18"/>
      <c r="Q607" s="18"/>
      <c r="R607" s="18"/>
      <c r="S607" s="18"/>
      <c r="T607" s="18"/>
      <c r="U607" s="18"/>
      <c r="V607" s="18"/>
      <c r="W607" s="18"/>
      <c r="X607" s="165"/>
      <c r="Y607" s="165"/>
      <c r="Z607" s="18"/>
      <c r="AA607" s="18"/>
      <c r="AB607" s="18"/>
      <c r="AC607" s="18"/>
      <c r="AD607" s="18"/>
      <c r="AE607" s="18"/>
    </row>
    <row r="608" spans="1:31" s="11" customFormat="1" ht="15" customHeight="1" x14ac:dyDescent="0.3">
      <c r="A608" s="59"/>
      <c r="B608" s="80"/>
      <c r="C608" s="174"/>
      <c r="D608" s="174"/>
      <c r="E608" s="17"/>
      <c r="F608" s="18"/>
      <c r="G608" s="18"/>
      <c r="H608" s="18"/>
      <c r="I608" s="18"/>
      <c r="J608" s="18"/>
      <c r="K608" s="18"/>
      <c r="L608" s="18"/>
      <c r="M608" s="18"/>
      <c r="N608" s="165"/>
      <c r="O608" s="165"/>
      <c r="P608" s="18"/>
      <c r="Q608" s="18"/>
      <c r="R608" s="18"/>
      <c r="S608" s="18"/>
      <c r="T608" s="18"/>
      <c r="U608" s="18"/>
      <c r="V608" s="18"/>
      <c r="W608" s="18"/>
      <c r="X608" s="165"/>
      <c r="Y608" s="165"/>
      <c r="Z608" s="18"/>
      <c r="AA608" s="18"/>
      <c r="AB608" s="18"/>
      <c r="AC608" s="18"/>
      <c r="AD608" s="18"/>
      <c r="AE608" s="18"/>
    </row>
    <row r="609" spans="1:31" s="11" customFormat="1" ht="15" customHeight="1" x14ac:dyDescent="0.3">
      <c r="A609" s="59"/>
      <c r="B609" s="80"/>
      <c r="C609" s="174"/>
      <c r="D609" s="174"/>
      <c r="E609" s="17"/>
      <c r="F609" s="18"/>
      <c r="G609" s="18"/>
      <c r="H609" s="18"/>
      <c r="I609" s="18"/>
      <c r="J609" s="18"/>
      <c r="K609" s="18"/>
      <c r="L609" s="18"/>
      <c r="M609" s="18"/>
      <c r="N609" s="165"/>
      <c r="O609" s="165"/>
      <c r="P609" s="18"/>
      <c r="Q609" s="18"/>
      <c r="R609" s="18"/>
      <c r="S609" s="18"/>
      <c r="T609" s="18"/>
      <c r="U609" s="18"/>
      <c r="V609" s="18"/>
      <c r="W609" s="18"/>
      <c r="X609" s="165"/>
      <c r="Y609" s="165"/>
      <c r="Z609" s="18"/>
      <c r="AA609" s="18"/>
      <c r="AB609" s="18"/>
      <c r="AC609" s="18"/>
      <c r="AD609" s="18"/>
      <c r="AE609" s="18"/>
    </row>
    <row r="610" spans="1:31" s="11" customFormat="1" ht="15" customHeight="1" x14ac:dyDescent="0.3">
      <c r="A610" s="59"/>
      <c r="B610" s="80"/>
      <c r="C610" s="174"/>
      <c r="D610" s="174"/>
      <c r="E610" s="17"/>
      <c r="F610" s="18"/>
      <c r="G610" s="18"/>
      <c r="H610" s="18"/>
      <c r="I610" s="18"/>
      <c r="J610" s="18"/>
      <c r="K610" s="18"/>
      <c r="L610" s="18"/>
      <c r="M610" s="18"/>
      <c r="N610" s="165"/>
      <c r="O610" s="165"/>
      <c r="P610" s="18"/>
      <c r="Q610" s="18"/>
      <c r="R610" s="18"/>
      <c r="S610" s="18"/>
      <c r="T610" s="18"/>
      <c r="U610" s="18"/>
      <c r="V610" s="18"/>
      <c r="W610" s="18"/>
      <c r="X610" s="165"/>
      <c r="Y610" s="165"/>
      <c r="Z610" s="18"/>
      <c r="AA610" s="18"/>
      <c r="AB610" s="18"/>
      <c r="AC610" s="18"/>
      <c r="AD610" s="18"/>
      <c r="AE610" s="18"/>
    </row>
    <row r="611" spans="1:31" s="11" customFormat="1" ht="15" customHeight="1" x14ac:dyDescent="0.3">
      <c r="A611" s="59"/>
      <c r="B611" s="80"/>
      <c r="C611" s="174"/>
      <c r="D611" s="174"/>
      <c r="E611" s="17"/>
      <c r="F611" s="18"/>
      <c r="G611" s="18"/>
      <c r="H611" s="18"/>
      <c r="I611" s="18"/>
      <c r="J611" s="18"/>
      <c r="K611" s="18"/>
      <c r="L611" s="18"/>
      <c r="M611" s="18"/>
      <c r="N611" s="165"/>
      <c r="O611" s="165"/>
      <c r="P611" s="18"/>
      <c r="Q611" s="18"/>
      <c r="R611" s="18"/>
      <c r="S611" s="18"/>
      <c r="T611" s="18"/>
      <c r="U611" s="18"/>
      <c r="V611" s="18"/>
      <c r="W611" s="18"/>
      <c r="X611" s="165"/>
      <c r="Y611" s="165"/>
      <c r="Z611" s="18"/>
      <c r="AA611" s="18"/>
      <c r="AB611" s="18"/>
      <c r="AC611" s="18"/>
      <c r="AD611" s="18"/>
      <c r="AE611" s="18"/>
    </row>
    <row r="612" spans="1:31" s="11" customFormat="1" ht="15" customHeight="1" x14ac:dyDescent="0.3">
      <c r="A612" s="59"/>
      <c r="B612" s="80"/>
      <c r="C612" s="174"/>
      <c r="D612" s="174"/>
      <c r="E612" s="17"/>
      <c r="F612" s="18"/>
      <c r="G612" s="18"/>
      <c r="H612" s="18"/>
      <c r="I612" s="18"/>
      <c r="J612" s="18"/>
      <c r="K612" s="18"/>
      <c r="L612" s="18"/>
      <c r="M612" s="18"/>
      <c r="N612" s="165"/>
      <c r="O612" s="165"/>
      <c r="P612" s="18"/>
      <c r="Q612" s="18"/>
      <c r="R612" s="18"/>
      <c r="S612" s="18"/>
      <c r="T612" s="18"/>
      <c r="U612" s="18"/>
      <c r="V612" s="18"/>
      <c r="W612" s="18"/>
      <c r="X612" s="165"/>
      <c r="Y612" s="165"/>
      <c r="Z612" s="18"/>
      <c r="AA612" s="18"/>
      <c r="AB612" s="18"/>
      <c r="AC612" s="18"/>
      <c r="AD612" s="18"/>
      <c r="AE612" s="18"/>
    </row>
    <row r="613" spans="1:31" s="11" customFormat="1" ht="15" customHeight="1" x14ac:dyDescent="0.3">
      <c r="A613" s="59"/>
      <c r="B613" s="80"/>
      <c r="C613" s="174"/>
      <c r="D613" s="174"/>
      <c r="E613" s="17"/>
      <c r="F613" s="18"/>
      <c r="G613" s="18"/>
      <c r="H613" s="18"/>
      <c r="I613" s="18"/>
      <c r="J613" s="18"/>
      <c r="K613" s="18"/>
      <c r="L613" s="18"/>
      <c r="M613" s="18"/>
      <c r="N613" s="165"/>
      <c r="O613" s="165"/>
      <c r="P613" s="18"/>
      <c r="Q613" s="18"/>
      <c r="R613" s="18"/>
      <c r="S613" s="18"/>
      <c r="T613" s="18"/>
      <c r="U613" s="18"/>
      <c r="V613" s="18"/>
      <c r="W613" s="18"/>
      <c r="X613" s="165"/>
      <c r="Y613" s="165"/>
      <c r="Z613" s="18"/>
      <c r="AA613" s="18"/>
      <c r="AB613" s="18"/>
      <c r="AC613" s="18"/>
      <c r="AD613" s="18"/>
      <c r="AE613" s="18"/>
    </row>
    <row r="614" spans="1:31" s="11" customFormat="1" ht="15" customHeight="1" x14ac:dyDescent="0.3">
      <c r="A614" s="59"/>
      <c r="B614" s="80"/>
      <c r="C614" s="174"/>
      <c r="D614" s="174"/>
      <c r="E614" s="17"/>
      <c r="F614" s="18"/>
      <c r="G614" s="18"/>
      <c r="H614" s="18"/>
      <c r="I614" s="18"/>
      <c r="J614" s="18"/>
      <c r="K614" s="18"/>
      <c r="L614" s="18"/>
      <c r="M614" s="18"/>
      <c r="N614" s="165"/>
      <c r="O614" s="165"/>
      <c r="P614" s="18"/>
      <c r="Q614" s="18"/>
      <c r="R614" s="18"/>
      <c r="S614" s="18"/>
      <c r="T614" s="18"/>
      <c r="U614" s="18"/>
      <c r="V614" s="18"/>
      <c r="W614" s="18"/>
      <c r="X614" s="165"/>
      <c r="Y614" s="165"/>
      <c r="Z614" s="18"/>
      <c r="AA614" s="18"/>
      <c r="AB614" s="18"/>
      <c r="AC614" s="18"/>
      <c r="AD614" s="18"/>
      <c r="AE614" s="18"/>
    </row>
    <row r="615" spans="1:31" s="11" customFormat="1" ht="15" customHeight="1" x14ac:dyDescent="0.3">
      <c r="A615" s="59"/>
      <c r="B615" s="80"/>
      <c r="C615" s="174"/>
      <c r="D615" s="174"/>
      <c r="E615" s="17"/>
      <c r="F615" s="18"/>
      <c r="G615" s="18"/>
      <c r="H615" s="18"/>
      <c r="I615" s="18"/>
      <c r="J615" s="18"/>
      <c r="K615" s="18"/>
      <c r="L615" s="18"/>
      <c r="M615" s="18"/>
      <c r="N615" s="165"/>
      <c r="O615" s="165"/>
      <c r="P615" s="18"/>
      <c r="Q615" s="18"/>
      <c r="R615" s="18"/>
      <c r="S615" s="18"/>
      <c r="T615" s="18"/>
      <c r="U615" s="18"/>
      <c r="V615" s="18"/>
      <c r="W615" s="18"/>
      <c r="X615" s="165"/>
      <c r="Y615" s="165"/>
      <c r="Z615" s="18"/>
      <c r="AA615" s="18"/>
      <c r="AB615" s="18"/>
      <c r="AC615" s="18"/>
      <c r="AD615" s="18"/>
      <c r="AE615" s="18"/>
    </row>
    <row r="616" spans="1:31" s="11" customFormat="1" ht="15" customHeight="1" x14ac:dyDescent="0.3">
      <c r="A616" s="59"/>
      <c r="B616" s="80"/>
      <c r="C616" s="174"/>
      <c r="D616" s="174"/>
      <c r="E616" s="17"/>
      <c r="F616" s="18"/>
      <c r="G616" s="18"/>
      <c r="H616" s="18"/>
      <c r="I616" s="18"/>
      <c r="J616" s="18"/>
      <c r="K616" s="18"/>
      <c r="L616" s="18"/>
      <c r="M616" s="18"/>
      <c r="N616" s="165"/>
      <c r="O616" s="165"/>
      <c r="P616" s="18"/>
      <c r="Q616" s="18"/>
      <c r="R616" s="18"/>
      <c r="S616" s="18"/>
      <c r="T616" s="18"/>
      <c r="U616" s="18"/>
      <c r="V616" s="18"/>
      <c r="W616" s="18"/>
      <c r="X616" s="165"/>
      <c r="Y616" s="165"/>
      <c r="Z616" s="18"/>
      <c r="AA616" s="18"/>
      <c r="AB616" s="18"/>
      <c r="AC616" s="18"/>
      <c r="AD616" s="18"/>
      <c r="AE616" s="18"/>
    </row>
    <row r="617" spans="1:31" s="11" customFormat="1" ht="15" customHeight="1" x14ac:dyDescent="0.3">
      <c r="A617" s="59"/>
      <c r="B617" s="80"/>
      <c r="C617" s="174"/>
      <c r="D617" s="174"/>
      <c r="E617" s="17"/>
      <c r="F617" s="18"/>
      <c r="G617" s="18"/>
      <c r="H617" s="18"/>
      <c r="I617" s="18"/>
      <c r="J617" s="18"/>
      <c r="K617" s="18"/>
      <c r="L617" s="18"/>
      <c r="M617" s="18"/>
      <c r="N617" s="165"/>
      <c r="O617" s="165"/>
      <c r="P617" s="18"/>
      <c r="Q617" s="18"/>
      <c r="R617" s="18"/>
      <c r="S617" s="18"/>
      <c r="T617" s="18"/>
      <c r="U617" s="18"/>
      <c r="V617" s="18"/>
      <c r="W617" s="18"/>
      <c r="X617" s="165"/>
      <c r="Y617" s="165"/>
      <c r="Z617" s="18"/>
      <c r="AA617" s="18"/>
      <c r="AB617" s="18"/>
      <c r="AC617" s="18"/>
      <c r="AD617" s="18"/>
      <c r="AE617" s="18"/>
    </row>
    <row r="618" spans="1:31" s="11" customFormat="1" ht="15" customHeight="1" x14ac:dyDescent="0.3">
      <c r="A618" s="59"/>
      <c r="B618" s="80"/>
      <c r="C618" s="174"/>
      <c r="D618" s="174"/>
      <c r="E618" s="17"/>
      <c r="F618" s="18"/>
      <c r="G618" s="18"/>
      <c r="H618" s="18"/>
      <c r="I618" s="18"/>
      <c r="J618" s="18"/>
      <c r="K618" s="18"/>
      <c r="L618" s="18"/>
      <c r="M618" s="18"/>
      <c r="N618" s="165"/>
      <c r="O618" s="165"/>
      <c r="P618" s="18"/>
      <c r="Q618" s="18"/>
      <c r="R618" s="18"/>
      <c r="S618" s="18"/>
      <c r="T618" s="18"/>
      <c r="U618" s="18"/>
      <c r="V618" s="18"/>
      <c r="W618" s="18"/>
      <c r="X618" s="165"/>
      <c r="Y618" s="165"/>
      <c r="Z618" s="18"/>
      <c r="AA618" s="18"/>
      <c r="AB618" s="18"/>
      <c r="AC618" s="18"/>
      <c r="AD618" s="18"/>
      <c r="AE618" s="18"/>
    </row>
    <row r="619" spans="1:31" s="11" customFormat="1" ht="15" customHeight="1" x14ac:dyDescent="0.3">
      <c r="A619" s="59"/>
      <c r="B619" s="80"/>
      <c r="C619" s="174"/>
      <c r="D619" s="174"/>
      <c r="E619" s="17"/>
      <c r="F619" s="18"/>
      <c r="G619" s="18"/>
      <c r="H619" s="18"/>
      <c r="I619" s="18"/>
      <c r="J619" s="18"/>
      <c r="K619" s="18"/>
      <c r="L619" s="18"/>
      <c r="M619" s="18"/>
      <c r="N619" s="165"/>
      <c r="O619" s="165"/>
      <c r="P619" s="18"/>
      <c r="Q619" s="18"/>
      <c r="R619" s="18"/>
      <c r="S619" s="18"/>
      <c r="T619" s="18"/>
      <c r="U619" s="18"/>
      <c r="V619" s="18"/>
      <c r="W619" s="18"/>
      <c r="X619" s="165"/>
      <c r="Y619" s="165"/>
      <c r="Z619" s="18"/>
      <c r="AA619" s="18"/>
      <c r="AB619" s="18"/>
      <c r="AC619" s="18"/>
      <c r="AD619" s="18"/>
      <c r="AE619" s="18"/>
    </row>
    <row r="620" spans="1:31" s="11" customFormat="1" ht="15" customHeight="1" x14ac:dyDescent="0.3">
      <c r="A620" s="59"/>
      <c r="B620" s="80"/>
      <c r="C620" s="174"/>
      <c r="D620" s="174"/>
      <c r="E620" s="17"/>
      <c r="F620" s="18"/>
      <c r="G620" s="18"/>
      <c r="H620" s="18"/>
      <c r="I620" s="18"/>
      <c r="J620" s="18"/>
      <c r="K620" s="18"/>
      <c r="L620" s="18"/>
      <c r="M620" s="18"/>
      <c r="N620" s="165"/>
      <c r="O620" s="165"/>
      <c r="P620" s="18"/>
      <c r="Q620" s="18"/>
      <c r="R620" s="18"/>
      <c r="S620" s="18"/>
      <c r="T620" s="18"/>
      <c r="U620" s="18"/>
      <c r="V620" s="18"/>
      <c r="W620" s="18"/>
      <c r="X620" s="165"/>
      <c r="Y620" s="165"/>
      <c r="Z620" s="18"/>
      <c r="AA620" s="18"/>
      <c r="AB620" s="18"/>
      <c r="AC620" s="18"/>
      <c r="AD620" s="18"/>
      <c r="AE620" s="18"/>
    </row>
    <row r="621" spans="1:31" s="11" customFormat="1" ht="15" customHeight="1" x14ac:dyDescent="0.3">
      <c r="A621" s="59"/>
      <c r="B621" s="80"/>
      <c r="C621" s="174"/>
      <c r="D621" s="174"/>
      <c r="E621" s="17"/>
      <c r="F621" s="18"/>
      <c r="G621" s="18"/>
      <c r="H621" s="18"/>
      <c r="I621" s="18"/>
      <c r="J621" s="18"/>
      <c r="K621" s="18"/>
      <c r="L621" s="18"/>
      <c r="M621" s="18"/>
      <c r="N621" s="165"/>
      <c r="O621" s="165"/>
      <c r="P621" s="18"/>
      <c r="Q621" s="18"/>
      <c r="R621" s="18"/>
      <c r="S621" s="18"/>
      <c r="T621" s="18"/>
      <c r="U621" s="18"/>
      <c r="V621" s="18"/>
      <c r="W621" s="18"/>
      <c r="X621" s="165"/>
      <c r="Y621" s="165"/>
      <c r="Z621" s="18"/>
      <c r="AA621" s="18"/>
      <c r="AB621" s="18"/>
      <c r="AC621" s="18"/>
      <c r="AD621" s="18"/>
      <c r="AE621" s="18"/>
    </row>
    <row r="622" spans="1:31" s="11" customFormat="1" ht="15" customHeight="1" x14ac:dyDescent="0.3">
      <c r="A622" s="59"/>
      <c r="B622" s="80"/>
      <c r="C622" s="174"/>
      <c r="D622" s="174"/>
      <c r="E622" s="17"/>
      <c r="F622" s="18"/>
      <c r="G622" s="18"/>
      <c r="H622" s="18"/>
      <c r="I622" s="18"/>
      <c r="J622" s="18"/>
      <c r="K622" s="18"/>
      <c r="L622" s="18"/>
      <c r="M622" s="18"/>
      <c r="N622" s="165"/>
      <c r="O622" s="165"/>
      <c r="P622" s="18"/>
      <c r="Q622" s="18"/>
      <c r="R622" s="18"/>
      <c r="S622" s="18"/>
      <c r="T622" s="18"/>
      <c r="U622" s="18"/>
      <c r="V622" s="18"/>
      <c r="W622" s="18"/>
      <c r="X622" s="165"/>
      <c r="Y622" s="165"/>
      <c r="Z622" s="18"/>
      <c r="AA622" s="18"/>
      <c r="AB622" s="18"/>
      <c r="AC622" s="18"/>
      <c r="AD622" s="18"/>
      <c r="AE622" s="18"/>
    </row>
    <row r="623" spans="1:31" s="11" customFormat="1" ht="15" customHeight="1" x14ac:dyDescent="0.3">
      <c r="A623" s="59"/>
      <c r="B623" s="80"/>
      <c r="C623" s="174"/>
      <c r="D623" s="174"/>
      <c r="E623" s="17"/>
      <c r="F623" s="18"/>
      <c r="G623" s="18"/>
      <c r="H623" s="18"/>
      <c r="I623" s="18"/>
      <c r="J623" s="18"/>
      <c r="K623" s="18"/>
      <c r="L623" s="18"/>
      <c r="M623" s="18"/>
      <c r="N623" s="165"/>
      <c r="O623" s="165"/>
      <c r="P623" s="18"/>
      <c r="Q623" s="18"/>
      <c r="R623" s="18"/>
      <c r="S623" s="18"/>
      <c r="T623" s="18"/>
      <c r="U623" s="18"/>
      <c r="V623" s="18"/>
      <c r="W623" s="18"/>
      <c r="X623" s="165"/>
      <c r="Y623" s="165"/>
      <c r="Z623" s="18"/>
      <c r="AA623" s="18"/>
      <c r="AB623" s="18"/>
      <c r="AC623" s="18"/>
      <c r="AD623" s="18"/>
      <c r="AE623" s="18"/>
    </row>
    <row r="624" spans="1:31" s="11" customFormat="1" ht="15" customHeight="1" x14ac:dyDescent="0.3">
      <c r="A624" s="59"/>
      <c r="B624" s="80"/>
      <c r="C624" s="174"/>
      <c r="D624" s="174"/>
      <c r="E624" s="17"/>
      <c r="F624" s="18"/>
      <c r="G624" s="18"/>
      <c r="H624" s="18"/>
      <c r="I624" s="18"/>
      <c r="J624" s="18"/>
      <c r="K624" s="18"/>
      <c r="L624" s="18"/>
      <c r="M624" s="18"/>
      <c r="N624" s="165"/>
      <c r="O624" s="165"/>
      <c r="P624" s="18"/>
      <c r="Q624" s="18"/>
      <c r="R624" s="18"/>
      <c r="S624" s="18"/>
      <c r="T624" s="18"/>
      <c r="U624" s="18"/>
      <c r="V624" s="18"/>
      <c r="W624" s="18"/>
      <c r="X624" s="165"/>
      <c r="Y624" s="165"/>
      <c r="Z624" s="18"/>
      <c r="AA624" s="18"/>
      <c r="AB624" s="18"/>
      <c r="AC624" s="18"/>
      <c r="AD624" s="18"/>
      <c r="AE624" s="18"/>
    </row>
    <row r="625" spans="1:31" s="11" customFormat="1" ht="15" customHeight="1" x14ac:dyDescent="0.3">
      <c r="A625" s="59"/>
      <c r="B625" s="80"/>
      <c r="C625" s="174"/>
      <c r="D625" s="174"/>
      <c r="E625" s="17"/>
      <c r="F625" s="18"/>
      <c r="G625" s="18"/>
      <c r="H625" s="18"/>
      <c r="I625" s="18"/>
      <c r="J625" s="18"/>
      <c r="K625" s="18"/>
      <c r="L625" s="18"/>
      <c r="M625" s="18"/>
      <c r="N625" s="165"/>
      <c r="O625" s="165"/>
      <c r="P625" s="18"/>
      <c r="Q625" s="18"/>
      <c r="R625" s="18"/>
      <c r="S625" s="18"/>
      <c r="T625" s="18"/>
      <c r="U625" s="18"/>
      <c r="V625" s="18"/>
      <c r="W625" s="18"/>
      <c r="X625" s="165"/>
      <c r="Y625" s="165"/>
      <c r="Z625" s="18"/>
      <c r="AA625" s="18"/>
      <c r="AB625" s="18"/>
      <c r="AC625" s="18"/>
      <c r="AD625" s="18"/>
      <c r="AE625" s="18"/>
    </row>
    <row r="626" spans="1:31" s="11" customFormat="1" ht="15" customHeight="1" x14ac:dyDescent="0.3">
      <c r="A626" s="59"/>
      <c r="B626" s="80"/>
      <c r="C626" s="174"/>
      <c r="D626" s="174"/>
      <c r="E626" s="17"/>
      <c r="F626" s="18"/>
      <c r="G626" s="18"/>
      <c r="H626" s="18"/>
      <c r="I626" s="18"/>
      <c r="J626" s="18"/>
      <c r="K626" s="18"/>
      <c r="L626" s="18"/>
      <c r="M626" s="18"/>
      <c r="N626" s="165"/>
      <c r="O626" s="165"/>
      <c r="P626" s="18"/>
      <c r="Q626" s="18"/>
      <c r="R626" s="18"/>
      <c r="S626" s="18"/>
      <c r="T626" s="18"/>
      <c r="U626" s="18"/>
      <c r="V626" s="18"/>
      <c r="W626" s="18"/>
      <c r="X626" s="165"/>
      <c r="Y626" s="165"/>
      <c r="Z626" s="18"/>
      <c r="AA626" s="18"/>
      <c r="AB626" s="18"/>
      <c r="AC626" s="18"/>
      <c r="AD626" s="18"/>
      <c r="AE626" s="18"/>
    </row>
    <row r="627" spans="1:31" s="11" customFormat="1" ht="15" customHeight="1" x14ac:dyDescent="0.3">
      <c r="A627" s="59"/>
      <c r="B627" s="80"/>
      <c r="C627" s="174"/>
      <c r="D627" s="174"/>
      <c r="E627" s="17"/>
      <c r="F627" s="18"/>
      <c r="G627" s="18"/>
      <c r="H627" s="18"/>
      <c r="I627" s="18"/>
      <c r="J627" s="18"/>
      <c r="K627" s="18"/>
      <c r="L627" s="18"/>
      <c r="M627" s="18"/>
      <c r="N627" s="165"/>
      <c r="O627" s="165"/>
      <c r="P627" s="18"/>
      <c r="Q627" s="18"/>
      <c r="R627" s="18"/>
      <c r="S627" s="18"/>
      <c r="T627" s="18"/>
      <c r="U627" s="18"/>
      <c r="V627" s="18"/>
      <c r="W627" s="18"/>
      <c r="X627" s="165"/>
      <c r="Y627" s="165"/>
      <c r="Z627" s="18"/>
      <c r="AA627" s="18"/>
      <c r="AB627" s="18"/>
      <c r="AC627" s="18"/>
      <c r="AD627" s="18"/>
      <c r="AE627" s="18"/>
    </row>
    <row r="628" spans="1:31" s="11" customFormat="1" ht="15" customHeight="1" x14ac:dyDescent="0.3">
      <c r="A628" s="59"/>
      <c r="B628" s="80"/>
      <c r="C628" s="174"/>
      <c r="D628" s="174"/>
      <c r="E628" s="17"/>
      <c r="F628" s="18"/>
      <c r="G628" s="18"/>
      <c r="H628" s="18"/>
      <c r="I628" s="18"/>
      <c r="J628" s="18"/>
      <c r="K628" s="18"/>
      <c r="L628" s="18"/>
      <c r="M628" s="18"/>
      <c r="N628" s="165"/>
      <c r="O628" s="165"/>
      <c r="P628" s="18"/>
      <c r="Q628" s="18"/>
      <c r="R628" s="18"/>
      <c r="S628" s="18"/>
      <c r="T628" s="18"/>
      <c r="U628" s="18"/>
      <c r="V628" s="18"/>
      <c r="W628" s="18"/>
      <c r="X628" s="165"/>
      <c r="Y628" s="165"/>
      <c r="Z628" s="18"/>
      <c r="AA628" s="18"/>
      <c r="AB628" s="18"/>
      <c r="AC628" s="18"/>
      <c r="AD628" s="18"/>
      <c r="AE628" s="18"/>
    </row>
    <row r="629" spans="1:31" s="11" customFormat="1" ht="15" customHeight="1" x14ac:dyDescent="0.3">
      <c r="A629" s="59"/>
      <c r="B629" s="80"/>
      <c r="C629" s="174"/>
      <c r="D629" s="174"/>
      <c r="E629" s="17"/>
      <c r="F629" s="18"/>
      <c r="G629" s="18"/>
      <c r="H629" s="18"/>
      <c r="I629" s="18"/>
      <c r="J629" s="18"/>
      <c r="K629" s="18"/>
      <c r="L629" s="18"/>
      <c r="M629" s="18"/>
      <c r="N629" s="165"/>
      <c r="O629" s="165"/>
      <c r="P629" s="18"/>
      <c r="Q629" s="18"/>
      <c r="R629" s="18"/>
      <c r="S629" s="18"/>
      <c r="T629" s="18"/>
      <c r="U629" s="18"/>
      <c r="V629" s="18"/>
      <c r="W629" s="18"/>
      <c r="X629" s="165"/>
      <c r="Y629" s="165"/>
      <c r="Z629" s="18"/>
      <c r="AA629" s="18"/>
      <c r="AB629" s="18"/>
      <c r="AC629" s="18"/>
      <c r="AD629" s="18"/>
      <c r="AE629" s="18"/>
    </row>
    <row r="630" spans="1:31" s="11" customFormat="1" ht="15" customHeight="1" x14ac:dyDescent="0.3">
      <c r="A630" s="59"/>
      <c r="B630" s="80"/>
      <c r="C630" s="174"/>
      <c r="D630" s="174"/>
      <c r="E630" s="17"/>
      <c r="F630" s="18"/>
      <c r="G630" s="18"/>
      <c r="H630" s="18"/>
      <c r="I630" s="18"/>
      <c r="J630" s="18"/>
      <c r="K630" s="18"/>
      <c r="L630" s="18"/>
      <c r="M630" s="18"/>
      <c r="N630" s="165"/>
      <c r="O630" s="165"/>
      <c r="P630" s="18"/>
      <c r="Q630" s="18"/>
      <c r="R630" s="18"/>
      <c r="S630" s="18"/>
      <c r="T630" s="18"/>
      <c r="U630" s="18"/>
      <c r="V630" s="18"/>
      <c r="W630" s="18"/>
      <c r="X630" s="165"/>
      <c r="Y630" s="165"/>
      <c r="Z630" s="18"/>
      <c r="AA630" s="18"/>
      <c r="AB630" s="18"/>
      <c r="AC630" s="18"/>
      <c r="AD630" s="18"/>
      <c r="AE630" s="18"/>
    </row>
    <row r="631" spans="1:31" s="11" customFormat="1" ht="15" customHeight="1" x14ac:dyDescent="0.3">
      <c r="A631" s="59"/>
      <c r="B631" s="80"/>
      <c r="C631" s="174"/>
      <c r="D631" s="174"/>
      <c r="E631" s="17"/>
      <c r="F631" s="18"/>
      <c r="G631" s="18"/>
      <c r="H631" s="18"/>
      <c r="I631" s="18"/>
      <c r="J631" s="18"/>
      <c r="K631" s="18"/>
      <c r="L631" s="18"/>
      <c r="M631" s="18"/>
      <c r="N631" s="165"/>
      <c r="O631" s="165"/>
      <c r="P631" s="18"/>
      <c r="Q631" s="18"/>
      <c r="R631" s="18"/>
      <c r="S631" s="18"/>
      <c r="T631" s="18"/>
      <c r="U631" s="18"/>
      <c r="V631" s="18"/>
      <c r="W631" s="18"/>
      <c r="X631" s="165"/>
      <c r="Y631" s="165"/>
      <c r="Z631" s="18"/>
      <c r="AA631" s="18"/>
      <c r="AB631" s="18"/>
      <c r="AC631" s="18"/>
      <c r="AD631" s="18"/>
      <c r="AE631" s="18"/>
    </row>
    <row r="632" spans="1:31" s="11" customFormat="1" ht="15" customHeight="1" x14ac:dyDescent="0.3">
      <c r="A632" s="59"/>
      <c r="B632" s="80"/>
      <c r="C632" s="174"/>
      <c r="D632" s="174"/>
      <c r="E632" s="17"/>
      <c r="F632" s="18"/>
      <c r="G632" s="18"/>
      <c r="H632" s="18"/>
      <c r="I632" s="18"/>
      <c r="J632" s="18"/>
      <c r="K632" s="18"/>
      <c r="L632" s="18"/>
      <c r="M632" s="18"/>
      <c r="N632" s="165"/>
      <c r="O632" s="165"/>
      <c r="P632" s="18"/>
      <c r="Q632" s="18"/>
      <c r="R632" s="18"/>
      <c r="S632" s="18"/>
      <c r="T632" s="18"/>
      <c r="U632" s="18"/>
      <c r="V632" s="18"/>
      <c r="W632" s="18"/>
      <c r="X632" s="165"/>
      <c r="Y632" s="165"/>
      <c r="Z632" s="18"/>
      <c r="AA632" s="18"/>
      <c r="AB632" s="18"/>
      <c r="AC632" s="18"/>
      <c r="AD632" s="18"/>
      <c r="AE632" s="18"/>
    </row>
    <row r="633" spans="1:31" s="11" customFormat="1" ht="15" customHeight="1" x14ac:dyDescent="0.3">
      <c r="A633" s="59"/>
      <c r="B633" s="80"/>
      <c r="C633" s="174"/>
      <c r="D633" s="174"/>
      <c r="E633" s="17"/>
      <c r="F633" s="18"/>
      <c r="G633" s="18"/>
      <c r="H633" s="18"/>
      <c r="I633" s="18"/>
      <c r="J633" s="18"/>
      <c r="K633" s="18"/>
      <c r="L633" s="18"/>
      <c r="M633" s="18"/>
      <c r="N633" s="165"/>
      <c r="O633" s="165"/>
      <c r="P633" s="18"/>
      <c r="Q633" s="18"/>
      <c r="R633" s="18"/>
      <c r="S633" s="18"/>
      <c r="T633" s="18"/>
      <c r="U633" s="18"/>
      <c r="V633" s="18"/>
      <c r="W633" s="18"/>
      <c r="X633" s="165"/>
      <c r="Y633" s="165"/>
      <c r="Z633" s="18"/>
      <c r="AA633" s="18"/>
      <c r="AB633" s="18"/>
      <c r="AC633" s="18"/>
      <c r="AD633" s="18"/>
      <c r="AE633" s="18"/>
    </row>
    <row r="634" spans="1:31" s="11" customFormat="1" ht="15" customHeight="1" x14ac:dyDescent="0.3">
      <c r="A634" s="59"/>
      <c r="B634" s="80"/>
      <c r="C634" s="174"/>
      <c r="D634" s="174"/>
      <c r="E634" s="17"/>
      <c r="F634" s="18"/>
      <c r="G634" s="18"/>
      <c r="H634" s="18"/>
      <c r="I634" s="18"/>
      <c r="J634" s="18"/>
      <c r="K634" s="18"/>
      <c r="L634" s="18"/>
      <c r="M634" s="18"/>
      <c r="N634" s="165"/>
      <c r="O634" s="165"/>
      <c r="P634" s="18"/>
      <c r="Q634" s="18"/>
      <c r="R634" s="18"/>
      <c r="S634" s="18"/>
      <c r="T634" s="18"/>
      <c r="U634" s="18"/>
      <c r="V634" s="18"/>
      <c r="W634" s="18"/>
      <c r="X634" s="165"/>
      <c r="Y634" s="165"/>
      <c r="Z634" s="18"/>
      <c r="AA634" s="18"/>
      <c r="AB634" s="18"/>
      <c r="AC634" s="18"/>
      <c r="AD634" s="18"/>
      <c r="AE634" s="18"/>
    </row>
    <row r="635" spans="1:31" s="11" customFormat="1" ht="15" customHeight="1" x14ac:dyDescent="0.3">
      <c r="A635" s="59"/>
      <c r="B635" s="80"/>
      <c r="C635" s="174"/>
      <c r="D635" s="174"/>
      <c r="E635" s="17"/>
      <c r="F635" s="18"/>
      <c r="G635" s="18"/>
      <c r="H635" s="18"/>
      <c r="I635" s="18"/>
      <c r="J635" s="18"/>
      <c r="K635" s="18"/>
      <c r="L635" s="18"/>
      <c r="M635" s="18"/>
      <c r="N635" s="165"/>
      <c r="O635" s="165"/>
      <c r="P635" s="18"/>
      <c r="Q635" s="18"/>
      <c r="R635" s="18"/>
      <c r="S635" s="18"/>
      <c r="T635" s="18"/>
      <c r="U635" s="18"/>
      <c r="V635" s="18"/>
      <c r="W635" s="18"/>
      <c r="X635" s="165"/>
      <c r="Y635" s="165"/>
      <c r="Z635" s="18"/>
      <c r="AA635" s="18"/>
      <c r="AB635" s="18"/>
      <c r="AC635" s="18"/>
      <c r="AD635" s="18"/>
      <c r="AE635" s="18"/>
    </row>
    <row r="636" spans="1:31" s="11" customFormat="1" ht="15" customHeight="1" x14ac:dyDescent="0.3">
      <c r="A636" s="59"/>
      <c r="B636" s="80"/>
      <c r="C636" s="174"/>
      <c r="D636" s="174"/>
      <c r="E636" s="17"/>
      <c r="F636" s="18"/>
      <c r="G636" s="18"/>
      <c r="H636" s="18"/>
      <c r="I636" s="18"/>
      <c r="J636" s="18"/>
      <c r="K636" s="18"/>
      <c r="L636" s="18"/>
      <c r="M636" s="18"/>
      <c r="N636" s="165"/>
      <c r="O636" s="165"/>
      <c r="P636" s="18"/>
      <c r="Q636" s="18"/>
      <c r="R636" s="18"/>
      <c r="S636" s="18"/>
      <c r="T636" s="18"/>
      <c r="U636" s="18"/>
      <c r="V636" s="18"/>
      <c r="W636" s="18"/>
      <c r="X636" s="165"/>
      <c r="Y636" s="165"/>
      <c r="Z636" s="18"/>
      <c r="AA636" s="18"/>
      <c r="AB636" s="18"/>
      <c r="AC636" s="18"/>
      <c r="AD636" s="18"/>
      <c r="AE636" s="18"/>
    </row>
    <row r="637" spans="1:31" s="11" customFormat="1" ht="15" customHeight="1" x14ac:dyDescent="0.3">
      <c r="A637" s="59"/>
      <c r="B637" s="80"/>
      <c r="C637" s="174"/>
      <c r="D637" s="174"/>
      <c r="E637" s="17"/>
      <c r="F637" s="18"/>
      <c r="G637" s="18"/>
      <c r="H637" s="18"/>
      <c r="I637" s="18"/>
      <c r="J637" s="18"/>
      <c r="K637" s="18"/>
      <c r="L637" s="18"/>
      <c r="M637" s="18"/>
      <c r="N637" s="165"/>
      <c r="O637" s="165"/>
      <c r="P637" s="18"/>
      <c r="Q637" s="18"/>
      <c r="R637" s="18"/>
      <c r="S637" s="18"/>
      <c r="T637" s="18"/>
      <c r="U637" s="18"/>
      <c r="V637" s="18"/>
      <c r="W637" s="18"/>
      <c r="X637" s="165"/>
      <c r="Y637" s="165"/>
      <c r="Z637" s="18"/>
      <c r="AA637" s="18"/>
      <c r="AB637" s="18"/>
      <c r="AC637" s="18"/>
      <c r="AD637" s="18"/>
      <c r="AE637" s="18"/>
    </row>
    <row r="638" spans="1:31" s="11" customFormat="1" ht="15" customHeight="1" x14ac:dyDescent="0.3">
      <c r="A638" s="59"/>
      <c r="B638" s="80"/>
      <c r="C638" s="174"/>
      <c r="D638" s="174"/>
      <c r="E638" s="17"/>
      <c r="F638" s="18"/>
      <c r="G638" s="18"/>
      <c r="H638" s="18"/>
      <c r="I638" s="18"/>
      <c r="J638" s="18"/>
      <c r="K638" s="18"/>
      <c r="L638" s="18"/>
      <c r="M638" s="18"/>
      <c r="N638" s="165"/>
      <c r="O638" s="165"/>
      <c r="P638" s="18"/>
      <c r="Q638" s="18"/>
      <c r="R638" s="18"/>
      <c r="S638" s="18"/>
      <c r="T638" s="18"/>
      <c r="U638" s="18"/>
      <c r="V638" s="18"/>
      <c r="W638" s="18"/>
      <c r="X638" s="165"/>
      <c r="Y638" s="165"/>
      <c r="Z638" s="18"/>
      <c r="AA638" s="18"/>
      <c r="AB638" s="18"/>
      <c r="AC638" s="18"/>
      <c r="AD638" s="18"/>
      <c r="AE638" s="18"/>
    </row>
    <row r="639" spans="1:31" s="11" customFormat="1" ht="15" customHeight="1" x14ac:dyDescent="0.3">
      <c r="A639" s="59"/>
      <c r="B639" s="80"/>
      <c r="C639" s="174"/>
      <c r="D639" s="174"/>
      <c r="E639" s="17"/>
      <c r="F639" s="18"/>
      <c r="G639" s="18"/>
      <c r="H639" s="18"/>
      <c r="I639" s="18"/>
      <c r="J639" s="18"/>
      <c r="K639" s="18"/>
      <c r="L639" s="18"/>
      <c r="M639" s="18"/>
      <c r="N639" s="165"/>
      <c r="O639" s="165"/>
      <c r="P639" s="18"/>
      <c r="Q639" s="18"/>
      <c r="R639" s="18"/>
      <c r="S639" s="18"/>
      <c r="T639" s="18"/>
      <c r="U639" s="18"/>
      <c r="V639" s="18"/>
      <c r="W639" s="18"/>
      <c r="X639" s="165"/>
      <c r="Y639" s="165"/>
      <c r="Z639" s="18"/>
      <c r="AA639" s="18"/>
      <c r="AB639" s="18"/>
      <c r="AC639" s="18"/>
      <c r="AD639" s="18"/>
      <c r="AE639" s="18"/>
    </row>
    <row r="640" spans="1:31" s="11" customFormat="1" ht="15" customHeight="1" x14ac:dyDescent="0.3">
      <c r="A640" s="59"/>
      <c r="B640" s="80"/>
      <c r="C640" s="174"/>
      <c r="D640" s="174"/>
      <c r="E640" s="17"/>
      <c r="F640" s="18"/>
      <c r="G640" s="18"/>
      <c r="H640" s="18"/>
      <c r="I640" s="18"/>
      <c r="J640" s="18"/>
      <c r="K640" s="18"/>
      <c r="L640" s="18"/>
      <c r="M640" s="18"/>
      <c r="N640" s="165"/>
      <c r="O640" s="165"/>
      <c r="P640" s="18"/>
      <c r="Q640" s="18"/>
      <c r="R640" s="18"/>
      <c r="S640" s="18"/>
      <c r="T640" s="18"/>
      <c r="U640" s="18"/>
      <c r="V640" s="18"/>
      <c r="W640" s="18"/>
      <c r="X640" s="165"/>
      <c r="Y640" s="165"/>
      <c r="Z640" s="18"/>
      <c r="AA640" s="18"/>
      <c r="AB640" s="18"/>
      <c r="AC640" s="18"/>
      <c r="AD640" s="18"/>
      <c r="AE640" s="18"/>
    </row>
    <row r="641" spans="1:31" s="11" customFormat="1" ht="15" customHeight="1" x14ac:dyDescent="0.3">
      <c r="A641" s="59"/>
      <c r="B641" s="80"/>
      <c r="C641" s="174"/>
      <c r="D641" s="174"/>
      <c r="E641" s="17"/>
      <c r="F641" s="18"/>
      <c r="G641" s="18"/>
      <c r="H641" s="18"/>
      <c r="I641" s="18"/>
      <c r="J641" s="18"/>
      <c r="K641" s="18"/>
      <c r="L641" s="18"/>
      <c r="M641" s="18"/>
      <c r="N641" s="165"/>
      <c r="O641" s="165"/>
      <c r="P641" s="18"/>
      <c r="Q641" s="18"/>
      <c r="R641" s="18"/>
      <c r="S641" s="18"/>
      <c r="T641" s="18"/>
      <c r="U641" s="18"/>
      <c r="V641" s="18"/>
      <c r="W641" s="18"/>
      <c r="X641" s="165"/>
      <c r="Y641" s="165"/>
      <c r="Z641" s="18"/>
      <c r="AA641" s="18"/>
      <c r="AB641" s="18"/>
      <c r="AC641" s="18"/>
      <c r="AD641" s="18"/>
      <c r="AE641" s="18"/>
    </row>
    <row r="642" spans="1:31" s="11" customFormat="1" ht="15" customHeight="1" x14ac:dyDescent="0.3">
      <c r="A642" s="59"/>
      <c r="B642" s="80"/>
      <c r="C642" s="174"/>
      <c r="D642" s="174"/>
      <c r="E642" s="17"/>
      <c r="F642" s="18"/>
      <c r="G642" s="18"/>
      <c r="H642" s="18"/>
      <c r="I642" s="18"/>
      <c r="J642" s="18"/>
      <c r="K642" s="18"/>
      <c r="L642" s="18"/>
      <c r="M642" s="18"/>
      <c r="N642" s="165"/>
      <c r="O642" s="165"/>
      <c r="P642" s="18"/>
      <c r="Q642" s="18"/>
      <c r="R642" s="18"/>
      <c r="S642" s="18"/>
      <c r="T642" s="18"/>
      <c r="U642" s="18"/>
      <c r="V642" s="18"/>
      <c r="W642" s="18"/>
      <c r="X642" s="165"/>
      <c r="Y642" s="165"/>
      <c r="Z642" s="18"/>
      <c r="AA642" s="18"/>
      <c r="AB642" s="18"/>
      <c r="AC642" s="18"/>
      <c r="AD642" s="18"/>
      <c r="AE642" s="18"/>
    </row>
    <row r="643" spans="1:31" s="11" customFormat="1" ht="15" customHeight="1" x14ac:dyDescent="0.3">
      <c r="A643" s="59"/>
      <c r="B643" s="80"/>
      <c r="C643" s="174"/>
      <c r="D643" s="174"/>
      <c r="E643" s="17"/>
      <c r="F643" s="18"/>
      <c r="G643" s="18"/>
      <c r="H643" s="18"/>
      <c r="I643" s="18"/>
      <c r="J643" s="18"/>
      <c r="K643" s="18"/>
      <c r="L643" s="18"/>
      <c r="M643" s="18"/>
      <c r="N643" s="165"/>
      <c r="O643" s="165"/>
      <c r="P643" s="18"/>
      <c r="Q643" s="18"/>
      <c r="R643" s="18"/>
      <c r="S643" s="18"/>
      <c r="T643" s="18"/>
      <c r="U643" s="18"/>
      <c r="V643" s="18"/>
      <c r="W643" s="18"/>
      <c r="X643" s="165"/>
      <c r="Y643" s="165"/>
      <c r="Z643" s="18"/>
      <c r="AA643" s="18"/>
      <c r="AB643" s="18"/>
      <c r="AC643" s="18"/>
      <c r="AD643" s="18"/>
      <c r="AE643" s="18"/>
    </row>
    <row r="644" spans="1:31" s="11" customFormat="1" ht="15" customHeight="1" x14ac:dyDescent="0.3">
      <c r="A644" s="59"/>
      <c r="B644" s="80"/>
      <c r="C644" s="174"/>
      <c r="D644" s="174"/>
      <c r="E644" s="17"/>
      <c r="F644" s="18"/>
      <c r="G644" s="18"/>
      <c r="H644" s="18"/>
      <c r="I644" s="18"/>
      <c r="J644" s="18"/>
      <c r="K644" s="18"/>
      <c r="L644" s="18"/>
      <c r="M644" s="18"/>
      <c r="N644" s="165"/>
      <c r="O644" s="165"/>
      <c r="P644" s="18"/>
      <c r="Q644" s="18"/>
      <c r="R644" s="18"/>
      <c r="S644" s="18"/>
      <c r="T644" s="18"/>
      <c r="U644" s="18"/>
      <c r="V644" s="18"/>
      <c r="W644" s="18"/>
      <c r="X644" s="165"/>
      <c r="Y644" s="165"/>
      <c r="Z644" s="18"/>
      <c r="AA644" s="18"/>
      <c r="AB644" s="18"/>
      <c r="AC644" s="18"/>
      <c r="AD644" s="18"/>
      <c r="AE644" s="18"/>
    </row>
    <row r="645" spans="1:31" s="11" customFormat="1" ht="15" customHeight="1" x14ac:dyDescent="0.3">
      <c r="A645" s="59"/>
      <c r="B645" s="80"/>
      <c r="C645" s="174"/>
      <c r="D645" s="174"/>
      <c r="E645" s="17"/>
      <c r="F645" s="18"/>
      <c r="G645" s="18"/>
      <c r="H645" s="18"/>
      <c r="I645" s="18"/>
      <c r="J645" s="18"/>
      <c r="K645" s="18"/>
      <c r="L645" s="18"/>
      <c r="M645" s="18"/>
      <c r="N645" s="165"/>
      <c r="O645" s="165"/>
      <c r="P645" s="18"/>
      <c r="Q645" s="18"/>
      <c r="R645" s="18"/>
      <c r="S645" s="18"/>
      <c r="T645" s="18"/>
      <c r="U645" s="18"/>
      <c r="V645" s="18"/>
      <c r="W645" s="18"/>
      <c r="X645" s="165"/>
      <c r="Y645" s="165"/>
      <c r="Z645" s="18"/>
      <c r="AA645" s="18"/>
      <c r="AB645" s="18"/>
      <c r="AC645" s="18"/>
      <c r="AD645" s="18"/>
      <c r="AE645" s="18"/>
    </row>
    <row r="646" spans="1:31" s="11" customFormat="1" ht="15" customHeight="1" x14ac:dyDescent="0.3">
      <c r="A646" s="59"/>
      <c r="B646" s="80"/>
      <c r="C646" s="174"/>
      <c r="D646" s="174"/>
      <c r="E646" s="17"/>
      <c r="F646" s="18"/>
      <c r="G646" s="18"/>
      <c r="H646" s="18"/>
      <c r="I646" s="18"/>
      <c r="J646" s="18"/>
      <c r="K646" s="18"/>
      <c r="L646" s="18"/>
      <c r="M646" s="18"/>
      <c r="N646" s="165"/>
      <c r="O646" s="165"/>
      <c r="P646" s="18"/>
      <c r="Q646" s="18"/>
      <c r="R646" s="18"/>
      <c r="S646" s="18"/>
      <c r="T646" s="18"/>
      <c r="U646" s="18"/>
      <c r="V646" s="18"/>
      <c r="W646" s="18"/>
      <c r="X646" s="165"/>
      <c r="Y646" s="165"/>
      <c r="Z646" s="18"/>
      <c r="AA646" s="18"/>
      <c r="AB646" s="18"/>
      <c r="AC646" s="18"/>
      <c r="AD646" s="18"/>
      <c r="AE646" s="18"/>
    </row>
    <row r="647" spans="1:31" s="11" customFormat="1" ht="15" customHeight="1" x14ac:dyDescent="0.3">
      <c r="A647" s="59"/>
      <c r="B647" s="80"/>
      <c r="C647" s="174"/>
      <c r="D647" s="174"/>
      <c r="E647" s="17"/>
      <c r="F647" s="18"/>
      <c r="G647" s="18"/>
      <c r="H647" s="18"/>
      <c r="I647" s="18"/>
      <c r="J647" s="18"/>
      <c r="K647" s="18"/>
      <c r="L647" s="18"/>
      <c r="M647" s="18"/>
      <c r="N647" s="165"/>
      <c r="O647" s="165"/>
      <c r="P647" s="18"/>
      <c r="Q647" s="18"/>
      <c r="R647" s="18"/>
      <c r="S647" s="18"/>
      <c r="T647" s="18"/>
      <c r="U647" s="18"/>
      <c r="V647" s="18"/>
      <c r="W647" s="18"/>
      <c r="X647" s="165"/>
      <c r="Y647" s="165"/>
      <c r="Z647" s="18"/>
      <c r="AA647" s="18"/>
      <c r="AB647" s="18"/>
      <c r="AC647" s="18"/>
      <c r="AD647" s="18"/>
      <c r="AE647" s="18"/>
    </row>
    <row r="648" spans="1:31" s="11" customFormat="1" ht="15" customHeight="1" x14ac:dyDescent="0.3">
      <c r="A648" s="59"/>
      <c r="B648" s="80"/>
      <c r="C648" s="174"/>
      <c r="D648" s="174"/>
      <c r="E648" s="17"/>
      <c r="F648" s="18"/>
      <c r="G648" s="18"/>
      <c r="H648" s="18"/>
      <c r="I648" s="18"/>
      <c r="J648" s="18"/>
      <c r="K648" s="18"/>
      <c r="L648" s="18"/>
      <c r="M648" s="18"/>
      <c r="N648" s="165"/>
      <c r="O648" s="165"/>
      <c r="P648" s="18"/>
      <c r="Q648" s="18"/>
      <c r="R648" s="18"/>
      <c r="S648" s="18"/>
      <c r="T648" s="18"/>
      <c r="U648" s="18"/>
      <c r="V648" s="18"/>
      <c r="W648" s="18"/>
      <c r="X648" s="165"/>
      <c r="Y648" s="165"/>
      <c r="Z648" s="18"/>
      <c r="AA648" s="18"/>
      <c r="AB648" s="18"/>
      <c r="AC648" s="18"/>
      <c r="AD648" s="18"/>
      <c r="AE648" s="18"/>
    </row>
    <row r="649" spans="1:31" s="11" customFormat="1" ht="15" customHeight="1" x14ac:dyDescent="0.3">
      <c r="A649" s="59"/>
      <c r="B649" s="80"/>
      <c r="C649" s="174"/>
      <c r="D649" s="174"/>
      <c r="E649" s="17"/>
      <c r="F649" s="18"/>
      <c r="G649" s="18"/>
      <c r="H649" s="18"/>
      <c r="I649" s="18"/>
      <c r="J649" s="18"/>
      <c r="K649" s="18"/>
      <c r="L649" s="18"/>
      <c r="M649" s="18"/>
      <c r="N649" s="165"/>
      <c r="O649" s="165"/>
      <c r="P649" s="18"/>
      <c r="Q649" s="18"/>
      <c r="R649" s="18"/>
      <c r="S649" s="18"/>
      <c r="T649" s="18"/>
      <c r="U649" s="18"/>
      <c r="V649" s="18"/>
      <c r="W649" s="18"/>
      <c r="X649" s="165"/>
      <c r="Y649" s="165"/>
      <c r="Z649" s="18"/>
      <c r="AA649" s="18"/>
      <c r="AB649" s="18"/>
      <c r="AC649" s="18"/>
      <c r="AD649" s="18"/>
      <c r="AE649" s="18"/>
    </row>
    <row r="650" spans="1:31" s="11" customFormat="1" ht="15" hidden="1" customHeight="1" x14ac:dyDescent="0.2">
      <c r="A650" s="59"/>
      <c r="B650" s="80"/>
      <c r="C650" s="226"/>
      <c r="D650" s="227"/>
      <c r="E650" s="227"/>
      <c r="F650" s="228"/>
      <c r="G650" s="229"/>
      <c r="H650" s="229"/>
      <c r="I650" s="230"/>
      <c r="J650" s="229"/>
      <c r="K650" s="229"/>
      <c r="L650" s="231"/>
      <c r="M650" s="232"/>
      <c r="N650" s="233"/>
      <c r="O650" s="167"/>
      <c r="P650" s="14"/>
      <c r="Q650" s="14"/>
      <c r="R650" s="14"/>
      <c r="S650" s="14"/>
      <c r="T650" s="14"/>
      <c r="U650" s="14"/>
      <c r="V650" s="14"/>
      <c r="W650" s="14"/>
      <c r="X650" s="167"/>
      <c r="Y650" s="167"/>
      <c r="Z650" s="14"/>
      <c r="AA650" s="74"/>
      <c r="AB650" s="14"/>
      <c r="AC650" s="14"/>
    </row>
    <row r="651" spans="1:31" s="11" customFormat="1" ht="15" hidden="1" customHeight="1" x14ac:dyDescent="0.2">
      <c r="A651" s="59"/>
      <c r="B651" s="80"/>
      <c r="C651" s="226"/>
      <c r="D651" s="227"/>
      <c r="E651" s="227"/>
      <c r="F651" s="228"/>
      <c r="G651" s="229"/>
      <c r="H651" s="229"/>
      <c r="I651" s="230"/>
      <c r="J651" s="229"/>
      <c r="K651" s="229"/>
      <c r="L651" s="231"/>
      <c r="M651" s="232"/>
      <c r="N651" s="233"/>
      <c r="O651" s="167"/>
      <c r="P651" s="14"/>
      <c r="Q651" s="14"/>
      <c r="R651" s="14"/>
      <c r="S651" s="14"/>
      <c r="T651" s="14"/>
      <c r="U651" s="14"/>
      <c r="V651" s="14"/>
      <c r="W651" s="14"/>
      <c r="X651" s="167"/>
      <c r="Y651" s="167"/>
      <c r="Z651" s="14"/>
      <c r="AA651" s="74"/>
      <c r="AB651" s="14"/>
      <c r="AC651" s="14"/>
    </row>
    <row r="652" spans="1:31" s="11" customFormat="1" ht="15" hidden="1" customHeight="1" x14ac:dyDescent="0.2">
      <c r="A652" s="59"/>
      <c r="B652" s="80"/>
      <c r="C652" s="226"/>
      <c r="D652" s="227"/>
      <c r="E652" s="227"/>
      <c r="F652" s="228"/>
      <c r="G652" s="229"/>
      <c r="H652" s="229"/>
      <c r="I652" s="230"/>
      <c r="J652" s="229"/>
      <c r="K652" s="229"/>
      <c r="L652" s="231"/>
      <c r="M652" s="232"/>
      <c r="N652" s="233"/>
      <c r="O652" s="167"/>
      <c r="P652" s="14"/>
      <c r="Q652" s="14"/>
      <c r="R652" s="14"/>
      <c r="S652" s="14"/>
      <c r="T652" s="14"/>
      <c r="U652" s="14"/>
      <c r="V652" s="14"/>
      <c r="W652" s="14"/>
      <c r="X652" s="167"/>
      <c r="Y652" s="167"/>
      <c r="Z652" s="14"/>
      <c r="AA652" s="74"/>
      <c r="AB652" s="14"/>
      <c r="AC652" s="14"/>
    </row>
    <row r="653" spans="1:31" s="11" customFormat="1" ht="15" hidden="1" customHeight="1" x14ac:dyDescent="0.2">
      <c r="A653" s="59"/>
      <c r="B653" s="80"/>
      <c r="C653" s="226"/>
      <c r="D653" s="227"/>
      <c r="E653" s="227"/>
      <c r="F653" s="228"/>
      <c r="G653" s="229"/>
      <c r="H653" s="229"/>
      <c r="I653" s="230"/>
      <c r="J653" s="229"/>
      <c r="K653" s="229"/>
      <c r="L653" s="231"/>
      <c r="M653" s="232"/>
      <c r="N653" s="233"/>
      <c r="O653" s="167"/>
      <c r="P653" s="14"/>
      <c r="Q653" s="14"/>
      <c r="R653" s="14"/>
      <c r="S653" s="14"/>
      <c r="T653" s="14"/>
      <c r="U653" s="14"/>
      <c r="V653" s="14"/>
      <c r="W653" s="14"/>
      <c r="X653" s="167"/>
      <c r="Y653" s="167"/>
      <c r="Z653" s="14"/>
      <c r="AA653" s="74"/>
      <c r="AB653" s="14"/>
      <c r="AC653" s="14"/>
    </row>
    <row r="654" spans="1:31" s="11" customFormat="1" ht="15" hidden="1" customHeight="1" x14ac:dyDescent="0.2">
      <c r="A654" s="59"/>
      <c r="B654" s="80"/>
      <c r="C654" s="226"/>
      <c r="D654" s="227"/>
      <c r="E654" s="227"/>
      <c r="F654" s="228"/>
      <c r="G654" s="229"/>
      <c r="H654" s="229"/>
      <c r="I654" s="230"/>
      <c r="J654" s="229"/>
      <c r="K654" s="229"/>
      <c r="L654" s="231"/>
      <c r="M654" s="232"/>
      <c r="N654" s="233"/>
      <c r="O654" s="167"/>
      <c r="P654" s="14"/>
      <c r="Q654" s="14"/>
      <c r="R654" s="14"/>
      <c r="S654" s="14"/>
      <c r="T654" s="14"/>
      <c r="U654" s="14"/>
      <c r="V654" s="14"/>
      <c r="W654" s="14"/>
      <c r="X654" s="167"/>
      <c r="Y654" s="167"/>
      <c r="Z654" s="14"/>
      <c r="AA654" s="74"/>
      <c r="AB654" s="14"/>
      <c r="AC654" s="14"/>
    </row>
    <row r="655" spans="1:31" s="11" customFormat="1" ht="15" hidden="1" customHeight="1" x14ac:dyDescent="0.2">
      <c r="A655" s="59"/>
      <c r="B655" s="80"/>
      <c r="C655" s="226"/>
      <c r="D655" s="227"/>
      <c r="E655" s="227"/>
      <c r="F655" s="228"/>
      <c r="G655" s="229"/>
      <c r="H655" s="229"/>
      <c r="I655" s="230"/>
      <c r="J655" s="229"/>
      <c r="K655" s="229"/>
      <c r="L655" s="231"/>
      <c r="M655" s="232"/>
      <c r="N655" s="233"/>
      <c r="O655" s="167"/>
      <c r="P655" s="14"/>
      <c r="Q655" s="14"/>
      <c r="R655" s="14"/>
      <c r="S655" s="14"/>
      <c r="T655" s="14"/>
      <c r="U655" s="14"/>
      <c r="V655" s="14"/>
      <c r="W655" s="14"/>
      <c r="X655" s="167"/>
      <c r="Y655" s="167"/>
      <c r="Z655" s="14"/>
      <c r="AA655" s="74"/>
      <c r="AB655" s="14"/>
      <c r="AC655" s="14"/>
    </row>
    <row r="656" spans="1:31" s="11" customFormat="1" ht="15" hidden="1" customHeight="1" x14ac:dyDescent="0.2">
      <c r="A656" s="59"/>
      <c r="B656" s="80"/>
      <c r="C656" s="226"/>
      <c r="D656" s="227"/>
      <c r="E656" s="227"/>
      <c r="F656" s="228"/>
      <c r="G656" s="229"/>
      <c r="H656" s="229"/>
      <c r="I656" s="230"/>
      <c r="J656" s="229"/>
      <c r="K656" s="229"/>
      <c r="L656" s="231"/>
      <c r="M656" s="232"/>
      <c r="N656" s="233"/>
      <c r="O656" s="167"/>
      <c r="P656" s="14"/>
      <c r="Q656" s="14"/>
      <c r="R656" s="14"/>
      <c r="S656" s="14"/>
      <c r="T656" s="14"/>
      <c r="U656" s="14"/>
      <c r="V656" s="14"/>
      <c r="W656" s="14"/>
      <c r="X656" s="167"/>
      <c r="Y656" s="167"/>
      <c r="Z656" s="14"/>
      <c r="AA656" s="74"/>
      <c r="AB656" s="14"/>
      <c r="AC656" s="14"/>
    </row>
    <row r="657" spans="1:29" s="11" customFormat="1" ht="15" hidden="1" customHeight="1" x14ac:dyDescent="0.2">
      <c r="A657" s="59"/>
      <c r="B657" s="80"/>
      <c r="C657" s="226"/>
      <c r="D657" s="227"/>
      <c r="E657" s="227"/>
      <c r="F657" s="228"/>
      <c r="G657" s="229"/>
      <c r="H657" s="229"/>
      <c r="I657" s="230"/>
      <c r="J657" s="229"/>
      <c r="K657" s="229"/>
      <c r="L657" s="231"/>
      <c r="M657" s="232"/>
      <c r="N657" s="233"/>
      <c r="O657" s="167"/>
      <c r="P657" s="14"/>
      <c r="Q657" s="14"/>
      <c r="R657" s="14"/>
      <c r="S657" s="14"/>
      <c r="T657" s="14"/>
      <c r="U657" s="14"/>
      <c r="V657" s="14"/>
      <c r="W657" s="14"/>
      <c r="X657" s="167"/>
      <c r="Y657" s="167"/>
      <c r="Z657" s="14"/>
      <c r="AA657" s="74"/>
      <c r="AB657" s="14"/>
      <c r="AC657" s="14"/>
    </row>
    <row r="658" spans="1:29" s="11" customFormat="1" ht="15" hidden="1" customHeight="1" x14ac:dyDescent="0.2">
      <c r="A658" s="59"/>
      <c r="B658" s="80"/>
      <c r="C658" s="226"/>
      <c r="D658" s="227"/>
      <c r="E658" s="227"/>
      <c r="F658" s="228"/>
      <c r="G658" s="229"/>
      <c r="H658" s="229"/>
      <c r="I658" s="230"/>
      <c r="J658" s="229"/>
      <c r="K658" s="229"/>
      <c r="L658" s="231"/>
      <c r="M658" s="232"/>
      <c r="N658" s="233"/>
      <c r="O658" s="167"/>
      <c r="P658" s="14"/>
      <c r="Q658" s="14"/>
      <c r="R658" s="14"/>
      <c r="S658" s="14"/>
      <c r="T658" s="14"/>
      <c r="U658" s="14"/>
      <c r="V658" s="14"/>
      <c r="W658" s="14"/>
      <c r="X658" s="167"/>
      <c r="Y658" s="167"/>
      <c r="Z658" s="14"/>
      <c r="AA658" s="74"/>
      <c r="AB658" s="14"/>
      <c r="AC658" s="14"/>
    </row>
    <row r="659" spans="1:29" s="11" customFormat="1" ht="15" hidden="1" customHeight="1" x14ac:dyDescent="0.2">
      <c r="A659" s="59"/>
      <c r="B659" s="80"/>
      <c r="C659" s="226"/>
      <c r="D659" s="227"/>
      <c r="E659" s="227"/>
      <c r="F659" s="228"/>
      <c r="G659" s="229"/>
      <c r="H659" s="229"/>
      <c r="I659" s="230"/>
      <c r="J659" s="229"/>
      <c r="K659" s="229"/>
      <c r="L659" s="231"/>
      <c r="M659" s="232"/>
      <c r="N659" s="233"/>
      <c r="O659" s="167"/>
      <c r="P659" s="14"/>
      <c r="Q659" s="14"/>
      <c r="R659" s="14"/>
      <c r="S659" s="14"/>
      <c r="T659" s="14"/>
      <c r="U659" s="14"/>
      <c r="V659" s="14"/>
      <c r="W659" s="14"/>
      <c r="X659" s="167"/>
      <c r="Y659" s="167"/>
      <c r="Z659" s="14"/>
      <c r="AA659" s="74"/>
      <c r="AB659" s="14"/>
      <c r="AC659" s="14"/>
    </row>
    <row r="660" spans="1:29" s="11" customFormat="1" ht="15" hidden="1" customHeight="1" x14ac:dyDescent="0.2">
      <c r="A660" s="59"/>
      <c r="B660" s="80"/>
      <c r="C660" s="226"/>
      <c r="D660" s="227"/>
      <c r="E660" s="227"/>
      <c r="F660" s="228"/>
      <c r="G660" s="229"/>
      <c r="H660" s="229"/>
      <c r="I660" s="230"/>
      <c r="J660" s="229"/>
      <c r="K660" s="229"/>
      <c r="L660" s="231"/>
      <c r="M660" s="232"/>
      <c r="N660" s="233"/>
      <c r="O660" s="167"/>
      <c r="P660" s="14"/>
      <c r="Q660" s="14"/>
      <c r="R660" s="14"/>
      <c r="S660" s="14"/>
      <c r="T660" s="14"/>
      <c r="U660" s="14"/>
      <c r="V660" s="14"/>
      <c r="W660" s="14"/>
      <c r="X660" s="167"/>
      <c r="Y660" s="167"/>
      <c r="Z660" s="14"/>
      <c r="AA660" s="74"/>
      <c r="AB660" s="14"/>
      <c r="AC660" s="14"/>
    </row>
    <row r="661" spans="1:29" s="11" customFormat="1" ht="15" hidden="1" customHeight="1" x14ac:dyDescent="0.2">
      <c r="A661" s="59"/>
      <c r="B661" s="80"/>
      <c r="C661" s="226"/>
      <c r="D661" s="227"/>
      <c r="E661" s="227"/>
      <c r="F661" s="228"/>
      <c r="G661" s="229"/>
      <c r="H661" s="229"/>
      <c r="I661" s="230"/>
      <c r="J661" s="229"/>
      <c r="K661" s="229"/>
      <c r="L661" s="231"/>
      <c r="M661" s="232"/>
      <c r="N661" s="233"/>
      <c r="O661" s="167"/>
      <c r="P661" s="14"/>
      <c r="Q661" s="14"/>
      <c r="R661" s="14"/>
      <c r="S661" s="14"/>
      <c r="T661" s="14"/>
      <c r="U661" s="14"/>
      <c r="V661" s="14"/>
      <c r="W661" s="14"/>
      <c r="X661" s="167"/>
      <c r="Y661" s="167"/>
      <c r="Z661" s="14"/>
      <c r="AA661" s="74"/>
      <c r="AB661" s="14"/>
      <c r="AC661" s="14"/>
    </row>
    <row r="662" spans="1:29" s="11" customFormat="1" ht="15" hidden="1" customHeight="1" x14ac:dyDescent="0.2">
      <c r="A662" s="59"/>
      <c r="B662" s="80"/>
      <c r="C662" s="226"/>
      <c r="D662" s="227"/>
      <c r="E662" s="227"/>
      <c r="F662" s="228"/>
      <c r="G662" s="229"/>
      <c r="H662" s="229"/>
      <c r="I662" s="230"/>
      <c r="J662" s="229"/>
      <c r="K662" s="229"/>
      <c r="L662" s="231"/>
      <c r="M662" s="232"/>
      <c r="N662" s="233"/>
      <c r="O662" s="167"/>
      <c r="P662" s="14"/>
      <c r="Q662" s="14"/>
      <c r="R662" s="14"/>
      <c r="S662" s="14"/>
      <c r="T662" s="14"/>
      <c r="U662" s="14"/>
      <c r="V662" s="14"/>
      <c r="W662" s="14"/>
      <c r="X662" s="167"/>
      <c r="Y662" s="167"/>
      <c r="Z662" s="14"/>
      <c r="AA662" s="74"/>
      <c r="AB662" s="14"/>
      <c r="AC662" s="14"/>
    </row>
    <row r="663" spans="1:29" s="11" customFormat="1" ht="15" hidden="1" customHeight="1" x14ac:dyDescent="0.2">
      <c r="A663" s="59"/>
      <c r="B663" s="80"/>
      <c r="C663" s="226"/>
      <c r="D663" s="227"/>
      <c r="E663" s="227"/>
      <c r="F663" s="228"/>
      <c r="G663" s="229"/>
      <c r="H663" s="229"/>
      <c r="I663" s="230"/>
      <c r="J663" s="229"/>
      <c r="K663" s="229"/>
      <c r="L663" s="231"/>
      <c r="M663" s="232"/>
      <c r="N663" s="233"/>
      <c r="O663" s="167"/>
      <c r="P663" s="14"/>
      <c r="Q663" s="14"/>
      <c r="R663" s="14"/>
      <c r="S663" s="14"/>
      <c r="T663" s="14"/>
      <c r="U663" s="14"/>
      <c r="V663" s="14"/>
      <c r="W663" s="14"/>
      <c r="X663" s="167"/>
      <c r="Y663" s="167"/>
      <c r="Z663" s="14"/>
      <c r="AA663" s="74"/>
      <c r="AB663" s="14"/>
      <c r="AC663" s="14"/>
    </row>
    <row r="664" spans="1:29" s="11" customFormat="1" ht="15" hidden="1" customHeight="1" x14ac:dyDescent="0.2">
      <c r="A664" s="59"/>
      <c r="B664" s="80"/>
      <c r="C664" s="226"/>
      <c r="D664" s="227"/>
      <c r="E664" s="227"/>
      <c r="F664" s="228"/>
      <c r="G664" s="229"/>
      <c r="H664" s="229"/>
      <c r="I664" s="230"/>
      <c r="J664" s="229"/>
      <c r="K664" s="229"/>
      <c r="L664" s="231"/>
      <c r="M664" s="232"/>
      <c r="N664" s="233"/>
      <c r="O664" s="167"/>
      <c r="P664" s="14"/>
      <c r="Q664" s="14"/>
      <c r="R664" s="14"/>
      <c r="S664" s="14"/>
      <c r="T664" s="14"/>
      <c r="U664" s="14"/>
      <c r="V664" s="14"/>
      <c r="W664" s="14"/>
      <c r="X664" s="167"/>
      <c r="Y664" s="167"/>
      <c r="Z664" s="14"/>
      <c r="AA664" s="74"/>
      <c r="AB664" s="14"/>
      <c r="AC664" s="14"/>
    </row>
    <row r="665" spans="1:29" s="11" customFormat="1" ht="15" hidden="1" customHeight="1" x14ac:dyDescent="0.2">
      <c r="A665" s="59"/>
      <c r="B665" s="80"/>
      <c r="C665" s="226"/>
      <c r="D665" s="227"/>
      <c r="E665" s="227"/>
      <c r="F665" s="228"/>
      <c r="G665" s="229"/>
      <c r="H665" s="229"/>
      <c r="I665" s="230"/>
      <c r="J665" s="229"/>
      <c r="K665" s="229"/>
      <c r="L665" s="231"/>
      <c r="M665" s="232"/>
      <c r="N665" s="233"/>
      <c r="O665" s="167"/>
      <c r="P665" s="14"/>
      <c r="Q665" s="14"/>
      <c r="R665" s="14"/>
      <c r="S665" s="14"/>
      <c r="T665" s="14"/>
      <c r="U665" s="14"/>
      <c r="V665" s="14"/>
      <c r="W665" s="14"/>
      <c r="X665" s="167"/>
      <c r="Y665" s="167"/>
      <c r="Z665" s="14"/>
      <c r="AA665" s="74"/>
      <c r="AB665" s="14"/>
      <c r="AC665" s="14"/>
    </row>
    <row r="666" spans="1:29" s="11" customFormat="1" ht="15" hidden="1" customHeight="1" x14ac:dyDescent="0.2">
      <c r="A666" s="59"/>
      <c r="B666" s="80"/>
      <c r="C666" s="226"/>
      <c r="D666" s="227"/>
      <c r="E666" s="227"/>
      <c r="F666" s="228"/>
      <c r="G666" s="229"/>
      <c r="H666" s="229"/>
      <c r="I666" s="230"/>
      <c r="J666" s="229"/>
      <c r="K666" s="229"/>
      <c r="L666" s="231"/>
      <c r="M666" s="232"/>
      <c r="N666" s="233"/>
      <c r="O666" s="167"/>
      <c r="P666" s="14"/>
      <c r="Q666" s="14"/>
      <c r="R666" s="14"/>
      <c r="S666" s="14"/>
      <c r="T666" s="14"/>
      <c r="U666" s="14"/>
      <c r="V666" s="14"/>
      <c r="W666" s="14"/>
      <c r="X666" s="167"/>
      <c r="Y666" s="167"/>
      <c r="Z666" s="14"/>
      <c r="AA666" s="74"/>
      <c r="AB666" s="14"/>
      <c r="AC666" s="14"/>
    </row>
    <row r="667" spans="1:29" s="11" customFormat="1" ht="15" hidden="1" customHeight="1" x14ac:dyDescent="0.2">
      <c r="A667" s="59"/>
      <c r="B667" s="80"/>
      <c r="C667" s="226"/>
      <c r="D667" s="227"/>
      <c r="E667" s="227"/>
      <c r="F667" s="228"/>
      <c r="G667" s="229"/>
      <c r="H667" s="229"/>
      <c r="I667" s="230"/>
      <c r="J667" s="229"/>
      <c r="K667" s="229"/>
      <c r="L667" s="231"/>
      <c r="M667" s="232"/>
      <c r="N667" s="233"/>
      <c r="O667" s="167"/>
      <c r="P667" s="14"/>
      <c r="Q667" s="14"/>
      <c r="R667" s="14"/>
      <c r="S667" s="14"/>
      <c r="T667" s="14"/>
      <c r="U667" s="14"/>
      <c r="V667" s="14"/>
      <c r="W667" s="14"/>
      <c r="X667" s="167"/>
      <c r="Y667" s="167"/>
      <c r="Z667" s="14"/>
      <c r="AA667" s="74"/>
      <c r="AB667" s="14"/>
      <c r="AC667" s="14"/>
    </row>
    <row r="668" spans="1:29" s="11" customFormat="1" ht="15" hidden="1" customHeight="1" x14ac:dyDescent="0.2">
      <c r="A668" s="59"/>
      <c r="B668" s="80"/>
      <c r="C668" s="226"/>
      <c r="D668" s="227"/>
      <c r="E668" s="227"/>
      <c r="F668" s="228"/>
      <c r="G668" s="229"/>
      <c r="H668" s="229"/>
      <c r="I668" s="230"/>
      <c r="J668" s="229"/>
      <c r="K668" s="229"/>
      <c r="L668" s="231"/>
      <c r="M668" s="232"/>
      <c r="N668" s="233"/>
      <c r="O668" s="167"/>
      <c r="P668" s="14"/>
      <c r="Q668" s="14"/>
      <c r="R668" s="14"/>
      <c r="S668" s="14"/>
      <c r="T668" s="14"/>
      <c r="U668" s="14"/>
      <c r="V668" s="14"/>
      <c r="W668" s="14"/>
      <c r="X668" s="167"/>
      <c r="Y668" s="167"/>
      <c r="Z668" s="14"/>
      <c r="AA668" s="74"/>
      <c r="AB668" s="14"/>
      <c r="AC668" s="14"/>
    </row>
    <row r="669" spans="1:29" s="11" customFormat="1" ht="15" hidden="1" customHeight="1" x14ac:dyDescent="0.2">
      <c r="A669" s="59"/>
      <c r="B669" s="80"/>
      <c r="C669" s="226"/>
      <c r="D669" s="227"/>
      <c r="E669" s="227"/>
      <c r="F669" s="228"/>
      <c r="G669" s="229"/>
      <c r="H669" s="229"/>
      <c r="I669" s="230"/>
      <c r="J669" s="229"/>
      <c r="K669" s="229"/>
      <c r="L669" s="231"/>
      <c r="M669" s="232"/>
      <c r="N669" s="233"/>
      <c r="O669" s="167"/>
      <c r="P669" s="14"/>
      <c r="Q669" s="14"/>
      <c r="R669" s="14"/>
      <c r="S669" s="14"/>
      <c r="T669" s="14"/>
      <c r="U669" s="14"/>
      <c r="V669" s="14"/>
      <c r="W669" s="14"/>
      <c r="X669" s="167"/>
      <c r="Y669" s="167"/>
      <c r="Z669" s="14"/>
      <c r="AA669" s="74"/>
      <c r="AB669" s="14"/>
      <c r="AC669" s="14"/>
    </row>
    <row r="670" spans="1:29" s="11" customFormat="1" ht="15" hidden="1" customHeight="1" x14ac:dyDescent="0.2">
      <c r="A670" s="59"/>
      <c r="B670" s="80"/>
      <c r="C670" s="226"/>
      <c r="D670" s="227"/>
      <c r="E670" s="227"/>
      <c r="F670" s="228"/>
      <c r="G670" s="229"/>
      <c r="H670" s="229"/>
      <c r="I670" s="230"/>
      <c r="J670" s="229"/>
      <c r="K670" s="229"/>
      <c r="L670" s="231"/>
      <c r="M670" s="232"/>
      <c r="N670" s="233"/>
      <c r="O670" s="167"/>
      <c r="P670" s="14"/>
      <c r="Q670" s="14"/>
      <c r="R670" s="14"/>
      <c r="S670" s="14"/>
      <c r="T670" s="14"/>
      <c r="U670" s="14"/>
      <c r="V670" s="14"/>
      <c r="W670" s="14"/>
      <c r="X670" s="167"/>
      <c r="Y670" s="167"/>
      <c r="Z670" s="14"/>
      <c r="AA670" s="74"/>
      <c r="AB670" s="14"/>
      <c r="AC670" s="14"/>
    </row>
    <row r="671" spans="1:29" s="11" customFormat="1" ht="15" hidden="1" customHeight="1" x14ac:dyDescent="0.2">
      <c r="A671" s="59"/>
      <c r="B671" s="80"/>
      <c r="C671" s="226"/>
      <c r="D671" s="227"/>
      <c r="E671" s="227"/>
      <c r="F671" s="228"/>
      <c r="G671" s="229"/>
      <c r="H671" s="229"/>
      <c r="I671" s="230"/>
      <c r="J671" s="229"/>
      <c r="K671" s="229"/>
      <c r="L671" s="231"/>
      <c r="M671" s="232"/>
      <c r="N671" s="233"/>
      <c r="O671" s="167"/>
      <c r="P671" s="14"/>
      <c r="Q671" s="14"/>
      <c r="R671" s="14"/>
      <c r="S671" s="14"/>
      <c r="T671" s="14"/>
      <c r="U671" s="14"/>
      <c r="V671" s="14"/>
      <c r="W671" s="14"/>
      <c r="X671" s="167"/>
      <c r="Y671" s="167"/>
      <c r="Z671" s="14"/>
      <c r="AA671" s="74"/>
      <c r="AB671" s="14"/>
      <c r="AC671" s="14"/>
    </row>
    <row r="672" spans="1:29" s="11" customFormat="1" ht="15" hidden="1" customHeight="1" x14ac:dyDescent="0.2">
      <c r="A672" s="59"/>
      <c r="B672" s="80"/>
      <c r="C672" s="226"/>
      <c r="D672" s="227"/>
      <c r="E672" s="227"/>
      <c r="F672" s="228"/>
      <c r="G672" s="229"/>
      <c r="H672" s="229"/>
      <c r="I672" s="230"/>
      <c r="J672" s="229"/>
      <c r="K672" s="229"/>
      <c r="L672" s="231"/>
      <c r="M672" s="232"/>
      <c r="N672" s="233"/>
      <c r="O672" s="167"/>
      <c r="P672" s="14"/>
      <c r="Q672" s="14"/>
      <c r="R672" s="14"/>
      <c r="S672" s="14"/>
      <c r="T672" s="14"/>
      <c r="U672" s="14"/>
      <c r="V672" s="14"/>
      <c r="W672" s="14"/>
      <c r="X672" s="167"/>
      <c r="Y672" s="167"/>
      <c r="Z672" s="14"/>
      <c r="AA672" s="74"/>
      <c r="AB672" s="14"/>
      <c r="AC672" s="14"/>
    </row>
    <row r="673" spans="1:29" s="11" customFormat="1" ht="15" hidden="1" customHeight="1" x14ac:dyDescent="0.2">
      <c r="A673" s="59"/>
      <c r="B673" s="80"/>
      <c r="C673" s="226"/>
      <c r="D673" s="227"/>
      <c r="E673" s="227"/>
      <c r="F673" s="228"/>
      <c r="G673" s="229"/>
      <c r="H673" s="229"/>
      <c r="I673" s="230"/>
      <c r="J673" s="229"/>
      <c r="K673" s="229"/>
      <c r="L673" s="231"/>
      <c r="M673" s="232"/>
      <c r="N673" s="233"/>
      <c r="O673" s="167"/>
      <c r="P673" s="14"/>
      <c r="Q673" s="14"/>
      <c r="R673" s="14"/>
      <c r="S673" s="14"/>
      <c r="T673" s="14"/>
      <c r="U673" s="14"/>
      <c r="V673" s="14"/>
      <c r="W673" s="14"/>
      <c r="X673" s="167"/>
      <c r="Y673" s="167"/>
      <c r="Z673" s="14"/>
      <c r="AA673" s="74"/>
      <c r="AB673" s="14"/>
      <c r="AC673" s="14"/>
    </row>
    <row r="674" spans="1:29" s="11" customFormat="1" ht="15" hidden="1" customHeight="1" x14ac:dyDescent="0.2">
      <c r="A674" s="59"/>
      <c r="B674" s="80"/>
      <c r="C674" s="226"/>
      <c r="D674" s="227"/>
      <c r="E674" s="227"/>
      <c r="F674" s="228"/>
      <c r="G674" s="229"/>
      <c r="H674" s="229"/>
      <c r="I674" s="230"/>
      <c r="J674" s="229"/>
      <c r="K674" s="229"/>
      <c r="L674" s="231"/>
      <c r="M674" s="232"/>
      <c r="N674" s="233"/>
      <c r="O674" s="167"/>
      <c r="P674" s="14"/>
      <c r="Q674" s="14"/>
      <c r="R674" s="14"/>
      <c r="S674" s="14"/>
      <c r="T674" s="14"/>
      <c r="U674" s="14"/>
      <c r="V674" s="14"/>
      <c r="W674" s="14"/>
      <c r="X674" s="167"/>
      <c r="Y674" s="167"/>
      <c r="Z674" s="14"/>
      <c r="AA674" s="74"/>
      <c r="AB674" s="14"/>
      <c r="AC674" s="14"/>
    </row>
    <row r="675" spans="1:29" s="11" customFormat="1" ht="15" hidden="1" customHeight="1" x14ac:dyDescent="0.2">
      <c r="A675" s="59"/>
      <c r="B675" s="80"/>
      <c r="C675" s="226"/>
      <c r="D675" s="227"/>
      <c r="E675" s="227"/>
      <c r="F675" s="228"/>
      <c r="G675" s="229"/>
      <c r="H675" s="229"/>
      <c r="I675" s="230"/>
      <c r="J675" s="229"/>
      <c r="K675" s="229"/>
      <c r="L675" s="231"/>
      <c r="M675" s="232"/>
      <c r="N675" s="233"/>
      <c r="O675" s="167"/>
      <c r="P675" s="14"/>
      <c r="Q675" s="14"/>
      <c r="R675" s="14"/>
      <c r="S675" s="14"/>
      <c r="T675" s="14"/>
      <c r="U675" s="14"/>
      <c r="V675" s="14"/>
      <c r="W675" s="14"/>
      <c r="X675" s="167"/>
      <c r="Y675" s="167"/>
      <c r="Z675" s="14"/>
      <c r="AA675" s="74"/>
      <c r="AB675" s="14"/>
      <c r="AC675" s="14"/>
    </row>
    <row r="676" spans="1:29" s="11" customFormat="1" ht="15" hidden="1" customHeight="1" x14ac:dyDescent="0.2">
      <c r="A676" s="59"/>
      <c r="B676" s="80"/>
      <c r="C676" s="226"/>
      <c r="D676" s="227"/>
      <c r="E676" s="227"/>
      <c r="F676" s="228"/>
      <c r="G676" s="229"/>
      <c r="H676" s="229"/>
      <c r="I676" s="230"/>
      <c r="J676" s="229"/>
      <c r="K676" s="229"/>
      <c r="L676" s="231"/>
      <c r="M676" s="232"/>
      <c r="N676" s="233"/>
      <c r="O676" s="167"/>
      <c r="P676" s="14"/>
      <c r="Q676" s="14"/>
      <c r="R676" s="14"/>
      <c r="S676" s="14"/>
      <c r="T676" s="14"/>
      <c r="U676" s="14"/>
      <c r="V676" s="14"/>
      <c r="W676" s="14"/>
      <c r="X676" s="167"/>
      <c r="Y676" s="167"/>
      <c r="Z676" s="14"/>
      <c r="AA676" s="74"/>
      <c r="AB676" s="14"/>
      <c r="AC676" s="14"/>
    </row>
    <row r="677" spans="1:29" s="11" customFormat="1" ht="15" hidden="1" customHeight="1" x14ac:dyDescent="0.2">
      <c r="A677" s="59"/>
      <c r="B677" s="80"/>
      <c r="C677" s="226"/>
      <c r="D677" s="227"/>
      <c r="E677" s="227"/>
      <c r="F677" s="228"/>
      <c r="G677" s="229"/>
      <c r="H677" s="229"/>
      <c r="I677" s="230"/>
      <c r="J677" s="229"/>
      <c r="K677" s="229"/>
      <c r="L677" s="231"/>
      <c r="M677" s="232"/>
      <c r="N677" s="233"/>
      <c r="O677" s="167"/>
      <c r="P677" s="14"/>
      <c r="Q677" s="14"/>
      <c r="R677" s="14"/>
      <c r="S677" s="14"/>
      <c r="T677" s="14"/>
      <c r="U677" s="14"/>
      <c r="V677" s="14"/>
      <c r="W677" s="14"/>
      <c r="X677" s="167"/>
      <c r="Y677" s="167"/>
      <c r="Z677" s="14"/>
      <c r="AA677" s="74"/>
      <c r="AB677" s="14"/>
      <c r="AC677" s="14"/>
    </row>
    <row r="678" spans="1:29" s="11" customFormat="1" ht="15" hidden="1" customHeight="1" x14ac:dyDescent="0.2">
      <c r="A678" s="59"/>
      <c r="B678" s="80"/>
      <c r="C678" s="226"/>
      <c r="D678" s="227"/>
      <c r="E678" s="227"/>
      <c r="F678" s="228"/>
      <c r="G678" s="229"/>
      <c r="H678" s="229"/>
      <c r="I678" s="230"/>
      <c r="J678" s="229"/>
      <c r="K678" s="229"/>
      <c r="L678" s="231"/>
      <c r="M678" s="232"/>
      <c r="N678" s="233"/>
      <c r="O678" s="167"/>
      <c r="P678" s="14"/>
      <c r="Q678" s="14"/>
      <c r="R678" s="14"/>
      <c r="S678" s="14"/>
      <c r="T678" s="14"/>
      <c r="U678" s="14"/>
      <c r="V678" s="14"/>
      <c r="W678" s="14"/>
      <c r="X678" s="167"/>
      <c r="Y678" s="167"/>
      <c r="Z678" s="14"/>
      <c r="AA678" s="74"/>
      <c r="AB678" s="14"/>
      <c r="AC678" s="14"/>
    </row>
    <row r="679" spans="1:29" s="11" customFormat="1" ht="15" hidden="1" customHeight="1" x14ac:dyDescent="0.2">
      <c r="A679" s="59"/>
      <c r="B679" s="80"/>
      <c r="C679" s="226"/>
      <c r="D679" s="227"/>
      <c r="E679" s="227"/>
      <c r="F679" s="228"/>
      <c r="G679" s="229"/>
      <c r="H679" s="229"/>
      <c r="I679" s="230"/>
      <c r="J679" s="229"/>
      <c r="K679" s="229"/>
      <c r="L679" s="231"/>
      <c r="M679" s="232"/>
      <c r="N679" s="233"/>
      <c r="O679" s="167"/>
      <c r="P679" s="14"/>
      <c r="Q679" s="14"/>
      <c r="R679" s="14"/>
      <c r="S679" s="14"/>
      <c r="T679" s="14"/>
      <c r="U679" s="14"/>
      <c r="V679" s="14"/>
      <c r="W679" s="14"/>
      <c r="X679" s="167"/>
      <c r="Y679" s="167"/>
      <c r="Z679" s="14"/>
      <c r="AA679" s="74"/>
      <c r="AB679" s="14"/>
      <c r="AC679" s="14"/>
    </row>
    <row r="680" spans="1:29" s="11" customFormat="1" ht="15" hidden="1" customHeight="1" x14ac:dyDescent="0.2">
      <c r="A680" s="59"/>
      <c r="B680" s="80"/>
      <c r="C680" s="226"/>
      <c r="D680" s="227"/>
      <c r="E680" s="227"/>
      <c r="F680" s="228"/>
      <c r="G680" s="229"/>
      <c r="H680" s="229"/>
      <c r="I680" s="230"/>
      <c r="J680" s="229"/>
      <c r="K680" s="229"/>
      <c r="L680" s="231"/>
      <c r="M680" s="232"/>
      <c r="N680" s="233"/>
      <c r="O680" s="167"/>
      <c r="P680" s="14"/>
      <c r="Q680" s="14"/>
      <c r="R680" s="14"/>
      <c r="S680" s="14"/>
      <c r="T680" s="14"/>
      <c r="U680" s="14"/>
      <c r="V680" s="14"/>
      <c r="W680" s="14"/>
      <c r="X680" s="167"/>
      <c r="Y680" s="167"/>
      <c r="Z680" s="14"/>
      <c r="AA680" s="74"/>
      <c r="AB680" s="14"/>
      <c r="AC680" s="14"/>
    </row>
    <row r="681" spans="1:29" s="11" customFormat="1" ht="15" hidden="1" customHeight="1" x14ac:dyDescent="0.2">
      <c r="A681" s="59"/>
      <c r="B681" s="80"/>
      <c r="C681" s="226"/>
      <c r="D681" s="227"/>
      <c r="E681" s="227"/>
      <c r="F681" s="228"/>
      <c r="G681" s="229"/>
      <c r="H681" s="229"/>
      <c r="I681" s="230"/>
      <c r="J681" s="229"/>
      <c r="K681" s="229"/>
      <c r="L681" s="231"/>
      <c r="M681" s="232"/>
      <c r="N681" s="233"/>
      <c r="O681" s="167"/>
      <c r="P681" s="14"/>
      <c r="Q681" s="14"/>
      <c r="R681" s="14"/>
      <c r="S681" s="14"/>
      <c r="T681" s="14"/>
      <c r="U681" s="14"/>
      <c r="V681" s="14"/>
      <c r="W681" s="14"/>
      <c r="X681" s="167"/>
      <c r="Y681" s="167"/>
      <c r="Z681" s="14"/>
      <c r="AA681" s="74"/>
      <c r="AB681" s="14"/>
      <c r="AC681" s="14"/>
    </row>
    <row r="682" spans="1:29" s="11" customFormat="1" ht="15" hidden="1" customHeight="1" x14ac:dyDescent="0.2">
      <c r="A682" s="59"/>
      <c r="B682" s="80"/>
      <c r="C682" s="226"/>
      <c r="D682" s="227"/>
      <c r="E682" s="227"/>
      <c r="F682" s="228"/>
      <c r="G682" s="229"/>
      <c r="H682" s="229"/>
      <c r="I682" s="230"/>
      <c r="J682" s="229"/>
      <c r="K682" s="229"/>
      <c r="L682" s="231"/>
      <c r="M682" s="232"/>
      <c r="N682" s="233"/>
      <c r="O682" s="167"/>
      <c r="P682" s="14"/>
      <c r="Q682" s="14"/>
      <c r="R682" s="14"/>
      <c r="S682" s="14"/>
      <c r="T682" s="14"/>
      <c r="U682" s="14"/>
      <c r="V682" s="14"/>
      <c r="W682" s="14"/>
      <c r="X682" s="167"/>
      <c r="Y682" s="167"/>
      <c r="Z682" s="14"/>
      <c r="AA682" s="74"/>
      <c r="AB682" s="14"/>
      <c r="AC682" s="14"/>
    </row>
    <row r="683" spans="1:29" s="11" customFormat="1" ht="15" hidden="1" customHeight="1" x14ac:dyDescent="0.2">
      <c r="A683" s="59"/>
      <c r="B683" s="80"/>
      <c r="C683" s="226"/>
      <c r="D683" s="227"/>
      <c r="E683" s="227"/>
      <c r="F683" s="228"/>
      <c r="G683" s="229"/>
      <c r="H683" s="229"/>
      <c r="I683" s="230"/>
      <c r="J683" s="229"/>
      <c r="K683" s="229"/>
      <c r="L683" s="231"/>
      <c r="M683" s="232"/>
      <c r="N683" s="233"/>
      <c r="O683" s="167"/>
      <c r="P683" s="14"/>
      <c r="Q683" s="14"/>
      <c r="R683" s="14"/>
      <c r="S683" s="14"/>
      <c r="T683" s="14"/>
      <c r="U683" s="14"/>
      <c r="V683" s="14"/>
      <c r="W683" s="14"/>
      <c r="X683" s="167"/>
      <c r="Y683" s="167"/>
      <c r="Z683" s="14"/>
      <c r="AA683" s="74"/>
      <c r="AB683" s="14"/>
      <c r="AC683" s="14"/>
    </row>
    <row r="684" spans="1:29" s="11" customFormat="1" ht="15" hidden="1" customHeight="1" x14ac:dyDescent="0.2">
      <c r="A684" s="59"/>
      <c r="B684" s="80"/>
      <c r="C684" s="226"/>
      <c r="D684" s="227"/>
      <c r="E684" s="227"/>
      <c r="F684" s="228"/>
      <c r="G684" s="229"/>
      <c r="H684" s="229"/>
      <c r="I684" s="230"/>
      <c r="J684" s="229"/>
      <c r="K684" s="229"/>
      <c r="L684" s="231"/>
      <c r="M684" s="232"/>
      <c r="N684" s="233"/>
      <c r="O684" s="167"/>
      <c r="P684" s="14"/>
      <c r="Q684" s="14"/>
      <c r="R684" s="14"/>
      <c r="S684" s="14"/>
      <c r="T684" s="14"/>
      <c r="U684" s="14"/>
      <c r="V684" s="14"/>
      <c r="W684" s="14"/>
      <c r="X684" s="167"/>
      <c r="Y684" s="167"/>
      <c r="Z684" s="14"/>
      <c r="AA684" s="74"/>
      <c r="AB684" s="14"/>
      <c r="AC684" s="14"/>
    </row>
    <row r="685" spans="1:29" s="11" customFormat="1" ht="15" hidden="1" customHeight="1" x14ac:dyDescent="0.2">
      <c r="A685" s="59"/>
      <c r="B685" s="80"/>
      <c r="C685" s="226"/>
      <c r="D685" s="227"/>
      <c r="E685" s="227"/>
      <c r="F685" s="228"/>
      <c r="G685" s="229"/>
      <c r="H685" s="229"/>
      <c r="I685" s="230"/>
      <c r="J685" s="229"/>
      <c r="K685" s="229"/>
      <c r="L685" s="231"/>
      <c r="M685" s="232"/>
      <c r="N685" s="233"/>
      <c r="O685" s="167"/>
      <c r="P685" s="14"/>
      <c r="Q685" s="14"/>
      <c r="R685" s="14"/>
      <c r="S685" s="14"/>
      <c r="T685" s="14"/>
      <c r="U685" s="14"/>
      <c r="V685" s="14"/>
      <c r="W685" s="14"/>
      <c r="X685" s="167"/>
      <c r="Y685" s="167"/>
      <c r="Z685" s="14"/>
      <c r="AA685" s="74"/>
      <c r="AB685" s="14"/>
      <c r="AC685" s="14"/>
    </row>
    <row r="686" spans="1:29" s="11" customFormat="1" ht="15" hidden="1" customHeight="1" x14ac:dyDescent="0.2">
      <c r="A686" s="59"/>
      <c r="B686" s="80"/>
      <c r="C686" s="226"/>
      <c r="D686" s="227"/>
      <c r="E686" s="227"/>
      <c r="F686" s="228"/>
      <c r="G686" s="229"/>
      <c r="H686" s="229"/>
      <c r="I686" s="230"/>
      <c r="J686" s="229"/>
      <c r="K686" s="229"/>
      <c r="L686" s="231"/>
      <c r="M686" s="232"/>
      <c r="N686" s="233"/>
      <c r="O686" s="167"/>
      <c r="P686" s="14"/>
      <c r="Q686" s="14"/>
      <c r="R686" s="14"/>
      <c r="S686" s="14"/>
      <c r="T686" s="14"/>
      <c r="U686" s="14"/>
      <c r="V686" s="14"/>
      <c r="W686" s="14"/>
      <c r="X686" s="167"/>
      <c r="Y686" s="167"/>
      <c r="Z686" s="14"/>
      <c r="AA686" s="74"/>
      <c r="AB686" s="14"/>
      <c r="AC686" s="14"/>
    </row>
    <row r="687" spans="1:29" s="11" customFormat="1" ht="15" hidden="1" customHeight="1" x14ac:dyDescent="0.2">
      <c r="A687" s="59"/>
      <c r="B687" s="80"/>
      <c r="C687" s="226"/>
      <c r="D687" s="227"/>
      <c r="E687" s="227"/>
      <c r="F687" s="228"/>
      <c r="G687" s="229"/>
      <c r="H687" s="229"/>
      <c r="I687" s="230"/>
      <c r="J687" s="229"/>
      <c r="K687" s="229"/>
      <c r="L687" s="231"/>
      <c r="M687" s="232"/>
      <c r="N687" s="233"/>
      <c r="O687" s="167"/>
      <c r="P687" s="14"/>
      <c r="Q687" s="14"/>
      <c r="R687" s="14"/>
      <c r="S687" s="14"/>
      <c r="T687" s="14"/>
      <c r="U687" s="14"/>
      <c r="V687" s="14"/>
      <c r="W687" s="14"/>
      <c r="X687" s="167"/>
      <c r="Y687" s="167"/>
      <c r="Z687" s="14"/>
      <c r="AA687" s="74"/>
      <c r="AB687" s="14"/>
      <c r="AC687" s="14"/>
    </row>
    <row r="688" spans="1:29" s="11" customFormat="1" ht="15" hidden="1" customHeight="1" x14ac:dyDescent="0.2">
      <c r="A688" s="59"/>
      <c r="B688" s="80"/>
      <c r="C688" s="226"/>
      <c r="D688" s="227"/>
      <c r="E688" s="227"/>
      <c r="F688" s="228"/>
      <c r="G688" s="229"/>
      <c r="H688" s="229"/>
      <c r="I688" s="230"/>
      <c r="J688" s="229"/>
      <c r="K688" s="229"/>
      <c r="L688" s="231"/>
      <c r="M688" s="232"/>
      <c r="N688" s="233"/>
      <c r="O688" s="167"/>
      <c r="P688" s="14"/>
      <c r="Q688" s="14"/>
      <c r="R688" s="14"/>
      <c r="S688" s="14"/>
      <c r="T688" s="14"/>
      <c r="U688" s="14"/>
      <c r="V688" s="14"/>
      <c r="W688" s="14"/>
      <c r="X688" s="167"/>
      <c r="Y688" s="167"/>
      <c r="Z688" s="14"/>
      <c r="AA688" s="74"/>
      <c r="AB688" s="14"/>
      <c r="AC688" s="14"/>
    </row>
    <row r="689" spans="1:29" s="11" customFormat="1" ht="15" hidden="1" customHeight="1" x14ac:dyDescent="0.2">
      <c r="A689" s="59"/>
      <c r="B689" s="80"/>
      <c r="C689" s="226"/>
      <c r="D689" s="227"/>
      <c r="E689" s="227"/>
      <c r="F689" s="228"/>
      <c r="G689" s="229"/>
      <c r="H689" s="229"/>
      <c r="I689" s="230"/>
      <c r="J689" s="229"/>
      <c r="K689" s="229"/>
      <c r="L689" s="231"/>
      <c r="M689" s="232"/>
      <c r="N689" s="233"/>
      <c r="O689" s="167"/>
      <c r="P689" s="14"/>
      <c r="Q689" s="14"/>
      <c r="R689" s="14"/>
      <c r="S689" s="14"/>
      <c r="T689" s="14"/>
      <c r="U689" s="14"/>
      <c r="V689" s="14"/>
      <c r="W689" s="14"/>
      <c r="X689" s="167"/>
      <c r="Y689" s="167"/>
      <c r="Z689" s="14"/>
      <c r="AA689" s="74"/>
      <c r="AB689" s="14"/>
      <c r="AC689" s="14"/>
    </row>
    <row r="690" spans="1:29" s="11" customFormat="1" ht="15" hidden="1" customHeight="1" x14ac:dyDescent="0.2">
      <c r="A690" s="59"/>
      <c r="B690" s="80"/>
      <c r="C690" s="226"/>
      <c r="D690" s="227"/>
      <c r="E690" s="227"/>
      <c r="F690" s="228"/>
      <c r="G690" s="229"/>
      <c r="H690" s="229"/>
      <c r="I690" s="230"/>
      <c r="J690" s="229"/>
      <c r="K690" s="229"/>
      <c r="L690" s="231"/>
      <c r="M690" s="232"/>
      <c r="N690" s="233"/>
      <c r="O690" s="167"/>
      <c r="P690" s="14"/>
      <c r="Q690" s="14"/>
      <c r="R690" s="14"/>
      <c r="S690" s="14"/>
      <c r="T690" s="14"/>
      <c r="U690" s="14"/>
      <c r="V690" s="14"/>
      <c r="W690" s="14"/>
      <c r="X690" s="167"/>
      <c r="Y690" s="167"/>
      <c r="Z690" s="14"/>
      <c r="AA690" s="74"/>
      <c r="AB690" s="14"/>
      <c r="AC690" s="14"/>
    </row>
    <row r="691" spans="1:29" s="11" customFormat="1" ht="15" hidden="1" customHeight="1" x14ac:dyDescent="0.2">
      <c r="A691" s="59"/>
      <c r="B691" s="80"/>
      <c r="C691" s="226"/>
      <c r="D691" s="227"/>
      <c r="E691" s="227"/>
      <c r="F691" s="228"/>
      <c r="G691" s="229"/>
      <c r="H691" s="229"/>
      <c r="I691" s="230"/>
      <c r="J691" s="229"/>
      <c r="K691" s="229"/>
      <c r="L691" s="231"/>
      <c r="M691" s="232"/>
      <c r="N691" s="233"/>
      <c r="O691" s="167"/>
      <c r="P691" s="14"/>
      <c r="Q691" s="14"/>
      <c r="R691" s="14"/>
      <c r="S691" s="14"/>
      <c r="T691" s="14"/>
      <c r="U691" s="14"/>
      <c r="V691" s="14"/>
      <c r="W691" s="14"/>
      <c r="X691" s="167"/>
      <c r="Y691" s="167"/>
      <c r="Z691" s="14"/>
      <c r="AA691" s="74"/>
      <c r="AB691" s="14"/>
      <c r="AC691" s="14"/>
    </row>
    <row r="692" spans="1:29" s="11" customFormat="1" ht="15" hidden="1" customHeight="1" x14ac:dyDescent="0.2">
      <c r="A692" s="59"/>
      <c r="B692" s="80"/>
      <c r="C692" s="226"/>
      <c r="D692" s="227"/>
      <c r="E692" s="227"/>
      <c r="F692" s="228"/>
      <c r="G692" s="229"/>
      <c r="H692" s="229"/>
      <c r="I692" s="230"/>
      <c r="J692" s="229"/>
      <c r="K692" s="229"/>
      <c r="L692" s="231"/>
      <c r="M692" s="232"/>
      <c r="N692" s="233"/>
      <c r="O692" s="167"/>
      <c r="P692" s="14"/>
      <c r="Q692" s="14"/>
      <c r="R692" s="14"/>
      <c r="S692" s="14"/>
      <c r="T692" s="14"/>
      <c r="U692" s="14"/>
      <c r="V692" s="14"/>
      <c r="W692" s="14"/>
      <c r="X692" s="167"/>
      <c r="Y692" s="167"/>
      <c r="Z692" s="14"/>
      <c r="AA692" s="74"/>
      <c r="AB692" s="14"/>
      <c r="AC692" s="14"/>
    </row>
    <row r="693" spans="1:29" s="11" customFormat="1" ht="15" hidden="1" customHeight="1" x14ac:dyDescent="0.2">
      <c r="A693" s="59"/>
      <c r="B693" s="80"/>
      <c r="C693" s="226"/>
      <c r="D693" s="227"/>
      <c r="E693" s="227"/>
      <c r="F693" s="228"/>
      <c r="G693" s="229"/>
      <c r="H693" s="229"/>
      <c r="I693" s="230"/>
      <c r="J693" s="229"/>
      <c r="K693" s="229"/>
      <c r="L693" s="231"/>
      <c r="M693" s="232"/>
      <c r="N693" s="233"/>
      <c r="O693" s="167"/>
      <c r="P693" s="14"/>
      <c r="Q693" s="14"/>
      <c r="R693" s="14"/>
      <c r="S693" s="14"/>
      <c r="T693" s="14"/>
      <c r="U693" s="14"/>
      <c r="V693" s="14"/>
      <c r="W693" s="14"/>
      <c r="X693" s="167"/>
      <c r="Y693" s="167"/>
      <c r="Z693" s="14"/>
      <c r="AA693" s="74"/>
      <c r="AB693" s="14"/>
      <c r="AC693" s="14"/>
    </row>
    <row r="694" spans="1:29" s="11" customFormat="1" ht="15" hidden="1" customHeight="1" x14ac:dyDescent="0.2">
      <c r="A694" s="59"/>
      <c r="B694" s="80"/>
      <c r="C694" s="226"/>
      <c r="D694" s="227"/>
      <c r="E694" s="227"/>
      <c r="F694" s="228"/>
      <c r="G694" s="229"/>
      <c r="H694" s="229"/>
      <c r="I694" s="230"/>
      <c r="J694" s="229"/>
      <c r="K694" s="229"/>
      <c r="L694" s="231"/>
      <c r="M694" s="232"/>
      <c r="N694" s="233"/>
      <c r="O694" s="167"/>
      <c r="P694" s="14"/>
      <c r="Q694" s="14"/>
      <c r="R694" s="14"/>
      <c r="S694" s="14"/>
      <c r="T694" s="14"/>
      <c r="U694" s="14"/>
      <c r="V694" s="14"/>
      <c r="W694" s="14"/>
      <c r="X694" s="167"/>
      <c r="Y694" s="167"/>
      <c r="Z694" s="14"/>
      <c r="AA694" s="74"/>
      <c r="AB694" s="14"/>
      <c r="AC694" s="14"/>
    </row>
    <row r="695" spans="1:29" s="11" customFormat="1" ht="15" hidden="1" customHeight="1" x14ac:dyDescent="0.2">
      <c r="A695" s="59"/>
      <c r="B695" s="80"/>
      <c r="C695" s="226"/>
      <c r="D695" s="227"/>
      <c r="E695" s="227"/>
      <c r="F695" s="228"/>
      <c r="G695" s="229"/>
      <c r="H695" s="229"/>
      <c r="I695" s="230"/>
      <c r="J695" s="229"/>
      <c r="K695" s="229"/>
      <c r="L695" s="231"/>
      <c r="M695" s="232"/>
      <c r="N695" s="233"/>
      <c r="O695" s="167"/>
      <c r="P695" s="14"/>
      <c r="Q695" s="14"/>
      <c r="R695" s="14"/>
      <c r="S695" s="14"/>
      <c r="T695" s="14"/>
      <c r="U695" s="14"/>
      <c r="V695" s="14"/>
      <c r="W695" s="14"/>
      <c r="X695" s="167"/>
      <c r="Y695" s="167"/>
      <c r="Z695" s="14"/>
      <c r="AA695" s="74"/>
      <c r="AB695" s="14"/>
      <c r="AC695" s="14"/>
    </row>
    <row r="696" spans="1:29" s="11" customFormat="1" ht="15" hidden="1" customHeight="1" x14ac:dyDescent="0.2">
      <c r="A696" s="59"/>
      <c r="B696" s="80"/>
      <c r="C696" s="226"/>
      <c r="D696" s="227"/>
      <c r="E696" s="227"/>
      <c r="F696" s="228"/>
      <c r="G696" s="229"/>
      <c r="H696" s="229"/>
      <c r="I696" s="230"/>
      <c r="J696" s="229"/>
      <c r="K696" s="229"/>
      <c r="L696" s="231"/>
      <c r="M696" s="232"/>
      <c r="N696" s="233"/>
      <c r="O696" s="167"/>
      <c r="P696" s="14"/>
      <c r="Q696" s="14"/>
      <c r="R696" s="14"/>
      <c r="S696" s="14"/>
      <c r="T696" s="14"/>
      <c r="U696" s="14"/>
      <c r="V696" s="14"/>
      <c r="W696" s="14"/>
      <c r="X696" s="167"/>
      <c r="Y696" s="167"/>
      <c r="Z696" s="14"/>
      <c r="AA696" s="74"/>
      <c r="AB696" s="14"/>
      <c r="AC696" s="14"/>
    </row>
    <row r="697" spans="1:29" s="11" customFormat="1" ht="15" hidden="1" customHeight="1" x14ac:dyDescent="0.2">
      <c r="A697" s="59"/>
      <c r="B697" s="80"/>
      <c r="C697" s="226"/>
      <c r="D697" s="227"/>
      <c r="E697" s="227"/>
      <c r="F697" s="228"/>
      <c r="G697" s="229"/>
      <c r="H697" s="229"/>
      <c r="I697" s="230"/>
      <c r="J697" s="229"/>
      <c r="K697" s="229"/>
      <c r="L697" s="231"/>
      <c r="M697" s="232"/>
      <c r="N697" s="233"/>
      <c r="O697" s="167"/>
      <c r="P697" s="14"/>
      <c r="Q697" s="14"/>
      <c r="R697" s="14"/>
      <c r="S697" s="14"/>
      <c r="T697" s="14"/>
      <c r="U697" s="14"/>
      <c r="V697" s="14"/>
      <c r="W697" s="14"/>
      <c r="X697" s="167"/>
      <c r="Y697" s="167"/>
      <c r="Z697" s="14"/>
      <c r="AA697" s="74"/>
      <c r="AB697" s="14"/>
      <c r="AC697" s="14"/>
    </row>
    <row r="698" spans="1:29" s="11" customFormat="1" ht="15" hidden="1" customHeight="1" x14ac:dyDescent="0.2">
      <c r="A698" s="59"/>
      <c r="B698" s="80"/>
      <c r="C698" s="226"/>
      <c r="D698" s="227"/>
      <c r="E698" s="227"/>
      <c r="F698" s="228"/>
      <c r="G698" s="229"/>
      <c r="H698" s="229"/>
      <c r="I698" s="230"/>
      <c r="J698" s="229"/>
      <c r="K698" s="229"/>
      <c r="L698" s="231"/>
      <c r="M698" s="232"/>
      <c r="N698" s="233"/>
      <c r="O698" s="167"/>
      <c r="P698" s="14"/>
      <c r="Q698" s="14"/>
      <c r="R698" s="14"/>
      <c r="S698" s="14"/>
      <c r="T698" s="14"/>
      <c r="U698" s="14"/>
      <c r="V698" s="14"/>
      <c r="W698" s="14"/>
      <c r="X698" s="167"/>
      <c r="Y698" s="167"/>
      <c r="Z698" s="14"/>
      <c r="AA698" s="74"/>
      <c r="AB698" s="14"/>
      <c r="AC698" s="14"/>
    </row>
    <row r="699" spans="1:29" s="11" customFormat="1" ht="15" hidden="1" customHeight="1" x14ac:dyDescent="0.2">
      <c r="A699" s="59"/>
      <c r="B699" s="80"/>
      <c r="C699" s="226"/>
      <c r="D699" s="227"/>
      <c r="E699" s="227"/>
      <c r="F699" s="228"/>
      <c r="G699" s="229"/>
      <c r="H699" s="229"/>
      <c r="I699" s="230"/>
      <c r="J699" s="229"/>
      <c r="K699" s="229"/>
      <c r="L699" s="231"/>
      <c r="M699" s="232"/>
      <c r="N699" s="233"/>
      <c r="O699" s="167"/>
      <c r="P699" s="14"/>
      <c r="Q699" s="14"/>
      <c r="R699" s="14"/>
      <c r="S699" s="14"/>
      <c r="T699" s="14"/>
      <c r="U699" s="14"/>
      <c r="V699" s="14"/>
      <c r="W699" s="14"/>
      <c r="X699" s="167"/>
      <c r="Y699" s="167"/>
      <c r="Z699" s="14"/>
      <c r="AA699" s="74"/>
      <c r="AB699" s="14"/>
      <c r="AC699" s="14"/>
    </row>
    <row r="700" spans="1:29" s="11" customFormat="1" ht="15" hidden="1" customHeight="1" x14ac:dyDescent="0.2">
      <c r="A700" s="59"/>
      <c r="B700" s="80"/>
      <c r="C700" s="226"/>
      <c r="D700" s="227"/>
      <c r="E700" s="227"/>
      <c r="F700" s="228"/>
      <c r="G700" s="229"/>
      <c r="H700" s="229"/>
      <c r="I700" s="230"/>
      <c r="J700" s="229"/>
      <c r="K700" s="229"/>
      <c r="L700" s="231"/>
      <c r="M700" s="232"/>
      <c r="N700" s="233"/>
      <c r="O700" s="167"/>
      <c r="P700" s="14"/>
      <c r="Q700" s="14"/>
      <c r="R700" s="14"/>
      <c r="S700" s="14"/>
      <c r="T700" s="14"/>
      <c r="U700" s="14"/>
      <c r="V700" s="14"/>
      <c r="W700" s="14"/>
      <c r="X700" s="167"/>
      <c r="Y700" s="167"/>
      <c r="Z700" s="14"/>
      <c r="AA700" s="74"/>
      <c r="AB700" s="14"/>
      <c r="AC700" s="14"/>
    </row>
    <row r="701" spans="1:29" s="11" customFormat="1" ht="15" hidden="1" customHeight="1" x14ac:dyDescent="0.2">
      <c r="A701" s="59"/>
      <c r="B701" s="80"/>
      <c r="C701" s="226"/>
      <c r="D701" s="227"/>
      <c r="E701" s="227"/>
      <c r="F701" s="228"/>
      <c r="G701" s="229"/>
      <c r="H701" s="229"/>
      <c r="I701" s="230"/>
      <c r="J701" s="229"/>
      <c r="K701" s="229"/>
      <c r="L701" s="231"/>
      <c r="M701" s="232"/>
      <c r="N701" s="233"/>
      <c r="O701" s="167"/>
      <c r="P701" s="14"/>
      <c r="Q701" s="14"/>
      <c r="R701" s="14"/>
      <c r="S701" s="14"/>
      <c r="T701" s="14"/>
      <c r="U701" s="14"/>
      <c r="V701" s="14"/>
      <c r="W701" s="14"/>
      <c r="X701" s="167"/>
      <c r="Y701" s="167"/>
      <c r="Z701" s="14"/>
      <c r="AA701" s="74"/>
      <c r="AB701" s="14"/>
      <c r="AC701" s="14"/>
    </row>
    <row r="702" spans="1:29" s="11" customFormat="1" ht="15" hidden="1" customHeight="1" x14ac:dyDescent="0.2">
      <c r="A702" s="59"/>
      <c r="B702" s="80"/>
      <c r="C702" s="226"/>
      <c r="D702" s="227"/>
      <c r="E702" s="227"/>
      <c r="F702" s="228"/>
      <c r="G702" s="229"/>
      <c r="H702" s="229"/>
      <c r="I702" s="230"/>
      <c r="J702" s="229"/>
      <c r="K702" s="229"/>
      <c r="L702" s="231"/>
      <c r="M702" s="232"/>
      <c r="N702" s="233"/>
      <c r="O702" s="167"/>
      <c r="P702" s="14"/>
      <c r="Q702" s="14"/>
      <c r="R702" s="14"/>
      <c r="S702" s="14"/>
      <c r="T702" s="14"/>
      <c r="U702" s="14"/>
      <c r="V702" s="14"/>
      <c r="W702" s="14"/>
      <c r="X702" s="167"/>
      <c r="Y702" s="167"/>
      <c r="Z702" s="14"/>
      <c r="AA702" s="74"/>
      <c r="AB702" s="14"/>
      <c r="AC702" s="14"/>
    </row>
    <row r="703" spans="1:29" s="11" customFormat="1" ht="15" hidden="1" customHeight="1" x14ac:dyDescent="0.2">
      <c r="A703" s="59"/>
      <c r="B703" s="80"/>
      <c r="C703" s="226"/>
      <c r="D703" s="227"/>
      <c r="E703" s="227"/>
      <c r="F703" s="228"/>
      <c r="G703" s="229"/>
      <c r="H703" s="229"/>
      <c r="I703" s="230"/>
      <c r="J703" s="229"/>
      <c r="K703" s="229"/>
      <c r="L703" s="231"/>
      <c r="M703" s="232"/>
      <c r="N703" s="233"/>
      <c r="O703" s="167"/>
      <c r="P703" s="14"/>
      <c r="Q703" s="14"/>
      <c r="R703" s="14"/>
      <c r="S703" s="14"/>
      <c r="T703" s="14"/>
      <c r="U703" s="14"/>
      <c r="V703" s="14"/>
      <c r="W703" s="14"/>
      <c r="X703" s="167"/>
      <c r="Y703" s="167"/>
      <c r="Z703" s="14"/>
      <c r="AA703" s="74"/>
      <c r="AB703" s="14"/>
      <c r="AC703" s="14"/>
    </row>
    <row r="704" spans="1:29" s="11" customFormat="1" ht="15" hidden="1" customHeight="1" x14ac:dyDescent="0.2">
      <c r="A704" s="59"/>
      <c r="B704" s="80"/>
      <c r="C704" s="226"/>
      <c r="D704" s="227"/>
      <c r="E704" s="227"/>
      <c r="F704" s="228"/>
      <c r="G704" s="229"/>
      <c r="H704" s="229"/>
      <c r="I704" s="230"/>
      <c r="J704" s="229"/>
      <c r="K704" s="229"/>
      <c r="L704" s="231"/>
      <c r="M704" s="232"/>
      <c r="N704" s="233"/>
      <c r="O704" s="167"/>
      <c r="P704" s="14"/>
      <c r="Q704" s="14"/>
      <c r="R704" s="14"/>
      <c r="S704" s="14"/>
      <c r="T704" s="14"/>
      <c r="U704" s="14"/>
      <c r="V704" s="14"/>
      <c r="W704" s="14"/>
      <c r="X704" s="167"/>
      <c r="Y704" s="167"/>
      <c r="Z704" s="14"/>
      <c r="AA704" s="74"/>
      <c r="AB704" s="14"/>
      <c r="AC704" s="14"/>
    </row>
    <row r="705" spans="1:29" s="11" customFormat="1" ht="15" hidden="1" customHeight="1" x14ac:dyDescent="0.2">
      <c r="A705" s="59"/>
      <c r="B705" s="80"/>
      <c r="C705" s="226"/>
      <c r="D705" s="227"/>
      <c r="E705" s="227"/>
      <c r="F705" s="228"/>
      <c r="G705" s="229"/>
      <c r="H705" s="229"/>
      <c r="I705" s="230"/>
      <c r="J705" s="229"/>
      <c r="K705" s="229"/>
      <c r="L705" s="231"/>
      <c r="M705" s="232"/>
      <c r="N705" s="233"/>
      <c r="O705" s="167"/>
      <c r="P705" s="14"/>
      <c r="Q705" s="14"/>
      <c r="R705" s="14"/>
      <c r="S705" s="14"/>
      <c r="T705" s="14"/>
      <c r="U705" s="14"/>
      <c r="V705" s="14"/>
      <c r="W705" s="14"/>
      <c r="X705" s="167"/>
      <c r="Y705" s="167"/>
      <c r="Z705" s="14"/>
      <c r="AA705" s="74"/>
      <c r="AB705" s="14"/>
      <c r="AC705" s="14"/>
    </row>
    <row r="706" spans="1:29" s="11" customFormat="1" ht="15" hidden="1" customHeight="1" x14ac:dyDescent="0.2">
      <c r="A706" s="59"/>
      <c r="B706" s="80"/>
      <c r="C706" s="226"/>
      <c r="D706" s="227"/>
      <c r="E706" s="227"/>
      <c r="F706" s="228"/>
      <c r="G706" s="229"/>
      <c r="H706" s="229"/>
      <c r="I706" s="230"/>
      <c r="J706" s="229"/>
      <c r="K706" s="229"/>
      <c r="L706" s="231"/>
      <c r="M706" s="232"/>
      <c r="N706" s="233"/>
      <c r="O706" s="167"/>
      <c r="P706" s="14"/>
      <c r="Q706" s="14"/>
      <c r="R706" s="14"/>
      <c r="S706" s="14"/>
      <c r="T706" s="14"/>
      <c r="U706" s="14"/>
      <c r="V706" s="14"/>
      <c r="W706" s="14"/>
      <c r="X706" s="167"/>
      <c r="Y706" s="167"/>
      <c r="Z706" s="14"/>
      <c r="AA706" s="74"/>
      <c r="AB706" s="14"/>
      <c r="AC706" s="14"/>
    </row>
    <row r="707" spans="1:29" s="11" customFormat="1" ht="15" hidden="1" customHeight="1" x14ac:dyDescent="0.2">
      <c r="A707" s="59"/>
      <c r="B707" s="80"/>
      <c r="C707" s="226"/>
      <c r="D707" s="227"/>
      <c r="E707" s="227"/>
      <c r="F707" s="228"/>
      <c r="G707" s="229"/>
      <c r="H707" s="229"/>
      <c r="I707" s="230"/>
      <c r="J707" s="229"/>
      <c r="K707" s="229"/>
      <c r="L707" s="231"/>
      <c r="M707" s="232"/>
      <c r="N707" s="233"/>
      <c r="O707" s="167"/>
      <c r="P707" s="14"/>
      <c r="Q707" s="14"/>
      <c r="R707" s="14"/>
      <c r="S707" s="14"/>
      <c r="T707" s="14"/>
      <c r="U707" s="14"/>
      <c r="V707" s="14"/>
      <c r="W707" s="14"/>
      <c r="X707" s="167"/>
      <c r="Y707" s="167"/>
      <c r="Z707" s="14"/>
      <c r="AA707" s="74"/>
      <c r="AB707" s="14"/>
      <c r="AC707" s="14"/>
    </row>
    <row r="708" spans="1:29" s="11" customFormat="1" ht="15" hidden="1" customHeight="1" x14ac:dyDescent="0.2">
      <c r="A708" s="59"/>
      <c r="B708" s="80"/>
      <c r="C708" s="226"/>
      <c r="D708" s="227"/>
      <c r="E708" s="227"/>
      <c r="F708" s="228"/>
      <c r="G708" s="229"/>
      <c r="H708" s="229"/>
      <c r="I708" s="230"/>
      <c r="J708" s="229"/>
      <c r="K708" s="229"/>
      <c r="L708" s="231"/>
      <c r="M708" s="232"/>
      <c r="N708" s="233"/>
      <c r="O708" s="167"/>
      <c r="P708" s="14"/>
      <c r="Q708" s="14"/>
      <c r="R708" s="14"/>
      <c r="S708" s="14"/>
      <c r="T708" s="14"/>
      <c r="U708" s="14"/>
      <c r="V708" s="14"/>
      <c r="W708" s="14"/>
      <c r="X708" s="167"/>
      <c r="Y708" s="167"/>
      <c r="Z708" s="14"/>
      <c r="AA708" s="74"/>
      <c r="AB708" s="14"/>
      <c r="AC708" s="14"/>
    </row>
    <row r="709" spans="1:29" s="11" customFormat="1" ht="15" hidden="1" customHeight="1" x14ac:dyDescent="0.2">
      <c r="A709" s="59"/>
      <c r="B709" s="80"/>
      <c r="C709" s="226"/>
      <c r="D709" s="227"/>
      <c r="E709" s="227"/>
      <c r="F709" s="228"/>
      <c r="G709" s="229"/>
      <c r="H709" s="229"/>
      <c r="I709" s="230"/>
      <c r="J709" s="229"/>
      <c r="K709" s="229"/>
      <c r="L709" s="231"/>
      <c r="M709" s="232"/>
      <c r="N709" s="233"/>
      <c r="O709" s="167"/>
      <c r="P709" s="14"/>
      <c r="Q709" s="14"/>
      <c r="R709" s="14"/>
      <c r="S709" s="14"/>
      <c r="T709" s="14"/>
      <c r="U709" s="14"/>
      <c r="V709" s="14"/>
      <c r="W709" s="14"/>
      <c r="X709" s="167"/>
      <c r="Y709" s="167"/>
      <c r="Z709" s="14"/>
      <c r="AA709" s="74"/>
      <c r="AB709" s="14"/>
      <c r="AC709" s="14"/>
    </row>
    <row r="710" spans="1:29" s="11" customFormat="1" ht="15" hidden="1" customHeight="1" x14ac:dyDescent="0.2">
      <c r="A710" s="59"/>
      <c r="B710" s="80"/>
      <c r="C710" s="226"/>
      <c r="D710" s="227"/>
      <c r="E710" s="227"/>
      <c r="F710" s="228"/>
      <c r="G710" s="229"/>
      <c r="H710" s="229"/>
      <c r="I710" s="230"/>
      <c r="J710" s="229"/>
      <c r="K710" s="229"/>
      <c r="L710" s="231"/>
      <c r="M710" s="232"/>
      <c r="N710" s="233"/>
      <c r="O710" s="167"/>
      <c r="P710" s="14"/>
      <c r="Q710" s="14"/>
      <c r="R710" s="14"/>
      <c r="S710" s="14"/>
      <c r="T710" s="14"/>
      <c r="U710" s="14"/>
      <c r="V710" s="14"/>
      <c r="W710" s="14"/>
      <c r="X710" s="167"/>
      <c r="Y710" s="167"/>
      <c r="Z710" s="14"/>
      <c r="AA710" s="74"/>
      <c r="AB710" s="14"/>
      <c r="AC710" s="14"/>
    </row>
    <row r="711" spans="1:29" s="11" customFormat="1" ht="15" hidden="1" customHeight="1" x14ac:dyDescent="0.2">
      <c r="A711" s="59"/>
      <c r="B711" s="80"/>
      <c r="C711" s="226"/>
      <c r="D711" s="227"/>
      <c r="E711" s="227"/>
      <c r="F711" s="228"/>
      <c r="G711" s="229"/>
      <c r="H711" s="229"/>
      <c r="I711" s="230"/>
      <c r="J711" s="229"/>
      <c r="K711" s="229"/>
      <c r="L711" s="231"/>
      <c r="M711" s="232"/>
      <c r="N711" s="233"/>
      <c r="O711" s="167"/>
      <c r="P711" s="14"/>
      <c r="Q711" s="14"/>
      <c r="R711" s="14"/>
      <c r="S711" s="14"/>
      <c r="T711" s="14"/>
      <c r="U711" s="14"/>
      <c r="V711" s="14"/>
      <c r="W711" s="14"/>
      <c r="X711" s="167"/>
      <c r="Y711" s="167"/>
      <c r="Z711" s="14"/>
      <c r="AA711" s="74"/>
      <c r="AB711" s="14"/>
      <c r="AC711" s="14"/>
    </row>
    <row r="712" spans="1:29" s="11" customFormat="1" ht="15" hidden="1" customHeight="1" x14ac:dyDescent="0.2">
      <c r="A712" s="59"/>
      <c r="B712" s="80"/>
      <c r="C712" s="226"/>
      <c r="D712" s="227"/>
      <c r="E712" s="227"/>
      <c r="F712" s="228"/>
      <c r="G712" s="229"/>
      <c r="H712" s="229"/>
      <c r="I712" s="230"/>
      <c r="J712" s="229"/>
      <c r="K712" s="229"/>
      <c r="L712" s="231"/>
      <c r="M712" s="232"/>
      <c r="N712" s="233"/>
      <c r="O712" s="167"/>
      <c r="P712" s="14"/>
      <c r="Q712" s="14"/>
      <c r="R712" s="14"/>
      <c r="S712" s="14"/>
      <c r="T712" s="14"/>
      <c r="U712" s="14"/>
      <c r="V712" s="14"/>
      <c r="W712" s="14"/>
      <c r="X712" s="167"/>
      <c r="Y712" s="167"/>
      <c r="Z712" s="14"/>
      <c r="AA712" s="74"/>
      <c r="AB712" s="14"/>
      <c r="AC712" s="14"/>
    </row>
    <row r="713" spans="1:29" s="11" customFormat="1" ht="15" hidden="1" customHeight="1" x14ac:dyDescent="0.2">
      <c r="A713" s="59"/>
      <c r="B713" s="80"/>
      <c r="C713" s="226"/>
      <c r="D713" s="227"/>
      <c r="E713" s="227"/>
      <c r="F713" s="228"/>
      <c r="G713" s="229"/>
      <c r="H713" s="229"/>
      <c r="I713" s="230"/>
      <c r="J713" s="229"/>
      <c r="K713" s="229"/>
      <c r="L713" s="231"/>
      <c r="M713" s="232"/>
      <c r="N713" s="233"/>
      <c r="O713" s="167"/>
      <c r="P713" s="14"/>
      <c r="Q713" s="14"/>
      <c r="R713" s="14"/>
      <c r="S713" s="14"/>
      <c r="T713" s="14"/>
      <c r="U713" s="14"/>
      <c r="V713" s="14"/>
      <c r="W713" s="14"/>
      <c r="X713" s="167"/>
      <c r="Y713" s="167"/>
      <c r="Z713" s="14"/>
      <c r="AA713" s="74"/>
      <c r="AB713" s="14"/>
      <c r="AC713" s="14"/>
    </row>
    <row r="714" spans="1:29" s="11" customFormat="1" ht="15" hidden="1" customHeight="1" x14ac:dyDescent="0.2">
      <c r="A714" s="59"/>
      <c r="B714" s="80"/>
      <c r="C714" s="226"/>
      <c r="D714" s="227"/>
      <c r="E714" s="227"/>
      <c r="F714" s="228"/>
      <c r="G714" s="229"/>
      <c r="H714" s="229"/>
      <c r="I714" s="230"/>
      <c r="J714" s="229"/>
      <c r="K714" s="229"/>
      <c r="L714" s="231"/>
      <c r="M714" s="232"/>
      <c r="N714" s="233"/>
      <c r="O714" s="167"/>
      <c r="P714" s="14"/>
      <c r="Q714" s="14"/>
      <c r="R714" s="14"/>
      <c r="S714" s="14"/>
      <c r="T714" s="14"/>
      <c r="U714" s="14"/>
      <c r="V714" s="14"/>
      <c r="W714" s="14"/>
      <c r="X714" s="167"/>
      <c r="Y714" s="167"/>
      <c r="Z714" s="14"/>
      <c r="AA714" s="74"/>
      <c r="AB714" s="14"/>
      <c r="AC714" s="14"/>
    </row>
    <row r="715" spans="1:29" s="11" customFormat="1" ht="15" hidden="1" customHeight="1" x14ac:dyDescent="0.2">
      <c r="A715" s="59"/>
      <c r="B715" s="80"/>
      <c r="C715" s="226"/>
      <c r="D715" s="227"/>
      <c r="E715" s="227"/>
      <c r="F715" s="228"/>
      <c r="G715" s="229"/>
      <c r="H715" s="229"/>
      <c r="I715" s="230"/>
      <c r="J715" s="229"/>
      <c r="K715" s="229"/>
      <c r="L715" s="231"/>
      <c r="M715" s="232"/>
      <c r="N715" s="233"/>
      <c r="O715" s="167"/>
      <c r="P715" s="14"/>
      <c r="Q715" s="14"/>
      <c r="R715" s="14"/>
      <c r="S715" s="14"/>
      <c r="T715" s="14"/>
      <c r="U715" s="14"/>
      <c r="V715" s="14"/>
      <c r="W715" s="14"/>
      <c r="X715" s="167"/>
      <c r="Y715" s="167"/>
      <c r="Z715" s="14"/>
      <c r="AA715" s="74"/>
      <c r="AB715" s="14"/>
      <c r="AC715" s="14"/>
    </row>
    <row r="716" spans="1:29" s="11" customFormat="1" ht="15" hidden="1" customHeight="1" x14ac:dyDescent="0.2">
      <c r="A716" s="59"/>
      <c r="B716" s="80"/>
      <c r="C716" s="226"/>
      <c r="D716" s="227"/>
      <c r="E716" s="227"/>
      <c r="F716" s="228"/>
      <c r="G716" s="229"/>
      <c r="H716" s="229"/>
      <c r="I716" s="230"/>
      <c r="J716" s="229"/>
      <c r="K716" s="229"/>
      <c r="L716" s="231"/>
      <c r="M716" s="232"/>
      <c r="N716" s="233"/>
      <c r="O716" s="167"/>
      <c r="P716" s="14"/>
      <c r="Q716" s="14"/>
      <c r="R716" s="14"/>
      <c r="S716" s="14"/>
      <c r="T716" s="14"/>
      <c r="U716" s="14"/>
      <c r="V716" s="14"/>
      <c r="W716" s="14"/>
      <c r="X716" s="167"/>
      <c r="Y716" s="167"/>
      <c r="Z716" s="14"/>
      <c r="AA716" s="74"/>
      <c r="AB716" s="14"/>
      <c r="AC716" s="14"/>
    </row>
    <row r="717" spans="1:29" s="11" customFormat="1" ht="15" hidden="1" customHeight="1" x14ac:dyDescent="0.2">
      <c r="A717" s="59"/>
      <c r="B717" s="80"/>
      <c r="C717" s="226"/>
      <c r="D717" s="227"/>
      <c r="E717" s="227"/>
      <c r="F717" s="228"/>
      <c r="G717" s="229"/>
      <c r="H717" s="229"/>
      <c r="I717" s="230"/>
      <c r="J717" s="229"/>
      <c r="K717" s="229"/>
      <c r="L717" s="231"/>
      <c r="M717" s="232"/>
      <c r="N717" s="233"/>
      <c r="O717" s="167"/>
      <c r="P717" s="14"/>
      <c r="Q717" s="14"/>
      <c r="R717" s="14"/>
      <c r="S717" s="14"/>
      <c r="T717" s="14"/>
      <c r="U717" s="14"/>
      <c r="V717" s="14"/>
      <c r="W717" s="14"/>
      <c r="X717" s="167"/>
      <c r="Y717" s="167"/>
      <c r="Z717" s="14"/>
      <c r="AA717" s="74"/>
      <c r="AB717" s="14"/>
      <c r="AC717" s="14"/>
    </row>
    <row r="718" spans="1:29" s="11" customFormat="1" ht="15" hidden="1" customHeight="1" x14ac:dyDescent="0.2">
      <c r="A718" s="59"/>
      <c r="B718" s="80"/>
      <c r="C718" s="226"/>
      <c r="D718" s="227"/>
      <c r="E718" s="227"/>
      <c r="F718" s="228"/>
      <c r="G718" s="229"/>
      <c r="H718" s="229"/>
      <c r="I718" s="230"/>
      <c r="J718" s="229"/>
      <c r="K718" s="229"/>
      <c r="L718" s="231"/>
      <c r="M718" s="232"/>
      <c r="N718" s="233"/>
      <c r="O718" s="167"/>
      <c r="P718" s="14"/>
      <c r="Q718" s="14"/>
      <c r="R718" s="14"/>
      <c r="S718" s="14"/>
      <c r="T718" s="14"/>
      <c r="U718" s="14"/>
      <c r="V718" s="14"/>
      <c r="W718" s="14"/>
      <c r="X718" s="167"/>
      <c r="Y718" s="167"/>
      <c r="Z718" s="14"/>
      <c r="AA718" s="74"/>
      <c r="AB718" s="14"/>
      <c r="AC718" s="14"/>
    </row>
    <row r="719" spans="1:29" s="11" customFormat="1" ht="15" hidden="1" customHeight="1" x14ac:dyDescent="0.2">
      <c r="A719" s="59"/>
      <c r="B719" s="80"/>
      <c r="C719" s="226"/>
      <c r="D719" s="227"/>
      <c r="E719" s="227"/>
      <c r="F719" s="228"/>
      <c r="G719" s="229"/>
      <c r="H719" s="229"/>
      <c r="I719" s="230"/>
      <c r="J719" s="229"/>
      <c r="K719" s="229"/>
      <c r="L719" s="231"/>
      <c r="M719" s="232"/>
      <c r="N719" s="233"/>
      <c r="O719" s="167"/>
      <c r="P719" s="14"/>
      <c r="Q719" s="14"/>
      <c r="R719" s="14"/>
      <c r="S719" s="14"/>
      <c r="T719" s="14"/>
      <c r="U719" s="14"/>
      <c r="V719" s="14"/>
      <c r="W719" s="14"/>
      <c r="X719" s="167"/>
      <c r="Y719" s="167"/>
      <c r="Z719" s="14"/>
      <c r="AA719" s="74"/>
      <c r="AB719" s="14"/>
      <c r="AC719" s="14"/>
    </row>
    <row r="720" spans="1:29" s="11" customFormat="1" ht="15" hidden="1" customHeight="1" x14ac:dyDescent="0.2">
      <c r="A720" s="59"/>
      <c r="B720" s="80"/>
      <c r="C720" s="226"/>
      <c r="D720" s="227"/>
      <c r="E720" s="227"/>
      <c r="F720" s="228"/>
      <c r="G720" s="229"/>
      <c r="H720" s="229"/>
      <c r="I720" s="230"/>
      <c r="J720" s="229"/>
      <c r="K720" s="229"/>
      <c r="L720" s="231"/>
      <c r="M720" s="232"/>
      <c r="N720" s="233"/>
      <c r="O720" s="167"/>
      <c r="P720" s="14"/>
      <c r="Q720" s="14"/>
      <c r="R720" s="14"/>
      <c r="S720" s="14"/>
      <c r="T720" s="14"/>
      <c r="U720" s="14"/>
      <c r="V720" s="14"/>
      <c r="W720" s="14"/>
      <c r="X720" s="167"/>
      <c r="Y720" s="167"/>
      <c r="Z720" s="14"/>
      <c r="AA720" s="74"/>
      <c r="AB720" s="14"/>
      <c r="AC720" s="14"/>
    </row>
    <row r="721" spans="1:29" s="11" customFormat="1" ht="15" hidden="1" customHeight="1" x14ac:dyDescent="0.2">
      <c r="A721" s="59"/>
      <c r="B721" s="80"/>
      <c r="C721" s="226"/>
      <c r="D721" s="227"/>
      <c r="E721" s="227"/>
      <c r="F721" s="228"/>
      <c r="G721" s="229"/>
      <c r="H721" s="229"/>
      <c r="I721" s="230"/>
      <c r="J721" s="229"/>
      <c r="K721" s="229"/>
      <c r="L721" s="231"/>
      <c r="M721" s="232"/>
      <c r="N721" s="233"/>
      <c r="O721" s="167"/>
      <c r="P721" s="14"/>
      <c r="Q721" s="14"/>
      <c r="R721" s="14"/>
      <c r="S721" s="14"/>
      <c r="T721" s="14"/>
      <c r="U721" s="14"/>
      <c r="V721" s="14"/>
      <c r="W721" s="14"/>
      <c r="X721" s="167"/>
      <c r="Y721" s="167"/>
      <c r="Z721" s="14"/>
      <c r="AA721" s="74"/>
      <c r="AB721" s="14"/>
      <c r="AC721" s="14"/>
    </row>
    <row r="722" spans="1:29" s="11" customFormat="1" ht="15" hidden="1" customHeight="1" x14ac:dyDescent="0.2">
      <c r="A722" s="59"/>
      <c r="B722" s="80"/>
      <c r="C722" s="226"/>
      <c r="D722" s="227"/>
      <c r="E722" s="227"/>
      <c r="F722" s="228"/>
      <c r="G722" s="229"/>
      <c r="H722" s="229"/>
      <c r="I722" s="230"/>
      <c r="J722" s="229"/>
      <c r="K722" s="229"/>
      <c r="L722" s="231"/>
      <c r="M722" s="232"/>
      <c r="N722" s="233"/>
      <c r="O722" s="167"/>
      <c r="P722" s="14"/>
      <c r="Q722" s="14"/>
      <c r="R722" s="14"/>
      <c r="S722" s="14"/>
      <c r="T722" s="14"/>
      <c r="U722" s="14"/>
      <c r="V722" s="14"/>
      <c r="W722" s="14"/>
      <c r="X722" s="167"/>
      <c r="Y722" s="167"/>
      <c r="Z722" s="14"/>
      <c r="AA722" s="74"/>
      <c r="AB722" s="14"/>
      <c r="AC722" s="14"/>
    </row>
    <row r="723" spans="1:29" s="11" customFormat="1" ht="15" hidden="1" customHeight="1" x14ac:dyDescent="0.2">
      <c r="A723" s="59"/>
      <c r="B723" s="80"/>
      <c r="C723" s="226"/>
      <c r="D723" s="227"/>
      <c r="E723" s="227"/>
      <c r="F723" s="228"/>
      <c r="G723" s="229"/>
      <c r="H723" s="229"/>
      <c r="I723" s="230"/>
      <c r="J723" s="229"/>
      <c r="K723" s="229"/>
      <c r="L723" s="231"/>
      <c r="M723" s="232"/>
      <c r="N723" s="233"/>
      <c r="O723" s="167"/>
      <c r="P723" s="14"/>
      <c r="Q723" s="14"/>
      <c r="R723" s="14"/>
      <c r="S723" s="14"/>
      <c r="T723" s="14"/>
      <c r="U723" s="14"/>
      <c r="V723" s="14"/>
      <c r="W723" s="14"/>
      <c r="X723" s="167"/>
      <c r="Y723" s="167"/>
      <c r="Z723" s="14"/>
      <c r="AA723" s="74"/>
      <c r="AB723" s="14"/>
      <c r="AC723" s="14"/>
    </row>
    <row r="724" spans="1:29" s="11" customFormat="1" ht="15" hidden="1" customHeight="1" x14ac:dyDescent="0.2">
      <c r="A724" s="59"/>
      <c r="B724" s="80"/>
      <c r="C724" s="226"/>
      <c r="D724" s="227"/>
      <c r="E724" s="227"/>
      <c r="F724" s="228"/>
      <c r="G724" s="229"/>
      <c r="H724" s="229"/>
      <c r="I724" s="230"/>
      <c r="J724" s="229"/>
      <c r="K724" s="229"/>
      <c r="L724" s="231"/>
      <c r="M724" s="232"/>
      <c r="N724" s="233"/>
      <c r="O724" s="167"/>
      <c r="P724" s="14"/>
      <c r="Q724" s="14"/>
      <c r="R724" s="14"/>
      <c r="S724" s="14"/>
      <c r="T724" s="14"/>
      <c r="U724" s="14"/>
      <c r="V724" s="14"/>
      <c r="W724" s="14"/>
      <c r="X724" s="167"/>
      <c r="Y724" s="167"/>
      <c r="Z724" s="14"/>
      <c r="AA724" s="74"/>
      <c r="AB724" s="14"/>
      <c r="AC724" s="14"/>
    </row>
    <row r="725" spans="1:29" s="11" customFormat="1" ht="15" hidden="1" customHeight="1" x14ac:dyDescent="0.2">
      <c r="A725" s="59"/>
      <c r="B725" s="80"/>
      <c r="C725" s="226"/>
      <c r="D725" s="227"/>
      <c r="E725" s="227"/>
      <c r="F725" s="228"/>
      <c r="G725" s="229"/>
      <c r="H725" s="229"/>
      <c r="I725" s="230"/>
      <c r="J725" s="229"/>
      <c r="K725" s="229"/>
      <c r="L725" s="231"/>
      <c r="M725" s="232"/>
      <c r="N725" s="233"/>
      <c r="O725" s="167"/>
      <c r="P725" s="14"/>
      <c r="Q725" s="14"/>
      <c r="R725" s="14"/>
      <c r="S725" s="14"/>
      <c r="T725" s="14"/>
      <c r="U725" s="14"/>
      <c r="V725" s="14"/>
      <c r="W725" s="14"/>
      <c r="X725" s="167"/>
      <c r="Y725" s="167"/>
      <c r="Z725" s="14"/>
      <c r="AA725" s="74"/>
      <c r="AB725" s="14"/>
      <c r="AC725" s="14"/>
    </row>
    <row r="726" spans="1:29" s="11" customFormat="1" ht="15" hidden="1" customHeight="1" x14ac:dyDescent="0.2">
      <c r="A726" s="59"/>
      <c r="B726" s="80"/>
      <c r="C726" s="226"/>
      <c r="D726" s="227"/>
      <c r="E726" s="227"/>
      <c r="F726" s="228"/>
      <c r="G726" s="229"/>
      <c r="H726" s="229"/>
      <c r="I726" s="230"/>
      <c r="J726" s="229"/>
      <c r="K726" s="229"/>
      <c r="L726" s="231"/>
      <c r="M726" s="232"/>
      <c r="N726" s="233"/>
      <c r="O726" s="167"/>
      <c r="P726" s="14"/>
      <c r="Q726" s="14"/>
      <c r="R726" s="14"/>
      <c r="S726" s="14"/>
      <c r="T726" s="14"/>
      <c r="U726" s="14"/>
      <c r="V726" s="14"/>
      <c r="W726" s="14"/>
      <c r="X726" s="167"/>
      <c r="Y726" s="167"/>
      <c r="Z726" s="14"/>
      <c r="AA726" s="74"/>
      <c r="AB726" s="14"/>
      <c r="AC726" s="14"/>
    </row>
    <row r="727" spans="1:29" s="11" customFormat="1" ht="15" hidden="1" customHeight="1" x14ac:dyDescent="0.2">
      <c r="A727" s="59"/>
      <c r="B727" s="80"/>
      <c r="C727" s="226"/>
      <c r="D727" s="227"/>
      <c r="E727" s="227"/>
      <c r="F727" s="228"/>
      <c r="G727" s="229"/>
      <c r="H727" s="229"/>
      <c r="I727" s="230"/>
      <c r="J727" s="229"/>
      <c r="K727" s="229"/>
      <c r="L727" s="231"/>
      <c r="M727" s="232"/>
      <c r="N727" s="233"/>
      <c r="O727" s="167"/>
      <c r="P727" s="14"/>
      <c r="Q727" s="14"/>
      <c r="R727" s="14"/>
      <c r="S727" s="14"/>
      <c r="T727" s="14"/>
      <c r="U727" s="14"/>
      <c r="V727" s="14"/>
      <c r="W727" s="14"/>
      <c r="X727" s="167"/>
      <c r="Y727" s="167"/>
      <c r="Z727" s="14"/>
      <c r="AA727" s="74"/>
      <c r="AB727" s="14"/>
      <c r="AC727" s="14"/>
    </row>
    <row r="728" spans="1:29" s="11" customFormat="1" ht="15" hidden="1" customHeight="1" x14ac:dyDescent="0.2">
      <c r="A728" s="59"/>
      <c r="B728" s="80"/>
      <c r="C728" s="226"/>
      <c r="D728" s="227"/>
      <c r="E728" s="227"/>
      <c r="F728" s="228"/>
      <c r="G728" s="229"/>
      <c r="H728" s="229"/>
      <c r="I728" s="230"/>
      <c r="J728" s="229"/>
      <c r="K728" s="229"/>
      <c r="L728" s="231"/>
      <c r="M728" s="232"/>
      <c r="N728" s="233"/>
      <c r="O728" s="167"/>
      <c r="P728" s="14"/>
      <c r="Q728" s="14"/>
      <c r="R728" s="14"/>
      <c r="S728" s="14"/>
      <c r="T728" s="14"/>
      <c r="U728" s="14"/>
      <c r="V728" s="14"/>
      <c r="W728" s="14"/>
      <c r="X728" s="167"/>
      <c r="Y728" s="167"/>
      <c r="Z728" s="14"/>
      <c r="AA728" s="74"/>
      <c r="AB728" s="14"/>
      <c r="AC728" s="14"/>
    </row>
    <row r="729" spans="1:29" s="11" customFormat="1" ht="15" hidden="1" customHeight="1" x14ac:dyDescent="0.2">
      <c r="A729" s="59"/>
      <c r="B729" s="80"/>
      <c r="C729" s="226"/>
      <c r="D729" s="227"/>
      <c r="E729" s="227"/>
      <c r="F729" s="228"/>
      <c r="G729" s="229"/>
      <c r="H729" s="229"/>
      <c r="I729" s="230"/>
      <c r="J729" s="229"/>
      <c r="K729" s="229"/>
      <c r="L729" s="231"/>
      <c r="M729" s="232"/>
      <c r="N729" s="233"/>
      <c r="O729" s="167"/>
      <c r="P729" s="14"/>
      <c r="Q729" s="14"/>
      <c r="R729" s="14"/>
      <c r="S729" s="14"/>
      <c r="T729" s="14"/>
      <c r="U729" s="14"/>
      <c r="V729" s="14"/>
      <c r="W729" s="14"/>
      <c r="X729" s="167"/>
      <c r="Y729" s="167"/>
      <c r="Z729" s="14"/>
      <c r="AA729" s="74"/>
      <c r="AB729" s="14"/>
      <c r="AC729" s="14"/>
    </row>
    <row r="730" spans="1:29" s="11" customFormat="1" ht="15" hidden="1" customHeight="1" x14ac:dyDescent="0.2">
      <c r="A730" s="59"/>
      <c r="B730" s="80"/>
      <c r="C730" s="226"/>
      <c r="D730" s="227"/>
      <c r="E730" s="227"/>
      <c r="F730" s="228"/>
      <c r="G730" s="229"/>
      <c r="H730" s="229"/>
      <c r="I730" s="230"/>
      <c r="J730" s="229"/>
      <c r="K730" s="229"/>
      <c r="L730" s="231"/>
      <c r="M730" s="232"/>
      <c r="N730" s="233"/>
      <c r="O730" s="167"/>
      <c r="P730" s="14"/>
      <c r="Q730" s="14"/>
      <c r="R730" s="14"/>
      <c r="S730" s="14"/>
      <c r="T730" s="14"/>
      <c r="U730" s="14"/>
      <c r="V730" s="14"/>
      <c r="W730" s="14"/>
      <c r="X730" s="167"/>
      <c r="Y730" s="167"/>
      <c r="Z730" s="14"/>
      <c r="AA730" s="74"/>
      <c r="AB730" s="14"/>
      <c r="AC730" s="14"/>
    </row>
    <row r="731" spans="1:29" s="11" customFormat="1" ht="15" hidden="1" customHeight="1" x14ac:dyDescent="0.2">
      <c r="A731" s="59"/>
      <c r="B731" s="80"/>
      <c r="C731" s="226"/>
      <c r="D731" s="227"/>
      <c r="E731" s="227"/>
      <c r="F731" s="228"/>
      <c r="G731" s="229"/>
      <c r="H731" s="229"/>
      <c r="I731" s="230"/>
      <c r="J731" s="229"/>
      <c r="K731" s="229"/>
      <c r="L731" s="231"/>
      <c r="M731" s="232"/>
      <c r="N731" s="233"/>
      <c r="O731" s="167"/>
      <c r="P731" s="14"/>
      <c r="Q731" s="14"/>
      <c r="R731" s="14"/>
      <c r="S731" s="14"/>
      <c r="T731" s="14"/>
      <c r="U731" s="14"/>
      <c r="V731" s="14"/>
      <c r="W731" s="14"/>
      <c r="X731" s="167"/>
      <c r="Y731" s="167"/>
      <c r="Z731" s="14"/>
      <c r="AA731" s="74"/>
      <c r="AB731" s="14"/>
      <c r="AC731" s="14"/>
    </row>
    <row r="732" spans="1:29" s="11" customFormat="1" ht="15" hidden="1" customHeight="1" x14ac:dyDescent="0.2">
      <c r="A732" s="59"/>
      <c r="B732" s="80"/>
      <c r="C732" s="226"/>
      <c r="D732" s="227"/>
      <c r="E732" s="227"/>
      <c r="F732" s="228"/>
      <c r="G732" s="229"/>
      <c r="H732" s="229"/>
      <c r="I732" s="230"/>
      <c r="J732" s="229"/>
      <c r="K732" s="229"/>
      <c r="L732" s="231"/>
      <c r="M732" s="232"/>
      <c r="N732" s="233"/>
      <c r="O732" s="167"/>
      <c r="P732" s="14"/>
      <c r="Q732" s="14"/>
      <c r="R732" s="14"/>
      <c r="S732" s="14"/>
      <c r="T732" s="14"/>
      <c r="U732" s="14"/>
      <c r="V732" s="14"/>
      <c r="W732" s="14"/>
      <c r="X732" s="167"/>
      <c r="Y732" s="167"/>
      <c r="Z732" s="14"/>
      <c r="AA732" s="74"/>
      <c r="AB732" s="14"/>
      <c r="AC732" s="14"/>
    </row>
    <row r="733" spans="1:29" s="11" customFormat="1" ht="15" hidden="1" customHeight="1" x14ac:dyDescent="0.2">
      <c r="A733" s="59"/>
      <c r="B733" s="80"/>
      <c r="C733" s="226"/>
      <c r="D733" s="227"/>
      <c r="E733" s="227"/>
      <c r="F733" s="228"/>
      <c r="G733" s="229"/>
      <c r="H733" s="229"/>
      <c r="I733" s="230"/>
      <c r="J733" s="229"/>
      <c r="K733" s="229"/>
      <c r="L733" s="231"/>
      <c r="M733" s="232"/>
      <c r="N733" s="233"/>
      <c r="O733" s="167"/>
      <c r="P733" s="14"/>
      <c r="Q733" s="14"/>
      <c r="R733" s="14"/>
      <c r="S733" s="14"/>
      <c r="T733" s="14"/>
      <c r="U733" s="14"/>
      <c r="V733" s="14"/>
      <c r="W733" s="14"/>
      <c r="X733" s="167"/>
      <c r="Y733" s="167"/>
      <c r="Z733" s="14"/>
      <c r="AA733" s="74"/>
      <c r="AB733" s="14"/>
      <c r="AC733" s="14"/>
    </row>
    <row r="734" spans="1:29" s="11" customFormat="1" ht="15" hidden="1" customHeight="1" x14ac:dyDescent="0.2">
      <c r="A734" s="59"/>
      <c r="B734" s="80"/>
      <c r="C734" s="226"/>
      <c r="D734" s="227"/>
      <c r="E734" s="227"/>
      <c r="F734" s="228"/>
      <c r="G734" s="229"/>
      <c r="H734" s="229"/>
      <c r="I734" s="230"/>
      <c r="J734" s="229"/>
      <c r="K734" s="229"/>
      <c r="L734" s="231"/>
      <c r="M734" s="232"/>
      <c r="N734" s="233"/>
      <c r="O734" s="167"/>
      <c r="P734" s="14"/>
      <c r="Q734" s="14"/>
      <c r="R734" s="14"/>
      <c r="S734" s="14"/>
      <c r="T734" s="14"/>
      <c r="U734" s="14"/>
      <c r="V734" s="14"/>
      <c r="W734" s="14"/>
      <c r="X734" s="167"/>
      <c r="Y734" s="167"/>
      <c r="Z734" s="14"/>
      <c r="AA734" s="74"/>
      <c r="AB734" s="14"/>
      <c r="AC734" s="14"/>
    </row>
    <row r="735" spans="1:29" s="11" customFormat="1" ht="15" hidden="1" customHeight="1" x14ac:dyDescent="0.2">
      <c r="A735" s="59"/>
      <c r="B735" s="80"/>
      <c r="C735" s="226"/>
      <c r="D735" s="227"/>
      <c r="E735" s="227"/>
      <c r="F735" s="228"/>
      <c r="G735" s="229"/>
      <c r="H735" s="229"/>
      <c r="I735" s="230"/>
      <c r="J735" s="229"/>
      <c r="K735" s="229"/>
      <c r="L735" s="231"/>
      <c r="M735" s="232"/>
      <c r="N735" s="233"/>
      <c r="O735" s="167"/>
      <c r="P735" s="14"/>
      <c r="Q735" s="14"/>
      <c r="R735" s="14"/>
      <c r="S735" s="14"/>
      <c r="T735" s="14"/>
      <c r="U735" s="14"/>
      <c r="V735" s="14"/>
      <c r="W735" s="14"/>
      <c r="X735" s="167"/>
      <c r="Y735" s="167"/>
      <c r="Z735" s="14"/>
      <c r="AA735" s="74"/>
      <c r="AB735" s="14"/>
      <c r="AC735" s="14"/>
    </row>
    <row r="736" spans="1:29" s="11" customFormat="1" ht="15" hidden="1" customHeight="1" x14ac:dyDescent="0.2">
      <c r="A736" s="59"/>
      <c r="B736" s="80"/>
      <c r="C736" s="226"/>
      <c r="D736" s="227"/>
      <c r="E736" s="227"/>
      <c r="F736" s="228"/>
      <c r="G736" s="229"/>
      <c r="H736" s="229"/>
      <c r="I736" s="230"/>
      <c r="J736" s="229"/>
      <c r="K736" s="229"/>
      <c r="L736" s="231"/>
      <c r="M736" s="232"/>
      <c r="N736" s="233"/>
      <c r="O736" s="167"/>
      <c r="P736" s="14"/>
      <c r="Q736" s="14"/>
      <c r="R736" s="14"/>
      <c r="S736" s="14"/>
      <c r="T736" s="14"/>
      <c r="U736" s="14"/>
      <c r="V736" s="14"/>
      <c r="W736" s="14"/>
      <c r="X736" s="167"/>
      <c r="Y736" s="167"/>
      <c r="Z736" s="14"/>
      <c r="AA736" s="74"/>
      <c r="AB736" s="14"/>
      <c r="AC736" s="14"/>
    </row>
    <row r="737" spans="1:29" s="11" customFormat="1" ht="15" hidden="1" customHeight="1" x14ac:dyDescent="0.2">
      <c r="A737" s="59"/>
      <c r="B737" s="80"/>
      <c r="C737" s="226"/>
      <c r="D737" s="227"/>
      <c r="E737" s="227"/>
      <c r="F737" s="228"/>
      <c r="G737" s="229"/>
      <c r="H737" s="229"/>
      <c r="I737" s="230"/>
      <c r="J737" s="229"/>
      <c r="K737" s="229"/>
      <c r="L737" s="231"/>
      <c r="M737" s="232"/>
      <c r="N737" s="233"/>
      <c r="O737" s="167"/>
      <c r="P737" s="14"/>
      <c r="Q737" s="14"/>
      <c r="R737" s="14"/>
      <c r="S737" s="14"/>
      <c r="T737" s="14"/>
      <c r="U737" s="14"/>
      <c r="V737" s="14"/>
      <c r="W737" s="14"/>
      <c r="X737" s="167"/>
      <c r="Y737" s="167"/>
      <c r="Z737" s="14"/>
      <c r="AA737" s="74"/>
      <c r="AB737" s="14"/>
      <c r="AC737" s="14"/>
    </row>
    <row r="738" spans="1:29" s="11" customFormat="1" ht="15" hidden="1" customHeight="1" x14ac:dyDescent="0.2">
      <c r="A738" s="59"/>
      <c r="B738" s="80"/>
      <c r="C738" s="226"/>
      <c r="D738" s="227"/>
      <c r="E738" s="227"/>
      <c r="F738" s="228"/>
      <c r="G738" s="229"/>
      <c r="H738" s="229"/>
      <c r="I738" s="230"/>
      <c r="J738" s="229"/>
      <c r="K738" s="229"/>
      <c r="L738" s="231"/>
      <c r="M738" s="232"/>
      <c r="N738" s="233"/>
      <c r="O738" s="167"/>
      <c r="P738" s="14"/>
      <c r="Q738" s="14"/>
      <c r="R738" s="14"/>
      <c r="S738" s="14"/>
      <c r="T738" s="14"/>
      <c r="U738" s="14"/>
      <c r="V738" s="14"/>
      <c r="W738" s="14"/>
      <c r="X738" s="167"/>
      <c r="Y738" s="167"/>
      <c r="Z738" s="14"/>
      <c r="AA738" s="74"/>
      <c r="AB738" s="14"/>
      <c r="AC738" s="14"/>
    </row>
    <row r="739" spans="1:29" s="11" customFormat="1" ht="15" hidden="1" customHeight="1" x14ac:dyDescent="0.2">
      <c r="A739" s="59"/>
      <c r="B739" s="80"/>
      <c r="C739" s="226"/>
      <c r="D739" s="227"/>
      <c r="E739" s="227"/>
      <c r="F739" s="228"/>
      <c r="G739" s="229"/>
      <c r="H739" s="229"/>
      <c r="I739" s="230"/>
      <c r="J739" s="229"/>
      <c r="K739" s="229"/>
      <c r="L739" s="231"/>
      <c r="M739" s="232"/>
      <c r="N739" s="233"/>
      <c r="O739" s="167"/>
      <c r="P739" s="14"/>
      <c r="Q739" s="14"/>
      <c r="R739" s="14"/>
      <c r="S739" s="14"/>
      <c r="T739" s="14"/>
      <c r="U739" s="14"/>
      <c r="V739" s="14"/>
      <c r="W739" s="14"/>
      <c r="X739" s="167"/>
      <c r="Y739" s="167"/>
      <c r="Z739" s="14"/>
      <c r="AA739" s="74"/>
      <c r="AB739" s="14"/>
      <c r="AC739" s="14"/>
    </row>
    <row r="740" spans="1:29" s="11" customFormat="1" ht="15" hidden="1" customHeight="1" x14ac:dyDescent="0.2">
      <c r="A740" s="59"/>
      <c r="B740" s="80"/>
      <c r="C740" s="226"/>
      <c r="D740" s="227"/>
      <c r="E740" s="227"/>
      <c r="F740" s="228"/>
      <c r="G740" s="229"/>
      <c r="H740" s="229"/>
      <c r="I740" s="230"/>
      <c r="J740" s="229"/>
      <c r="K740" s="229"/>
      <c r="L740" s="231"/>
      <c r="M740" s="232"/>
      <c r="N740" s="233"/>
      <c r="O740" s="167"/>
      <c r="P740" s="14"/>
      <c r="Q740" s="14"/>
      <c r="R740" s="14"/>
      <c r="S740" s="14"/>
      <c r="T740" s="14"/>
      <c r="U740" s="14"/>
      <c r="V740" s="14"/>
      <c r="W740" s="14"/>
      <c r="X740" s="167"/>
      <c r="Y740" s="167"/>
      <c r="Z740" s="14"/>
      <c r="AA740" s="74"/>
      <c r="AB740" s="14"/>
      <c r="AC740" s="14"/>
    </row>
    <row r="741" spans="1:29" s="11" customFormat="1" ht="15" hidden="1" customHeight="1" x14ac:dyDescent="0.2">
      <c r="A741" s="59"/>
      <c r="B741" s="80"/>
      <c r="C741" s="226"/>
      <c r="D741" s="227"/>
      <c r="E741" s="227"/>
      <c r="F741" s="228"/>
      <c r="G741" s="229"/>
      <c r="H741" s="229"/>
      <c r="I741" s="230"/>
      <c r="J741" s="229"/>
      <c r="K741" s="229"/>
      <c r="L741" s="231"/>
      <c r="M741" s="232"/>
      <c r="N741" s="233"/>
      <c r="O741" s="167"/>
      <c r="P741" s="14"/>
      <c r="Q741" s="14"/>
      <c r="R741" s="14"/>
      <c r="S741" s="14"/>
      <c r="T741" s="14"/>
      <c r="U741" s="14"/>
      <c r="V741" s="14"/>
      <c r="W741" s="14"/>
      <c r="X741" s="167"/>
      <c r="Y741" s="167"/>
      <c r="Z741" s="14"/>
      <c r="AA741" s="74"/>
      <c r="AB741" s="14"/>
      <c r="AC741" s="14"/>
    </row>
    <row r="742" spans="1:29" s="11" customFormat="1" ht="15" hidden="1" customHeight="1" x14ac:dyDescent="0.2">
      <c r="A742" s="59"/>
      <c r="B742" s="80"/>
      <c r="C742" s="226"/>
      <c r="D742" s="227"/>
      <c r="E742" s="227"/>
      <c r="F742" s="228"/>
      <c r="G742" s="229"/>
      <c r="H742" s="229"/>
      <c r="I742" s="230"/>
      <c r="J742" s="229"/>
      <c r="K742" s="229"/>
      <c r="L742" s="231"/>
      <c r="M742" s="232"/>
      <c r="N742" s="233"/>
      <c r="O742" s="167"/>
      <c r="P742" s="14"/>
      <c r="Q742" s="14"/>
      <c r="R742" s="14"/>
      <c r="S742" s="14"/>
      <c r="T742" s="14"/>
      <c r="U742" s="14"/>
      <c r="V742" s="14"/>
      <c r="W742" s="14"/>
      <c r="X742" s="167"/>
      <c r="Y742" s="167"/>
      <c r="Z742" s="14"/>
      <c r="AA742" s="74"/>
      <c r="AB742" s="14"/>
      <c r="AC742" s="14"/>
    </row>
    <row r="743" spans="1:29" s="11" customFormat="1" ht="15" hidden="1" customHeight="1" x14ac:dyDescent="0.2">
      <c r="A743" s="59"/>
      <c r="B743" s="80"/>
      <c r="C743" s="226"/>
      <c r="D743" s="227"/>
      <c r="E743" s="227"/>
      <c r="F743" s="228"/>
      <c r="G743" s="229"/>
      <c r="H743" s="229"/>
      <c r="I743" s="230"/>
      <c r="J743" s="229"/>
      <c r="K743" s="229"/>
      <c r="L743" s="231"/>
      <c r="M743" s="232"/>
      <c r="N743" s="233"/>
      <c r="O743" s="167"/>
      <c r="P743" s="14"/>
      <c r="Q743" s="14"/>
      <c r="R743" s="14"/>
      <c r="S743" s="14"/>
      <c r="T743" s="14"/>
      <c r="U743" s="14"/>
      <c r="V743" s="14"/>
      <c r="W743" s="14"/>
      <c r="X743" s="167"/>
      <c r="Y743" s="167"/>
      <c r="Z743" s="14"/>
      <c r="AA743" s="74"/>
      <c r="AB743" s="14"/>
      <c r="AC743" s="14"/>
    </row>
    <row r="744" spans="1:29" s="11" customFormat="1" ht="15" hidden="1" customHeight="1" x14ac:dyDescent="0.2">
      <c r="A744" s="59"/>
      <c r="B744" s="80"/>
      <c r="C744" s="226"/>
      <c r="D744" s="227"/>
      <c r="E744" s="227"/>
      <c r="F744" s="228"/>
      <c r="G744" s="229"/>
      <c r="H744" s="229"/>
      <c r="I744" s="230"/>
      <c r="J744" s="229"/>
      <c r="K744" s="229"/>
      <c r="L744" s="231"/>
      <c r="M744" s="232"/>
      <c r="N744" s="233"/>
      <c r="O744" s="167"/>
      <c r="P744" s="14"/>
      <c r="Q744" s="14"/>
      <c r="R744" s="14"/>
      <c r="S744" s="14"/>
      <c r="T744" s="14"/>
      <c r="U744" s="14"/>
      <c r="V744" s="14"/>
      <c r="W744" s="14"/>
      <c r="X744" s="167"/>
      <c r="Y744" s="167"/>
      <c r="Z744" s="14"/>
      <c r="AA744" s="74"/>
      <c r="AB744" s="14"/>
      <c r="AC744" s="14"/>
    </row>
    <row r="745" spans="1:29" s="11" customFormat="1" ht="15" hidden="1" customHeight="1" x14ac:dyDescent="0.2">
      <c r="A745" s="59"/>
      <c r="B745" s="80"/>
      <c r="C745" s="226"/>
      <c r="D745" s="227"/>
      <c r="E745" s="227"/>
      <c r="F745" s="228"/>
      <c r="G745" s="229"/>
      <c r="H745" s="229"/>
      <c r="I745" s="230"/>
      <c r="J745" s="229"/>
      <c r="K745" s="229"/>
      <c r="L745" s="231"/>
      <c r="M745" s="232"/>
      <c r="N745" s="233"/>
      <c r="O745" s="167"/>
      <c r="P745" s="14"/>
      <c r="Q745" s="14"/>
      <c r="R745" s="14"/>
      <c r="S745" s="14"/>
      <c r="T745" s="14"/>
      <c r="U745" s="14"/>
      <c r="V745" s="14"/>
      <c r="W745" s="14"/>
      <c r="X745" s="167"/>
      <c r="Y745" s="167"/>
      <c r="Z745" s="14"/>
      <c r="AA745" s="74"/>
      <c r="AB745" s="14"/>
      <c r="AC745" s="14"/>
    </row>
    <row r="746" spans="1:29" s="11" customFormat="1" ht="15" hidden="1" customHeight="1" x14ac:dyDescent="0.2">
      <c r="A746" s="59"/>
      <c r="B746" s="80"/>
      <c r="C746" s="226"/>
      <c r="D746" s="227"/>
      <c r="E746" s="227"/>
      <c r="F746" s="228"/>
      <c r="G746" s="229"/>
      <c r="H746" s="229"/>
      <c r="I746" s="230"/>
      <c r="J746" s="229"/>
      <c r="K746" s="229"/>
      <c r="L746" s="231"/>
      <c r="M746" s="232"/>
      <c r="N746" s="233"/>
      <c r="O746" s="167"/>
      <c r="P746" s="14"/>
      <c r="Q746" s="14"/>
      <c r="R746" s="14"/>
      <c r="S746" s="14"/>
      <c r="T746" s="14"/>
      <c r="U746" s="14"/>
      <c r="V746" s="14"/>
      <c r="W746" s="14"/>
      <c r="X746" s="167"/>
      <c r="Y746" s="167"/>
      <c r="Z746" s="14"/>
      <c r="AA746" s="74"/>
      <c r="AB746" s="14"/>
      <c r="AC746" s="14"/>
    </row>
    <row r="747" spans="1:29" s="11" customFormat="1" ht="15" hidden="1" customHeight="1" x14ac:dyDescent="0.2">
      <c r="A747" s="59"/>
      <c r="B747" s="80"/>
      <c r="C747" s="226"/>
      <c r="D747" s="227"/>
      <c r="E747" s="227"/>
      <c r="F747" s="228"/>
      <c r="G747" s="229"/>
      <c r="H747" s="229"/>
      <c r="I747" s="230"/>
      <c r="J747" s="229"/>
      <c r="K747" s="229"/>
      <c r="L747" s="231"/>
      <c r="M747" s="232"/>
      <c r="N747" s="233"/>
      <c r="O747" s="167"/>
      <c r="P747" s="14"/>
      <c r="Q747" s="14"/>
      <c r="R747" s="14"/>
      <c r="S747" s="14"/>
      <c r="T747" s="14"/>
      <c r="U747" s="14"/>
      <c r="V747" s="14"/>
      <c r="W747" s="14"/>
      <c r="X747" s="167"/>
      <c r="Y747" s="167"/>
      <c r="Z747" s="14"/>
      <c r="AA747" s="74"/>
      <c r="AB747" s="14"/>
      <c r="AC747" s="14"/>
    </row>
    <row r="748" spans="1:29" s="11" customFormat="1" ht="15" hidden="1" customHeight="1" x14ac:dyDescent="0.2">
      <c r="A748" s="59"/>
      <c r="B748" s="80"/>
      <c r="C748" s="226"/>
      <c r="D748" s="227"/>
      <c r="E748" s="227"/>
      <c r="F748" s="228"/>
      <c r="G748" s="229"/>
      <c r="H748" s="229"/>
      <c r="I748" s="230"/>
      <c r="J748" s="229"/>
      <c r="K748" s="229"/>
      <c r="L748" s="231"/>
      <c r="M748" s="232"/>
      <c r="N748" s="233"/>
      <c r="O748" s="167"/>
      <c r="P748" s="14"/>
      <c r="Q748" s="14"/>
      <c r="R748" s="14"/>
      <c r="S748" s="14"/>
      <c r="T748" s="14"/>
      <c r="U748" s="14"/>
      <c r="V748" s="14"/>
      <c r="W748" s="14"/>
      <c r="X748" s="167"/>
      <c r="Y748" s="167"/>
      <c r="Z748" s="14"/>
      <c r="AA748" s="74"/>
      <c r="AB748" s="14"/>
      <c r="AC748" s="14"/>
    </row>
    <row r="749" spans="1:29" s="11" customFormat="1" ht="15" hidden="1" customHeight="1" x14ac:dyDescent="0.2">
      <c r="A749" s="59"/>
      <c r="B749" s="80"/>
      <c r="C749" s="226"/>
      <c r="D749" s="227"/>
      <c r="E749" s="227"/>
      <c r="F749" s="228"/>
      <c r="G749" s="229"/>
      <c r="H749" s="229"/>
      <c r="I749" s="230"/>
      <c r="J749" s="229"/>
      <c r="K749" s="229"/>
      <c r="L749" s="231"/>
      <c r="M749" s="232"/>
      <c r="N749" s="233"/>
      <c r="O749" s="167"/>
      <c r="P749" s="14"/>
      <c r="Q749" s="14"/>
      <c r="R749" s="14"/>
      <c r="S749" s="14"/>
      <c r="T749" s="14"/>
      <c r="U749" s="14"/>
      <c r="V749" s="14"/>
      <c r="W749" s="14"/>
      <c r="X749" s="167"/>
      <c r="Y749" s="167"/>
      <c r="Z749" s="14"/>
      <c r="AA749" s="74"/>
      <c r="AB749" s="14"/>
      <c r="AC749" s="14"/>
    </row>
    <row r="750" spans="1:29" s="11" customFormat="1" ht="15" hidden="1" customHeight="1" x14ac:dyDescent="0.2">
      <c r="A750" s="59"/>
      <c r="B750" s="80"/>
      <c r="C750" s="226"/>
      <c r="D750" s="227"/>
      <c r="E750" s="227"/>
      <c r="F750" s="228"/>
      <c r="G750" s="229"/>
      <c r="H750" s="229"/>
      <c r="I750" s="230"/>
      <c r="J750" s="229"/>
      <c r="K750" s="229"/>
      <c r="L750" s="231"/>
      <c r="M750" s="232"/>
      <c r="N750" s="233"/>
      <c r="O750" s="167"/>
      <c r="P750" s="14"/>
      <c r="Q750" s="14"/>
      <c r="R750" s="14"/>
      <c r="S750" s="14"/>
      <c r="T750" s="14"/>
      <c r="U750" s="14"/>
      <c r="V750" s="14"/>
      <c r="W750" s="14"/>
      <c r="X750" s="167"/>
      <c r="Y750" s="167"/>
      <c r="Z750" s="14"/>
      <c r="AA750" s="74"/>
      <c r="AB750" s="14"/>
      <c r="AC750" s="14"/>
    </row>
    <row r="751" spans="1:29" s="11" customFormat="1" ht="15" hidden="1" customHeight="1" x14ac:dyDescent="0.2">
      <c r="A751" s="59"/>
      <c r="B751" s="80"/>
      <c r="C751" s="226"/>
      <c r="D751" s="227"/>
      <c r="E751" s="227"/>
      <c r="F751" s="228"/>
      <c r="G751" s="229"/>
      <c r="H751" s="229"/>
      <c r="I751" s="230"/>
      <c r="J751" s="229"/>
      <c r="K751" s="229"/>
      <c r="L751" s="231"/>
      <c r="M751" s="232"/>
      <c r="N751" s="233"/>
      <c r="O751" s="167"/>
      <c r="P751" s="14"/>
      <c r="Q751" s="14"/>
      <c r="R751" s="14"/>
      <c r="S751" s="14"/>
      <c r="T751" s="14"/>
      <c r="U751" s="14"/>
      <c r="V751" s="14"/>
      <c r="W751" s="14"/>
      <c r="X751" s="167"/>
      <c r="Y751" s="167"/>
      <c r="Z751" s="14"/>
      <c r="AA751" s="74"/>
      <c r="AB751" s="14"/>
      <c r="AC751" s="14"/>
    </row>
    <row r="752" spans="1:29" s="11" customFormat="1" ht="15" hidden="1" customHeight="1" x14ac:dyDescent="0.2">
      <c r="A752" s="59"/>
      <c r="B752" s="80"/>
      <c r="C752" s="226"/>
      <c r="D752" s="227"/>
      <c r="E752" s="227"/>
      <c r="F752" s="228"/>
      <c r="G752" s="229"/>
      <c r="H752" s="229"/>
      <c r="I752" s="230"/>
      <c r="J752" s="229"/>
      <c r="K752" s="229"/>
      <c r="L752" s="231"/>
      <c r="M752" s="232"/>
      <c r="N752" s="233"/>
      <c r="O752" s="167"/>
      <c r="P752" s="14"/>
      <c r="Q752" s="14"/>
      <c r="R752" s="14"/>
      <c r="S752" s="14"/>
      <c r="T752" s="14"/>
      <c r="U752" s="14"/>
      <c r="V752" s="14"/>
      <c r="W752" s="14"/>
      <c r="X752" s="167"/>
      <c r="Y752" s="167"/>
      <c r="Z752" s="14"/>
      <c r="AA752" s="74"/>
      <c r="AB752" s="14"/>
      <c r="AC752" s="14"/>
    </row>
    <row r="753" spans="1:29" s="11" customFormat="1" ht="15" hidden="1" customHeight="1" x14ac:dyDescent="0.2">
      <c r="A753" s="59"/>
      <c r="B753" s="80"/>
      <c r="C753" s="226"/>
      <c r="D753" s="227"/>
      <c r="E753" s="227"/>
      <c r="F753" s="228"/>
      <c r="G753" s="229"/>
      <c r="H753" s="229"/>
      <c r="I753" s="230"/>
      <c r="J753" s="229"/>
      <c r="K753" s="229"/>
      <c r="L753" s="231"/>
      <c r="M753" s="232"/>
      <c r="N753" s="233"/>
      <c r="O753" s="167"/>
      <c r="P753" s="14"/>
      <c r="Q753" s="14"/>
      <c r="R753" s="14"/>
      <c r="S753" s="14"/>
      <c r="T753" s="14"/>
      <c r="U753" s="14"/>
      <c r="V753" s="14"/>
      <c r="W753" s="14"/>
      <c r="X753" s="167"/>
      <c r="Y753" s="167"/>
      <c r="Z753" s="14"/>
      <c r="AA753" s="74"/>
      <c r="AB753" s="14"/>
      <c r="AC753" s="14"/>
    </row>
    <row r="754" spans="1:29" s="11" customFormat="1" ht="15" hidden="1" customHeight="1" x14ac:dyDescent="0.2">
      <c r="A754" s="59"/>
      <c r="B754" s="80"/>
      <c r="C754" s="226"/>
      <c r="D754" s="227"/>
      <c r="E754" s="227"/>
      <c r="F754" s="228"/>
      <c r="G754" s="229"/>
      <c r="H754" s="229"/>
      <c r="I754" s="230"/>
      <c r="J754" s="229"/>
      <c r="K754" s="229"/>
      <c r="L754" s="231"/>
      <c r="M754" s="232"/>
      <c r="N754" s="233"/>
      <c r="O754" s="167"/>
      <c r="P754" s="14"/>
      <c r="Q754" s="14"/>
      <c r="R754" s="14"/>
      <c r="S754" s="14"/>
      <c r="T754" s="14"/>
      <c r="U754" s="14"/>
      <c r="V754" s="14"/>
      <c r="W754" s="14"/>
      <c r="X754" s="167"/>
      <c r="Y754" s="167"/>
      <c r="Z754" s="14"/>
      <c r="AA754" s="74"/>
      <c r="AB754" s="14"/>
      <c r="AC754" s="14"/>
    </row>
    <row r="755" spans="1:29" s="11" customFormat="1" ht="15" hidden="1" customHeight="1" x14ac:dyDescent="0.2">
      <c r="A755" s="59"/>
      <c r="B755" s="80"/>
      <c r="C755" s="226"/>
      <c r="D755" s="227"/>
      <c r="E755" s="227"/>
      <c r="F755" s="228"/>
      <c r="G755" s="229"/>
      <c r="H755" s="229"/>
      <c r="I755" s="230"/>
      <c r="J755" s="229"/>
      <c r="K755" s="229"/>
      <c r="L755" s="231"/>
      <c r="M755" s="232"/>
      <c r="N755" s="233"/>
      <c r="O755" s="167"/>
      <c r="P755" s="14"/>
      <c r="Q755" s="14"/>
      <c r="R755" s="14"/>
      <c r="S755" s="14"/>
      <c r="T755" s="14"/>
      <c r="U755" s="14"/>
      <c r="V755" s="14"/>
      <c r="W755" s="14"/>
      <c r="X755" s="167"/>
      <c r="Y755" s="167"/>
      <c r="Z755" s="14"/>
      <c r="AA755" s="74"/>
      <c r="AB755" s="14"/>
      <c r="AC755" s="14"/>
    </row>
    <row r="756" spans="1:29" s="11" customFormat="1" ht="15" hidden="1" customHeight="1" x14ac:dyDescent="0.2">
      <c r="A756" s="59"/>
      <c r="B756" s="80"/>
      <c r="C756" s="226"/>
      <c r="D756" s="227"/>
      <c r="E756" s="227"/>
      <c r="F756" s="228"/>
      <c r="G756" s="229"/>
      <c r="H756" s="229"/>
      <c r="I756" s="230"/>
      <c r="J756" s="229"/>
      <c r="K756" s="229"/>
      <c r="L756" s="231"/>
      <c r="M756" s="232"/>
      <c r="N756" s="233"/>
      <c r="O756" s="167"/>
      <c r="P756" s="14"/>
      <c r="Q756" s="14"/>
      <c r="R756" s="14"/>
      <c r="S756" s="14"/>
      <c r="T756" s="14"/>
      <c r="U756" s="14"/>
      <c r="V756" s="14"/>
      <c r="W756" s="14"/>
      <c r="X756" s="167"/>
      <c r="Y756" s="167"/>
      <c r="Z756" s="14"/>
      <c r="AA756" s="74"/>
      <c r="AB756" s="14"/>
      <c r="AC756" s="14"/>
    </row>
    <row r="757" spans="1:29" s="11" customFormat="1" ht="15" hidden="1" customHeight="1" x14ac:dyDescent="0.2">
      <c r="A757" s="59"/>
      <c r="B757" s="80"/>
      <c r="C757" s="226"/>
      <c r="D757" s="227"/>
      <c r="E757" s="227"/>
      <c r="F757" s="228"/>
      <c r="G757" s="229"/>
      <c r="H757" s="229"/>
      <c r="I757" s="230"/>
      <c r="J757" s="229"/>
      <c r="K757" s="229"/>
      <c r="L757" s="231"/>
      <c r="M757" s="232"/>
      <c r="N757" s="233"/>
      <c r="O757" s="167"/>
      <c r="P757" s="14"/>
      <c r="Q757" s="14"/>
      <c r="R757" s="14"/>
      <c r="S757" s="14"/>
      <c r="T757" s="14"/>
      <c r="U757" s="14"/>
      <c r="V757" s="14"/>
      <c r="W757" s="14"/>
      <c r="X757" s="167"/>
      <c r="Y757" s="167"/>
      <c r="Z757" s="14"/>
      <c r="AA757" s="74"/>
      <c r="AB757" s="14"/>
      <c r="AC757" s="14"/>
    </row>
    <row r="758" spans="1:29" s="11" customFormat="1" ht="15" hidden="1" customHeight="1" x14ac:dyDescent="0.2">
      <c r="A758" s="59"/>
      <c r="B758" s="80"/>
      <c r="C758" s="226"/>
      <c r="D758" s="227"/>
      <c r="E758" s="227"/>
      <c r="F758" s="228"/>
      <c r="G758" s="229"/>
      <c r="H758" s="229"/>
      <c r="I758" s="230"/>
      <c r="J758" s="229"/>
      <c r="K758" s="229"/>
      <c r="L758" s="231"/>
      <c r="M758" s="232"/>
      <c r="N758" s="233"/>
      <c r="O758" s="167"/>
      <c r="P758" s="14"/>
      <c r="Q758" s="14"/>
      <c r="R758" s="14"/>
      <c r="S758" s="14"/>
      <c r="T758" s="14"/>
      <c r="U758" s="14"/>
      <c r="V758" s="14"/>
      <c r="W758" s="14"/>
      <c r="X758" s="167"/>
      <c r="Y758" s="167"/>
      <c r="Z758" s="14"/>
      <c r="AA758" s="74"/>
      <c r="AB758" s="14"/>
      <c r="AC758" s="14"/>
    </row>
    <row r="759" spans="1:29" s="11" customFormat="1" ht="15" hidden="1" customHeight="1" x14ac:dyDescent="0.2">
      <c r="A759" s="59"/>
      <c r="B759" s="80"/>
      <c r="C759" s="226"/>
      <c r="D759" s="227"/>
      <c r="E759" s="227"/>
      <c r="F759" s="228"/>
      <c r="G759" s="229"/>
      <c r="H759" s="229"/>
      <c r="I759" s="230"/>
      <c r="J759" s="229"/>
      <c r="K759" s="229"/>
      <c r="L759" s="231"/>
      <c r="M759" s="232"/>
      <c r="N759" s="233"/>
      <c r="O759" s="167"/>
      <c r="P759" s="14"/>
      <c r="Q759" s="14"/>
      <c r="R759" s="14"/>
      <c r="S759" s="14"/>
      <c r="T759" s="14"/>
      <c r="U759" s="14"/>
      <c r="V759" s="14"/>
      <c r="W759" s="14"/>
      <c r="X759" s="167"/>
      <c r="Y759" s="167"/>
      <c r="Z759" s="14"/>
      <c r="AA759" s="74"/>
      <c r="AB759" s="14"/>
      <c r="AC759" s="14"/>
    </row>
    <row r="760" spans="1:29" s="11" customFormat="1" ht="15" hidden="1" customHeight="1" x14ac:dyDescent="0.2">
      <c r="A760" s="59"/>
      <c r="B760" s="80"/>
      <c r="C760" s="226"/>
      <c r="D760" s="227"/>
      <c r="E760" s="227"/>
      <c r="F760" s="228"/>
      <c r="G760" s="229"/>
      <c r="H760" s="229"/>
      <c r="I760" s="230"/>
      <c r="J760" s="229"/>
      <c r="K760" s="229"/>
      <c r="L760" s="231"/>
      <c r="M760" s="232"/>
      <c r="N760" s="233"/>
      <c r="O760" s="167"/>
      <c r="P760" s="14"/>
      <c r="Q760" s="14"/>
      <c r="R760" s="14"/>
      <c r="S760" s="14"/>
      <c r="T760" s="14"/>
      <c r="U760" s="14"/>
      <c r="V760" s="14"/>
      <c r="W760" s="14"/>
      <c r="X760" s="167"/>
      <c r="Y760" s="167"/>
      <c r="Z760" s="14"/>
      <c r="AA760" s="74"/>
      <c r="AB760" s="14"/>
      <c r="AC760" s="14"/>
    </row>
    <row r="761" spans="1:29" s="11" customFormat="1" ht="15" hidden="1" customHeight="1" x14ac:dyDescent="0.2">
      <c r="A761" s="59"/>
      <c r="B761" s="80"/>
      <c r="C761" s="226"/>
      <c r="D761" s="227"/>
      <c r="E761" s="227"/>
      <c r="F761" s="228"/>
      <c r="G761" s="229"/>
      <c r="H761" s="229"/>
      <c r="I761" s="230"/>
      <c r="J761" s="229"/>
      <c r="K761" s="229"/>
      <c r="L761" s="231"/>
      <c r="M761" s="232"/>
      <c r="N761" s="233"/>
      <c r="O761" s="167"/>
      <c r="P761" s="14"/>
      <c r="Q761" s="14"/>
      <c r="R761" s="14"/>
      <c r="S761" s="14"/>
      <c r="T761" s="14"/>
      <c r="U761" s="14"/>
      <c r="V761" s="14"/>
      <c r="W761" s="14"/>
      <c r="X761" s="167"/>
      <c r="Y761" s="167"/>
      <c r="Z761" s="14"/>
      <c r="AA761" s="74"/>
      <c r="AB761" s="14"/>
      <c r="AC761" s="14"/>
    </row>
    <row r="762" spans="1:29" s="11" customFormat="1" ht="15" hidden="1" customHeight="1" x14ac:dyDescent="0.2">
      <c r="A762" s="59"/>
      <c r="B762" s="80"/>
      <c r="C762" s="226"/>
      <c r="D762" s="227"/>
      <c r="E762" s="227"/>
      <c r="F762" s="228"/>
      <c r="G762" s="229"/>
      <c r="H762" s="229"/>
      <c r="I762" s="230"/>
      <c r="J762" s="229"/>
      <c r="K762" s="229"/>
      <c r="L762" s="231"/>
      <c r="M762" s="232"/>
      <c r="N762" s="233"/>
      <c r="O762" s="167"/>
      <c r="P762" s="14"/>
      <c r="Q762" s="14"/>
      <c r="R762" s="14"/>
      <c r="S762" s="14"/>
      <c r="T762" s="14"/>
      <c r="U762" s="14"/>
      <c r="V762" s="14"/>
      <c r="W762" s="14"/>
      <c r="X762" s="167"/>
      <c r="Y762" s="167"/>
      <c r="Z762" s="14"/>
      <c r="AA762" s="74"/>
      <c r="AB762" s="14"/>
      <c r="AC762" s="14"/>
    </row>
    <row r="763" spans="1:29" s="11" customFormat="1" ht="15" hidden="1" customHeight="1" x14ac:dyDescent="0.2">
      <c r="A763" s="59"/>
      <c r="B763" s="80"/>
      <c r="C763" s="226"/>
      <c r="D763" s="227"/>
      <c r="E763" s="227"/>
      <c r="F763" s="228"/>
      <c r="G763" s="229"/>
      <c r="H763" s="229"/>
      <c r="I763" s="230"/>
      <c r="J763" s="229"/>
      <c r="K763" s="229"/>
      <c r="L763" s="231"/>
      <c r="M763" s="232"/>
      <c r="N763" s="233"/>
      <c r="O763" s="167"/>
      <c r="P763" s="14"/>
      <c r="Q763" s="14"/>
      <c r="R763" s="14"/>
      <c r="S763" s="14"/>
      <c r="T763" s="14"/>
      <c r="U763" s="14"/>
      <c r="V763" s="14"/>
      <c r="W763" s="14"/>
      <c r="X763" s="167"/>
      <c r="Y763" s="167"/>
      <c r="Z763" s="14"/>
      <c r="AA763" s="74"/>
      <c r="AB763" s="14"/>
      <c r="AC763" s="14"/>
    </row>
    <row r="764" spans="1:29" s="11" customFormat="1" ht="15" hidden="1" customHeight="1" x14ac:dyDescent="0.2">
      <c r="A764" s="59"/>
      <c r="B764" s="80"/>
      <c r="C764" s="226"/>
      <c r="D764" s="227"/>
      <c r="E764" s="227"/>
      <c r="F764" s="228"/>
      <c r="G764" s="229"/>
      <c r="H764" s="229"/>
      <c r="I764" s="230"/>
      <c r="J764" s="229"/>
      <c r="K764" s="229"/>
      <c r="L764" s="231"/>
      <c r="M764" s="232"/>
      <c r="N764" s="233"/>
      <c r="O764" s="167"/>
      <c r="P764" s="14"/>
      <c r="Q764" s="14"/>
      <c r="R764" s="14"/>
      <c r="S764" s="14"/>
      <c r="T764" s="14"/>
      <c r="U764" s="14"/>
      <c r="V764" s="14"/>
      <c r="W764" s="14"/>
      <c r="X764" s="167"/>
      <c r="Y764" s="167"/>
      <c r="Z764" s="14"/>
      <c r="AA764" s="74"/>
      <c r="AB764" s="14"/>
      <c r="AC764" s="14"/>
    </row>
    <row r="765" spans="1:29" s="11" customFormat="1" ht="15" hidden="1" customHeight="1" x14ac:dyDescent="0.2">
      <c r="A765" s="59"/>
      <c r="B765" s="80"/>
      <c r="C765" s="226"/>
      <c r="D765" s="227"/>
      <c r="E765" s="227"/>
      <c r="F765" s="228"/>
      <c r="G765" s="229"/>
      <c r="H765" s="229"/>
      <c r="I765" s="230"/>
      <c r="J765" s="229"/>
      <c r="K765" s="229"/>
      <c r="L765" s="231"/>
      <c r="M765" s="232"/>
      <c r="N765" s="233"/>
      <c r="O765" s="167"/>
      <c r="P765" s="14"/>
      <c r="Q765" s="14"/>
      <c r="R765" s="14"/>
      <c r="S765" s="14"/>
      <c r="T765" s="14"/>
      <c r="U765" s="14"/>
      <c r="V765" s="14"/>
      <c r="W765" s="14"/>
      <c r="X765" s="167"/>
      <c r="Y765" s="167"/>
      <c r="Z765" s="14"/>
      <c r="AA765" s="74"/>
      <c r="AB765" s="14"/>
      <c r="AC765" s="14"/>
    </row>
    <row r="766" spans="1:29" s="11" customFormat="1" ht="15" hidden="1" customHeight="1" x14ac:dyDescent="0.2">
      <c r="A766" s="59"/>
      <c r="B766" s="80"/>
      <c r="C766" s="226"/>
      <c r="D766" s="227"/>
      <c r="E766" s="227"/>
      <c r="F766" s="228"/>
      <c r="G766" s="229"/>
      <c r="H766" s="229"/>
      <c r="I766" s="230"/>
      <c r="J766" s="229"/>
      <c r="K766" s="229"/>
      <c r="L766" s="231"/>
      <c r="M766" s="232"/>
      <c r="N766" s="233"/>
      <c r="O766" s="167"/>
      <c r="P766" s="14"/>
      <c r="Q766" s="14"/>
      <c r="R766" s="14"/>
      <c r="S766" s="14"/>
      <c r="T766" s="14"/>
      <c r="U766" s="14"/>
      <c r="V766" s="14"/>
      <c r="W766" s="14"/>
      <c r="X766" s="167"/>
      <c r="Y766" s="167"/>
      <c r="Z766" s="14"/>
      <c r="AA766" s="74"/>
      <c r="AB766" s="14"/>
      <c r="AC766" s="14"/>
    </row>
    <row r="767" spans="1:29" s="11" customFormat="1" ht="15" hidden="1" customHeight="1" x14ac:dyDescent="0.2">
      <c r="A767" s="59"/>
      <c r="B767" s="80"/>
      <c r="C767" s="226"/>
      <c r="D767" s="227"/>
      <c r="E767" s="227"/>
      <c r="F767" s="228"/>
      <c r="G767" s="229"/>
      <c r="H767" s="229"/>
      <c r="I767" s="230"/>
      <c r="J767" s="229"/>
      <c r="K767" s="229"/>
      <c r="L767" s="231"/>
      <c r="M767" s="232"/>
      <c r="N767" s="233"/>
      <c r="O767" s="167"/>
      <c r="P767" s="14"/>
      <c r="Q767" s="14"/>
      <c r="R767" s="14"/>
      <c r="S767" s="14"/>
      <c r="T767" s="14"/>
      <c r="U767" s="14"/>
      <c r="V767" s="14"/>
      <c r="W767" s="14"/>
      <c r="X767" s="167"/>
      <c r="Y767" s="167"/>
      <c r="Z767" s="14"/>
      <c r="AA767" s="74"/>
      <c r="AB767" s="14"/>
      <c r="AC767" s="14"/>
    </row>
    <row r="768" spans="1:29" s="11" customFormat="1" ht="15" hidden="1" customHeight="1" x14ac:dyDescent="0.2">
      <c r="A768" s="59"/>
      <c r="B768" s="80"/>
      <c r="C768" s="226"/>
      <c r="D768" s="227"/>
      <c r="E768" s="227"/>
      <c r="F768" s="228"/>
      <c r="G768" s="229"/>
      <c r="H768" s="229"/>
      <c r="I768" s="230"/>
      <c r="J768" s="229"/>
      <c r="K768" s="229"/>
      <c r="L768" s="231"/>
      <c r="M768" s="232"/>
      <c r="N768" s="233"/>
      <c r="O768" s="167"/>
      <c r="P768" s="14"/>
      <c r="Q768" s="14"/>
      <c r="R768" s="14"/>
      <c r="S768" s="14"/>
      <c r="T768" s="14"/>
      <c r="U768" s="14"/>
      <c r="V768" s="14"/>
      <c r="W768" s="14"/>
      <c r="X768" s="167"/>
      <c r="Y768" s="167"/>
      <c r="Z768" s="14"/>
      <c r="AA768" s="74"/>
      <c r="AB768" s="14"/>
      <c r="AC768" s="14"/>
    </row>
    <row r="769" spans="1:29" s="11" customFormat="1" ht="15" hidden="1" customHeight="1" x14ac:dyDescent="0.2">
      <c r="A769" s="59"/>
      <c r="B769" s="80"/>
      <c r="C769" s="226"/>
      <c r="D769" s="227"/>
      <c r="E769" s="227"/>
      <c r="F769" s="228"/>
      <c r="G769" s="229"/>
      <c r="H769" s="229"/>
      <c r="I769" s="230"/>
      <c r="J769" s="229"/>
      <c r="K769" s="229"/>
      <c r="L769" s="231"/>
      <c r="M769" s="232"/>
      <c r="N769" s="233"/>
      <c r="O769" s="167"/>
      <c r="P769" s="14"/>
      <c r="Q769" s="14"/>
      <c r="R769" s="14"/>
      <c r="S769" s="14"/>
      <c r="T769" s="14"/>
      <c r="U769" s="14"/>
      <c r="V769" s="14"/>
      <c r="W769" s="14"/>
      <c r="X769" s="167"/>
      <c r="Y769" s="167"/>
      <c r="Z769" s="14"/>
      <c r="AA769" s="74"/>
      <c r="AB769" s="14"/>
      <c r="AC769" s="14"/>
    </row>
    <row r="770" spans="1:29" s="11" customFormat="1" ht="15" hidden="1" customHeight="1" x14ac:dyDescent="0.2">
      <c r="A770" s="59"/>
      <c r="B770" s="80"/>
      <c r="C770" s="226"/>
      <c r="D770" s="227"/>
      <c r="E770" s="227"/>
      <c r="F770" s="228"/>
      <c r="G770" s="229"/>
      <c r="H770" s="229"/>
      <c r="I770" s="230"/>
      <c r="J770" s="229"/>
      <c r="K770" s="229"/>
      <c r="L770" s="231"/>
      <c r="M770" s="232"/>
      <c r="N770" s="233"/>
      <c r="O770" s="167"/>
      <c r="P770" s="14"/>
      <c r="Q770" s="14"/>
      <c r="R770" s="14"/>
      <c r="S770" s="14"/>
      <c r="T770" s="14"/>
      <c r="U770" s="14"/>
      <c r="V770" s="14"/>
      <c r="W770" s="14"/>
      <c r="X770" s="167"/>
      <c r="Y770" s="167"/>
      <c r="Z770" s="14"/>
      <c r="AA770" s="74"/>
      <c r="AB770" s="14"/>
      <c r="AC770" s="14"/>
    </row>
    <row r="771" spans="1:29" s="11" customFormat="1" ht="15" hidden="1" customHeight="1" x14ac:dyDescent="0.2">
      <c r="A771" s="59"/>
      <c r="B771" s="80"/>
      <c r="C771" s="226"/>
      <c r="D771" s="227"/>
      <c r="E771" s="227"/>
      <c r="F771" s="228"/>
      <c r="G771" s="229"/>
      <c r="H771" s="229"/>
      <c r="I771" s="230"/>
      <c r="J771" s="229"/>
      <c r="K771" s="229"/>
      <c r="L771" s="231"/>
      <c r="M771" s="232"/>
      <c r="N771" s="233"/>
      <c r="O771" s="167"/>
      <c r="P771" s="14"/>
      <c r="Q771" s="14"/>
      <c r="R771" s="14"/>
      <c r="S771" s="14"/>
      <c r="T771" s="14"/>
      <c r="U771" s="14"/>
      <c r="V771" s="14"/>
      <c r="W771" s="14"/>
      <c r="X771" s="167"/>
      <c r="Y771" s="167"/>
      <c r="Z771" s="14"/>
      <c r="AA771" s="74"/>
      <c r="AB771" s="14"/>
      <c r="AC771" s="14"/>
    </row>
    <row r="772" spans="1:29" s="11" customFormat="1" ht="15" hidden="1" customHeight="1" x14ac:dyDescent="0.2">
      <c r="A772" s="59"/>
      <c r="B772" s="80"/>
      <c r="C772" s="226"/>
      <c r="D772" s="227"/>
      <c r="E772" s="227"/>
      <c r="F772" s="228"/>
      <c r="G772" s="229"/>
      <c r="H772" s="229"/>
      <c r="I772" s="230"/>
      <c r="J772" s="229"/>
      <c r="K772" s="229"/>
      <c r="L772" s="231"/>
      <c r="M772" s="232"/>
      <c r="N772" s="233"/>
      <c r="O772" s="167"/>
      <c r="P772" s="14"/>
      <c r="Q772" s="14"/>
      <c r="R772" s="14"/>
      <c r="S772" s="14"/>
      <c r="T772" s="14"/>
      <c r="U772" s="14"/>
      <c r="V772" s="14"/>
      <c r="W772" s="14"/>
      <c r="X772" s="167"/>
      <c r="Y772" s="167"/>
      <c r="Z772" s="14"/>
      <c r="AA772" s="74"/>
      <c r="AB772" s="14"/>
      <c r="AC772" s="14"/>
    </row>
    <row r="773" spans="1:29" s="11" customFormat="1" ht="15" hidden="1" customHeight="1" x14ac:dyDescent="0.2">
      <c r="A773" s="59"/>
      <c r="B773" s="80"/>
      <c r="C773" s="226"/>
      <c r="D773" s="227"/>
      <c r="E773" s="227"/>
      <c r="F773" s="228"/>
      <c r="G773" s="229"/>
      <c r="H773" s="229"/>
      <c r="I773" s="230"/>
      <c r="J773" s="229"/>
      <c r="K773" s="229"/>
      <c r="L773" s="231"/>
      <c r="M773" s="232"/>
      <c r="N773" s="233"/>
      <c r="O773" s="167"/>
      <c r="P773" s="14"/>
      <c r="Q773" s="14"/>
      <c r="R773" s="14"/>
      <c r="S773" s="14"/>
      <c r="T773" s="14"/>
      <c r="U773" s="14"/>
      <c r="V773" s="14"/>
      <c r="W773" s="14"/>
      <c r="X773" s="167"/>
      <c r="Y773" s="167"/>
      <c r="Z773" s="14"/>
      <c r="AA773" s="74"/>
      <c r="AB773" s="14"/>
      <c r="AC773" s="14"/>
    </row>
    <row r="774" spans="1:29" s="11" customFormat="1" ht="15" hidden="1" customHeight="1" x14ac:dyDescent="0.2">
      <c r="A774" s="59"/>
      <c r="B774" s="80"/>
      <c r="C774" s="226"/>
      <c r="D774" s="227"/>
      <c r="E774" s="227"/>
      <c r="F774" s="228"/>
      <c r="G774" s="229"/>
      <c r="H774" s="229"/>
      <c r="I774" s="230"/>
      <c r="J774" s="229"/>
      <c r="K774" s="229"/>
      <c r="L774" s="231"/>
      <c r="M774" s="232"/>
      <c r="N774" s="233"/>
      <c r="O774" s="167"/>
      <c r="P774" s="14"/>
      <c r="Q774" s="14"/>
      <c r="R774" s="14"/>
      <c r="S774" s="14"/>
      <c r="T774" s="14"/>
      <c r="U774" s="14"/>
      <c r="V774" s="14"/>
      <c r="W774" s="14"/>
      <c r="X774" s="167"/>
      <c r="Y774" s="167"/>
      <c r="Z774" s="14"/>
      <c r="AA774" s="74"/>
      <c r="AB774" s="14"/>
      <c r="AC774" s="14"/>
    </row>
    <row r="775" spans="1:29" s="11" customFormat="1" ht="15" hidden="1" customHeight="1" x14ac:dyDescent="0.2">
      <c r="A775" s="59"/>
      <c r="B775" s="80"/>
      <c r="C775" s="226"/>
      <c r="D775" s="227"/>
      <c r="E775" s="227"/>
      <c r="F775" s="228"/>
      <c r="G775" s="229"/>
      <c r="H775" s="229"/>
      <c r="I775" s="230"/>
      <c r="J775" s="229"/>
      <c r="K775" s="229"/>
      <c r="L775" s="231"/>
      <c r="M775" s="232"/>
      <c r="N775" s="233"/>
      <c r="O775" s="167"/>
      <c r="P775" s="14"/>
      <c r="Q775" s="14"/>
      <c r="R775" s="14"/>
      <c r="S775" s="14"/>
      <c r="T775" s="14"/>
      <c r="U775" s="14"/>
      <c r="V775" s="14"/>
      <c r="W775" s="14"/>
      <c r="X775" s="167"/>
      <c r="Y775" s="167"/>
      <c r="Z775" s="14"/>
      <c r="AA775" s="74"/>
      <c r="AB775" s="14"/>
      <c r="AC775" s="14"/>
    </row>
    <row r="776" spans="1:29" s="11" customFormat="1" ht="15" hidden="1" customHeight="1" x14ac:dyDescent="0.2">
      <c r="A776" s="59"/>
      <c r="B776" s="80"/>
      <c r="C776" s="226"/>
      <c r="D776" s="227"/>
      <c r="E776" s="227"/>
      <c r="F776" s="228"/>
      <c r="G776" s="229"/>
      <c r="H776" s="229"/>
      <c r="I776" s="230"/>
      <c r="J776" s="229"/>
      <c r="K776" s="229"/>
      <c r="L776" s="231"/>
      <c r="M776" s="232"/>
      <c r="N776" s="233"/>
      <c r="O776" s="167"/>
      <c r="P776" s="14"/>
      <c r="Q776" s="14"/>
      <c r="R776" s="14"/>
      <c r="S776" s="14"/>
      <c r="T776" s="14"/>
      <c r="U776" s="14"/>
      <c r="V776" s="14"/>
      <c r="W776" s="14"/>
      <c r="X776" s="167"/>
      <c r="Y776" s="167"/>
      <c r="Z776" s="14"/>
      <c r="AA776" s="74"/>
      <c r="AB776" s="14"/>
      <c r="AC776" s="14"/>
    </row>
    <row r="777" spans="1:29" s="11" customFormat="1" ht="15" hidden="1" customHeight="1" x14ac:dyDescent="0.2">
      <c r="A777" s="59"/>
      <c r="B777" s="80"/>
      <c r="C777" s="226"/>
      <c r="D777" s="227"/>
      <c r="E777" s="227"/>
      <c r="F777" s="228"/>
      <c r="G777" s="229"/>
      <c r="H777" s="229"/>
      <c r="I777" s="230"/>
      <c r="J777" s="229"/>
      <c r="K777" s="229"/>
      <c r="L777" s="231"/>
      <c r="M777" s="232"/>
      <c r="N777" s="233"/>
      <c r="O777" s="167"/>
      <c r="P777" s="14"/>
      <c r="Q777" s="14"/>
      <c r="R777" s="14"/>
      <c r="S777" s="14"/>
      <c r="T777" s="14"/>
      <c r="U777" s="14"/>
      <c r="V777" s="14"/>
      <c r="W777" s="14"/>
      <c r="X777" s="167"/>
      <c r="Y777" s="167"/>
      <c r="Z777" s="14"/>
      <c r="AA777" s="74"/>
      <c r="AB777" s="14"/>
      <c r="AC777" s="14"/>
    </row>
    <row r="778" spans="1:29" s="11" customFormat="1" ht="15" hidden="1" customHeight="1" x14ac:dyDescent="0.2">
      <c r="A778" s="59"/>
      <c r="B778" s="80"/>
      <c r="C778" s="226"/>
      <c r="D778" s="227"/>
      <c r="E778" s="227"/>
      <c r="F778" s="228"/>
      <c r="G778" s="229"/>
      <c r="H778" s="229"/>
      <c r="I778" s="230"/>
      <c r="J778" s="229"/>
      <c r="K778" s="229"/>
      <c r="L778" s="231"/>
      <c r="M778" s="232"/>
      <c r="N778" s="233"/>
      <c r="O778" s="167"/>
      <c r="P778" s="14"/>
      <c r="Q778" s="14"/>
      <c r="R778" s="14"/>
      <c r="S778" s="14"/>
      <c r="T778" s="14"/>
      <c r="U778" s="14"/>
      <c r="V778" s="14"/>
      <c r="W778" s="14"/>
      <c r="X778" s="167"/>
      <c r="Y778" s="167"/>
      <c r="Z778" s="14"/>
      <c r="AA778" s="74"/>
      <c r="AB778" s="14"/>
      <c r="AC778" s="14"/>
    </row>
    <row r="779" spans="1:29" s="11" customFormat="1" ht="15" hidden="1" customHeight="1" x14ac:dyDescent="0.2">
      <c r="A779" s="59"/>
      <c r="B779" s="80"/>
      <c r="C779" s="226"/>
      <c r="D779" s="227"/>
      <c r="E779" s="227"/>
      <c r="F779" s="228"/>
      <c r="G779" s="229"/>
      <c r="H779" s="229"/>
      <c r="I779" s="230"/>
      <c r="J779" s="229"/>
      <c r="K779" s="229"/>
      <c r="L779" s="231"/>
      <c r="M779" s="232"/>
      <c r="N779" s="233"/>
      <c r="O779" s="167"/>
      <c r="P779" s="14"/>
      <c r="Q779" s="14"/>
      <c r="R779" s="14"/>
      <c r="S779" s="14"/>
      <c r="T779" s="14"/>
      <c r="U779" s="14"/>
      <c r="V779" s="14"/>
      <c r="W779" s="14"/>
      <c r="X779" s="167"/>
      <c r="Y779" s="167"/>
      <c r="Z779" s="14"/>
      <c r="AA779" s="74"/>
      <c r="AB779" s="14"/>
      <c r="AC779" s="14"/>
    </row>
    <row r="780" spans="1:29" s="11" customFormat="1" ht="15" hidden="1" customHeight="1" x14ac:dyDescent="0.2">
      <c r="A780" s="59"/>
      <c r="B780" s="80"/>
      <c r="C780" s="226"/>
      <c r="D780" s="227"/>
      <c r="E780" s="227"/>
      <c r="F780" s="228"/>
      <c r="G780" s="229"/>
      <c r="H780" s="229"/>
      <c r="I780" s="230"/>
      <c r="J780" s="229"/>
      <c r="K780" s="229"/>
      <c r="L780" s="231"/>
      <c r="M780" s="232"/>
      <c r="N780" s="233"/>
      <c r="O780" s="167"/>
      <c r="P780" s="14"/>
      <c r="Q780" s="14"/>
      <c r="R780" s="14"/>
      <c r="S780" s="14"/>
      <c r="T780" s="14"/>
      <c r="U780" s="14"/>
      <c r="V780" s="14"/>
      <c r="W780" s="14"/>
      <c r="X780" s="167"/>
      <c r="Y780" s="167"/>
      <c r="Z780" s="14"/>
      <c r="AA780" s="74"/>
      <c r="AB780" s="14"/>
      <c r="AC780" s="14"/>
    </row>
    <row r="781" spans="1:29" s="11" customFormat="1" ht="15" hidden="1" customHeight="1" x14ac:dyDescent="0.2">
      <c r="A781" s="59"/>
      <c r="B781" s="80"/>
      <c r="C781" s="226"/>
      <c r="D781" s="227"/>
      <c r="E781" s="227"/>
      <c r="F781" s="228"/>
      <c r="G781" s="229"/>
      <c r="H781" s="229"/>
      <c r="I781" s="230"/>
      <c r="J781" s="229"/>
      <c r="K781" s="229"/>
      <c r="L781" s="231"/>
      <c r="M781" s="232"/>
      <c r="N781" s="233"/>
      <c r="O781" s="167"/>
      <c r="P781" s="14"/>
      <c r="Q781" s="14"/>
      <c r="R781" s="14"/>
      <c r="S781" s="14"/>
      <c r="T781" s="14"/>
      <c r="U781" s="14"/>
      <c r="V781" s="14"/>
      <c r="W781" s="14"/>
      <c r="X781" s="167"/>
      <c r="Y781" s="167"/>
      <c r="Z781" s="14"/>
      <c r="AA781" s="74"/>
      <c r="AB781" s="14"/>
      <c r="AC781" s="14"/>
    </row>
    <row r="782" spans="1:29" s="11" customFormat="1" ht="15" hidden="1" customHeight="1" x14ac:dyDescent="0.2">
      <c r="A782" s="59"/>
      <c r="B782" s="80"/>
      <c r="C782" s="226"/>
      <c r="D782" s="227"/>
      <c r="E782" s="227"/>
      <c r="F782" s="228"/>
      <c r="G782" s="229"/>
      <c r="H782" s="229"/>
      <c r="I782" s="230"/>
      <c r="J782" s="229"/>
      <c r="K782" s="229"/>
      <c r="L782" s="231"/>
      <c r="M782" s="232"/>
      <c r="N782" s="233"/>
      <c r="O782" s="167"/>
      <c r="P782" s="14"/>
      <c r="Q782" s="14"/>
      <c r="R782" s="14"/>
      <c r="S782" s="14"/>
      <c r="T782" s="14"/>
      <c r="U782" s="14"/>
      <c r="V782" s="14"/>
      <c r="W782" s="14"/>
      <c r="X782" s="167"/>
      <c r="Y782" s="167"/>
      <c r="Z782" s="14"/>
      <c r="AA782" s="74"/>
      <c r="AB782" s="14"/>
      <c r="AC782" s="14"/>
    </row>
    <row r="783" spans="1:29" s="11" customFormat="1" ht="15" hidden="1" customHeight="1" x14ac:dyDescent="0.2">
      <c r="A783" s="59"/>
      <c r="B783" s="80"/>
      <c r="C783" s="226"/>
      <c r="D783" s="227"/>
      <c r="E783" s="227"/>
      <c r="F783" s="228"/>
      <c r="G783" s="229"/>
      <c r="H783" s="229"/>
      <c r="I783" s="230"/>
      <c r="J783" s="229"/>
      <c r="K783" s="229"/>
      <c r="L783" s="231"/>
      <c r="M783" s="232"/>
      <c r="N783" s="233"/>
      <c r="O783" s="167"/>
      <c r="P783" s="14"/>
      <c r="Q783" s="14"/>
      <c r="R783" s="14"/>
      <c r="S783" s="14"/>
      <c r="T783" s="14"/>
      <c r="U783" s="14"/>
      <c r="V783" s="14"/>
      <c r="W783" s="14"/>
      <c r="X783" s="167"/>
      <c r="Y783" s="167"/>
      <c r="Z783" s="14"/>
      <c r="AA783" s="74"/>
      <c r="AB783" s="14"/>
      <c r="AC783" s="14"/>
    </row>
    <row r="784" spans="1:29" s="11" customFormat="1" ht="15" hidden="1" customHeight="1" x14ac:dyDescent="0.2">
      <c r="A784" s="59"/>
      <c r="B784" s="80"/>
      <c r="C784" s="226"/>
      <c r="D784" s="227"/>
      <c r="E784" s="227"/>
      <c r="F784" s="228"/>
      <c r="G784" s="229"/>
      <c r="H784" s="229"/>
      <c r="I784" s="230"/>
      <c r="J784" s="229"/>
      <c r="K784" s="229"/>
      <c r="L784" s="231"/>
      <c r="M784" s="232"/>
      <c r="N784" s="233"/>
      <c r="O784" s="167"/>
      <c r="P784" s="14"/>
      <c r="Q784" s="14"/>
      <c r="R784" s="14"/>
      <c r="S784" s="14"/>
      <c r="T784" s="14"/>
      <c r="U784" s="14"/>
      <c r="V784" s="14"/>
      <c r="W784" s="14"/>
      <c r="X784" s="167"/>
      <c r="Y784" s="167"/>
      <c r="Z784" s="14"/>
      <c r="AA784" s="74"/>
      <c r="AB784" s="14"/>
      <c r="AC784" s="14"/>
    </row>
    <row r="785" spans="1:29" s="11" customFormat="1" ht="15" hidden="1" customHeight="1" x14ac:dyDescent="0.2">
      <c r="A785" s="59"/>
      <c r="B785" s="80"/>
      <c r="C785" s="226"/>
      <c r="D785" s="227"/>
      <c r="E785" s="227"/>
      <c r="F785" s="228"/>
      <c r="G785" s="229"/>
      <c r="H785" s="229"/>
      <c r="I785" s="230"/>
      <c r="J785" s="229"/>
      <c r="K785" s="229"/>
      <c r="L785" s="231"/>
      <c r="M785" s="232"/>
      <c r="N785" s="233"/>
      <c r="O785" s="167"/>
      <c r="P785" s="14"/>
      <c r="Q785" s="14"/>
      <c r="R785" s="14"/>
      <c r="S785" s="14"/>
      <c r="T785" s="14"/>
      <c r="U785" s="14"/>
      <c r="V785" s="14"/>
      <c r="W785" s="14"/>
      <c r="X785" s="167"/>
      <c r="Y785" s="167"/>
      <c r="Z785" s="14"/>
      <c r="AA785" s="74"/>
      <c r="AB785" s="14"/>
      <c r="AC785" s="14"/>
    </row>
    <row r="786" spans="1:29" s="11" customFormat="1" ht="15" hidden="1" customHeight="1" x14ac:dyDescent="0.2">
      <c r="A786" s="59"/>
      <c r="B786" s="80"/>
      <c r="C786" s="226"/>
      <c r="D786" s="227"/>
      <c r="E786" s="227"/>
      <c r="F786" s="228"/>
      <c r="G786" s="229"/>
      <c r="H786" s="229"/>
      <c r="I786" s="230"/>
      <c r="J786" s="229"/>
      <c r="K786" s="229"/>
      <c r="L786" s="231"/>
      <c r="M786" s="232"/>
      <c r="N786" s="233"/>
      <c r="O786" s="167"/>
      <c r="P786" s="14"/>
      <c r="Q786" s="14"/>
      <c r="R786" s="14"/>
      <c r="S786" s="14"/>
      <c r="T786" s="14"/>
      <c r="U786" s="14"/>
      <c r="V786" s="14"/>
      <c r="W786" s="14"/>
      <c r="X786" s="167"/>
      <c r="Y786" s="167"/>
      <c r="Z786" s="14"/>
      <c r="AA786" s="74"/>
      <c r="AB786" s="14"/>
      <c r="AC786" s="14"/>
    </row>
    <row r="787" spans="1:29" s="11" customFormat="1" ht="15" hidden="1" customHeight="1" x14ac:dyDescent="0.2">
      <c r="A787" s="59"/>
      <c r="B787" s="80"/>
      <c r="C787" s="226"/>
      <c r="D787" s="227"/>
      <c r="E787" s="227"/>
      <c r="F787" s="228"/>
      <c r="G787" s="229"/>
      <c r="H787" s="229"/>
      <c r="I787" s="230"/>
      <c r="J787" s="229"/>
      <c r="K787" s="229"/>
      <c r="L787" s="231"/>
      <c r="M787" s="232"/>
      <c r="N787" s="233"/>
      <c r="O787" s="167"/>
      <c r="P787" s="14"/>
      <c r="Q787" s="14"/>
      <c r="R787" s="14"/>
      <c r="S787" s="14"/>
      <c r="T787" s="14"/>
      <c r="U787" s="14"/>
      <c r="V787" s="14"/>
      <c r="W787" s="14"/>
      <c r="X787" s="167"/>
      <c r="Y787" s="167"/>
      <c r="Z787" s="14"/>
      <c r="AA787" s="74"/>
      <c r="AB787" s="14"/>
      <c r="AC787" s="14"/>
    </row>
    <row r="788" spans="1:29" s="11" customFormat="1" ht="15" hidden="1" customHeight="1" x14ac:dyDescent="0.2">
      <c r="A788" s="59"/>
      <c r="B788" s="80"/>
      <c r="C788" s="226"/>
      <c r="D788" s="227"/>
      <c r="E788" s="227"/>
      <c r="F788" s="228"/>
      <c r="G788" s="229"/>
      <c r="H788" s="229"/>
      <c r="I788" s="230"/>
      <c r="J788" s="229"/>
      <c r="K788" s="229"/>
      <c r="L788" s="231"/>
      <c r="M788" s="232"/>
      <c r="N788" s="233"/>
      <c r="O788" s="167"/>
      <c r="P788" s="14"/>
      <c r="Q788" s="14"/>
      <c r="R788" s="14"/>
      <c r="S788" s="14"/>
      <c r="T788" s="14"/>
      <c r="U788" s="14"/>
      <c r="V788" s="14"/>
      <c r="W788" s="14"/>
      <c r="X788" s="167"/>
      <c r="Y788" s="167"/>
      <c r="Z788" s="14"/>
      <c r="AA788" s="74"/>
      <c r="AB788" s="14"/>
      <c r="AC788" s="14"/>
    </row>
    <row r="789" spans="1:29" s="11" customFormat="1" ht="15" hidden="1" customHeight="1" x14ac:dyDescent="0.2">
      <c r="A789" s="59"/>
      <c r="B789" s="80"/>
      <c r="C789" s="226"/>
      <c r="D789" s="227"/>
      <c r="E789" s="227"/>
      <c r="F789" s="228"/>
      <c r="G789" s="229"/>
      <c r="H789" s="229"/>
      <c r="I789" s="230"/>
      <c r="J789" s="229"/>
      <c r="K789" s="229"/>
      <c r="L789" s="231"/>
      <c r="M789" s="232"/>
      <c r="N789" s="233"/>
      <c r="O789" s="167"/>
      <c r="P789" s="14"/>
      <c r="Q789" s="14"/>
      <c r="R789" s="14"/>
      <c r="S789" s="14"/>
      <c r="T789" s="14"/>
      <c r="U789" s="14"/>
      <c r="V789" s="14"/>
      <c r="W789" s="14"/>
      <c r="X789" s="167"/>
      <c r="Y789" s="167"/>
      <c r="Z789" s="14"/>
      <c r="AA789" s="74"/>
      <c r="AB789" s="14"/>
      <c r="AC789" s="14"/>
    </row>
    <row r="790" spans="1:29" s="11" customFormat="1" ht="15" hidden="1" customHeight="1" x14ac:dyDescent="0.2">
      <c r="A790" s="59"/>
      <c r="B790" s="80"/>
      <c r="C790" s="226"/>
      <c r="D790" s="227"/>
      <c r="E790" s="227"/>
      <c r="F790" s="228"/>
      <c r="G790" s="229"/>
      <c r="H790" s="229"/>
      <c r="I790" s="230"/>
      <c r="J790" s="229"/>
      <c r="K790" s="229"/>
      <c r="L790" s="231"/>
      <c r="M790" s="232"/>
      <c r="N790" s="233"/>
      <c r="O790" s="167"/>
      <c r="P790" s="14"/>
      <c r="Q790" s="14"/>
      <c r="R790" s="14"/>
      <c r="S790" s="14"/>
      <c r="T790" s="14"/>
      <c r="U790" s="14"/>
      <c r="V790" s="14"/>
      <c r="W790" s="14"/>
      <c r="X790" s="167"/>
      <c r="Y790" s="167"/>
      <c r="Z790" s="14"/>
      <c r="AA790" s="74"/>
      <c r="AB790" s="14"/>
      <c r="AC790" s="14"/>
    </row>
    <row r="791" spans="1:29" s="11" customFormat="1" ht="15" hidden="1" customHeight="1" x14ac:dyDescent="0.2">
      <c r="A791" s="59"/>
      <c r="B791" s="80"/>
      <c r="C791" s="226"/>
      <c r="D791" s="227"/>
      <c r="E791" s="227"/>
      <c r="F791" s="228"/>
      <c r="G791" s="229"/>
      <c r="H791" s="229"/>
      <c r="I791" s="230"/>
      <c r="J791" s="229"/>
      <c r="K791" s="229"/>
      <c r="L791" s="231"/>
      <c r="M791" s="232"/>
      <c r="N791" s="233"/>
      <c r="O791" s="167"/>
      <c r="P791" s="14"/>
      <c r="Q791" s="14"/>
      <c r="R791" s="14"/>
      <c r="S791" s="14"/>
      <c r="T791" s="14"/>
      <c r="U791" s="14"/>
      <c r="V791" s="14"/>
      <c r="W791" s="14"/>
      <c r="X791" s="167"/>
      <c r="Y791" s="167"/>
      <c r="Z791" s="14"/>
      <c r="AA791" s="74"/>
      <c r="AB791" s="14"/>
      <c r="AC791" s="14"/>
    </row>
    <row r="792" spans="1:29" s="11" customFormat="1" ht="15" hidden="1" customHeight="1" x14ac:dyDescent="0.2">
      <c r="A792" s="59"/>
      <c r="B792" s="80"/>
      <c r="C792" s="226"/>
      <c r="D792" s="227"/>
      <c r="E792" s="227"/>
      <c r="F792" s="228"/>
      <c r="G792" s="229"/>
      <c r="H792" s="229"/>
      <c r="I792" s="230"/>
      <c r="J792" s="229"/>
      <c r="K792" s="229"/>
      <c r="L792" s="231"/>
      <c r="M792" s="232"/>
      <c r="N792" s="233"/>
      <c r="O792" s="167"/>
      <c r="P792" s="14"/>
      <c r="Q792" s="14"/>
      <c r="R792" s="14"/>
      <c r="S792" s="14"/>
      <c r="T792" s="14"/>
      <c r="U792" s="14"/>
      <c r="V792" s="14"/>
      <c r="W792" s="14"/>
      <c r="X792" s="167"/>
      <c r="Y792" s="167"/>
      <c r="Z792" s="14"/>
      <c r="AA792" s="74"/>
      <c r="AB792" s="14"/>
      <c r="AC792" s="14"/>
    </row>
    <row r="793" spans="1:29" s="11" customFormat="1" ht="15" hidden="1" customHeight="1" x14ac:dyDescent="0.2">
      <c r="A793" s="59"/>
      <c r="B793" s="80"/>
      <c r="C793" s="226"/>
      <c r="D793" s="227"/>
      <c r="E793" s="227"/>
      <c r="F793" s="228"/>
      <c r="G793" s="229"/>
      <c r="H793" s="229"/>
      <c r="I793" s="230"/>
      <c r="J793" s="229"/>
      <c r="K793" s="229"/>
      <c r="L793" s="231"/>
      <c r="M793" s="232"/>
      <c r="N793" s="233"/>
      <c r="O793" s="167"/>
      <c r="P793" s="14"/>
      <c r="Q793" s="14"/>
      <c r="R793" s="14"/>
      <c r="S793" s="14"/>
      <c r="T793" s="14"/>
      <c r="U793" s="14"/>
      <c r="V793" s="14"/>
      <c r="W793" s="14"/>
      <c r="X793" s="167"/>
      <c r="Y793" s="167"/>
      <c r="Z793" s="14"/>
      <c r="AA793" s="74"/>
      <c r="AB793" s="14"/>
      <c r="AC793" s="14"/>
    </row>
    <row r="794" spans="1:29" s="11" customFormat="1" ht="15" hidden="1" customHeight="1" x14ac:dyDescent="0.2">
      <c r="A794" s="59"/>
      <c r="B794" s="80"/>
      <c r="C794" s="226"/>
      <c r="D794" s="227"/>
      <c r="E794" s="227"/>
      <c r="F794" s="228"/>
      <c r="G794" s="229"/>
      <c r="H794" s="229"/>
      <c r="I794" s="230"/>
      <c r="J794" s="229"/>
      <c r="K794" s="229"/>
      <c r="L794" s="231"/>
      <c r="M794" s="232"/>
      <c r="N794" s="233"/>
      <c r="O794" s="167"/>
      <c r="P794" s="14"/>
      <c r="Q794" s="14"/>
      <c r="R794" s="14"/>
      <c r="S794" s="14"/>
      <c r="T794" s="14"/>
      <c r="U794" s="14"/>
      <c r="V794" s="14"/>
      <c r="W794" s="14"/>
      <c r="X794" s="167"/>
      <c r="Y794" s="167"/>
      <c r="Z794" s="14"/>
      <c r="AA794" s="74"/>
      <c r="AB794" s="14"/>
      <c r="AC794" s="14"/>
    </row>
    <row r="795" spans="1:29" s="11" customFormat="1" ht="15" hidden="1" customHeight="1" x14ac:dyDescent="0.2">
      <c r="A795" s="59"/>
      <c r="B795" s="80"/>
      <c r="C795" s="226"/>
      <c r="D795" s="227"/>
      <c r="E795" s="227"/>
      <c r="F795" s="228"/>
      <c r="G795" s="229"/>
      <c r="H795" s="229"/>
      <c r="I795" s="230"/>
      <c r="J795" s="229"/>
      <c r="K795" s="229"/>
      <c r="L795" s="231"/>
      <c r="M795" s="232"/>
      <c r="N795" s="233"/>
      <c r="O795" s="167"/>
      <c r="P795" s="14"/>
      <c r="Q795" s="14"/>
      <c r="R795" s="14"/>
      <c r="S795" s="14"/>
      <c r="T795" s="14"/>
      <c r="U795" s="14"/>
      <c r="V795" s="14"/>
      <c r="W795" s="14"/>
      <c r="X795" s="167"/>
      <c r="Y795" s="167"/>
      <c r="Z795" s="14"/>
      <c r="AA795" s="74"/>
      <c r="AB795" s="14"/>
      <c r="AC795" s="14"/>
    </row>
    <row r="796" spans="1:29" s="11" customFormat="1" ht="15" hidden="1" customHeight="1" x14ac:dyDescent="0.2">
      <c r="A796" s="59"/>
      <c r="B796" s="80"/>
      <c r="C796" s="226"/>
      <c r="D796" s="227"/>
      <c r="E796" s="227"/>
      <c r="F796" s="228"/>
      <c r="G796" s="229"/>
      <c r="H796" s="229"/>
      <c r="I796" s="230"/>
      <c r="J796" s="229"/>
      <c r="K796" s="229"/>
      <c r="L796" s="231"/>
      <c r="M796" s="232"/>
      <c r="N796" s="233"/>
      <c r="O796" s="167"/>
      <c r="P796" s="14"/>
      <c r="Q796" s="14"/>
      <c r="R796" s="14"/>
      <c r="S796" s="14"/>
      <c r="T796" s="14"/>
      <c r="U796" s="14"/>
      <c r="V796" s="14"/>
      <c r="W796" s="14"/>
      <c r="X796" s="167"/>
      <c r="Y796" s="167"/>
      <c r="Z796" s="14"/>
      <c r="AA796" s="74"/>
      <c r="AB796" s="14"/>
      <c r="AC796" s="14"/>
    </row>
    <row r="797" spans="1:29" s="11" customFormat="1" ht="15" hidden="1" customHeight="1" x14ac:dyDescent="0.2">
      <c r="A797" s="59"/>
      <c r="B797" s="80"/>
      <c r="C797" s="226"/>
      <c r="D797" s="227"/>
      <c r="E797" s="227"/>
      <c r="F797" s="228"/>
      <c r="G797" s="229"/>
      <c r="H797" s="229"/>
      <c r="I797" s="230"/>
      <c r="J797" s="229"/>
      <c r="K797" s="229"/>
      <c r="L797" s="231"/>
      <c r="M797" s="232"/>
      <c r="N797" s="233"/>
      <c r="O797" s="167"/>
      <c r="P797" s="14"/>
      <c r="Q797" s="14"/>
      <c r="R797" s="14"/>
      <c r="S797" s="14"/>
      <c r="T797" s="14"/>
      <c r="U797" s="14"/>
      <c r="V797" s="14"/>
      <c r="W797" s="14"/>
      <c r="X797" s="167"/>
      <c r="Y797" s="167"/>
      <c r="Z797" s="14"/>
      <c r="AA797" s="74"/>
      <c r="AB797" s="14"/>
      <c r="AC797" s="14"/>
    </row>
    <row r="798" spans="1:29" s="11" customFormat="1" ht="15" hidden="1" customHeight="1" x14ac:dyDescent="0.2">
      <c r="A798" s="59"/>
      <c r="B798" s="80"/>
      <c r="C798" s="226"/>
      <c r="D798" s="227"/>
      <c r="E798" s="227"/>
      <c r="F798" s="228"/>
      <c r="G798" s="229"/>
      <c r="H798" s="229"/>
      <c r="I798" s="230"/>
      <c r="J798" s="229"/>
      <c r="K798" s="229"/>
      <c r="L798" s="231"/>
      <c r="M798" s="232"/>
      <c r="N798" s="233"/>
      <c r="O798" s="167"/>
      <c r="P798" s="14"/>
      <c r="Q798" s="14"/>
      <c r="R798" s="14"/>
      <c r="S798" s="14"/>
      <c r="T798" s="14"/>
      <c r="U798" s="14"/>
      <c r="V798" s="14"/>
      <c r="W798" s="14"/>
      <c r="X798" s="167"/>
      <c r="Y798" s="167"/>
      <c r="Z798" s="14"/>
      <c r="AA798" s="74"/>
      <c r="AB798" s="14"/>
      <c r="AC798" s="14"/>
    </row>
    <row r="799" spans="1:29" s="11" customFormat="1" ht="15" hidden="1" customHeight="1" x14ac:dyDescent="0.2">
      <c r="A799" s="59"/>
      <c r="B799" s="80"/>
      <c r="C799" s="226"/>
      <c r="D799" s="227"/>
      <c r="E799" s="227"/>
      <c r="F799" s="228"/>
      <c r="G799" s="229"/>
      <c r="H799" s="229"/>
      <c r="I799" s="230"/>
      <c r="J799" s="229"/>
      <c r="K799" s="229"/>
      <c r="L799" s="231"/>
      <c r="M799" s="232"/>
      <c r="N799" s="233"/>
      <c r="O799" s="167"/>
      <c r="P799" s="14"/>
      <c r="Q799" s="14"/>
      <c r="R799" s="14"/>
      <c r="S799" s="14"/>
      <c r="T799" s="14"/>
      <c r="U799" s="14"/>
      <c r="V799" s="14"/>
      <c r="W799" s="14"/>
      <c r="X799" s="167"/>
      <c r="Y799" s="167"/>
      <c r="Z799" s="14"/>
      <c r="AA799" s="74"/>
      <c r="AB799" s="14"/>
      <c r="AC799" s="14"/>
    </row>
    <row r="800" spans="1:29" s="11" customFormat="1" ht="15" hidden="1" customHeight="1" x14ac:dyDescent="0.2">
      <c r="A800" s="59"/>
      <c r="B800" s="80"/>
      <c r="C800" s="226"/>
      <c r="D800" s="227"/>
      <c r="E800" s="227"/>
      <c r="F800" s="228"/>
      <c r="G800" s="229"/>
      <c r="H800" s="229"/>
      <c r="I800" s="230"/>
      <c r="J800" s="229"/>
      <c r="K800" s="229"/>
      <c r="L800" s="231"/>
      <c r="M800" s="232"/>
      <c r="N800" s="233"/>
      <c r="O800" s="167"/>
      <c r="P800" s="14"/>
      <c r="Q800" s="14"/>
      <c r="R800" s="14"/>
      <c r="S800" s="14"/>
      <c r="T800" s="14"/>
      <c r="U800" s="14"/>
      <c r="V800" s="14"/>
      <c r="W800" s="14"/>
      <c r="X800" s="167"/>
      <c r="Y800" s="167"/>
      <c r="Z800" s="14"/>
      <c r="AA800" s="74"/>
      <c r="AB800" s="14"/>
      <c r="AC800" s="14"/>
    </row>
    <row r="801" spans="1:31" s="11" customFormat="1" ht="15" hidden="1" customHeight="1" x14ac:dyDescent="0.2">
      <c r="A801" s="59"/>
      <c r="B801" s="80"/>
      <c r="C801" s="226"/>
      <c r="D801" s="227"/>
      <c r="E801" s="227"/>
      <c r="F801" s="228"/>
      <c r="G801" s="229"/>
      <c r="H801" s="229"/>
      <c r="I801" s="230"/>
      <c r="J801" s="229"/>
      <c r="K801" s="229"/>
      <c r="L801" s="231"/>
      <c r="M801" s="232"/>
      <c r="N801" s="233"/>
      <c r="O801" s="167"/>
      <c r="P801" s="14"/>
      <c r="Q801" s="14"/>
      <c r="R801" s="14"/>
      <c r="S801" s="14"/>
      <c r="T801" s="14"/>
      <c r="U801" s="14"/>
      <c r="V801" s="14"/>
      <c r="W801" s="14"/>
      <c r="X801" s="167"/>
      <c r="Y801" s="167"/>
      <c r="Z801" s="14"/>
      <c r="AA801" s="74"/>
      <c r="AB801" s="14"/>
      <c r="AC801" s="14"/>
    </row>
    <row r="802" spans="1:31" s="11" customFormat="1" ht="15" hidden="1" customHeight="1" x14ac:dyDescent="0.2">
      <c r="A802" s="59"/>
      <c r="B802" s="80"/>
      <c r="C802" s="226"/>
      <c r="D802" s="227"/>
      <c r="E802" s="227"/>
      <c r="F802" s="228"/>
      <c r="G802" s="229"/>
      <c r="H802" s="229"/>
      <c r="I802" s="230"/>
      <c r="J802" s="229"/>
      <c r="K802" s="229"/>
      <c r="L802" s="231"/>
      <c r="M802" s="232"/>
      <c r="N802" s="233"/>
      <c r="O802" s="167"/>
      <c r="P802" s="14"/>
      <c r="Q802" s="14"/>
      <c r="R802" s="14"/>
      <c r="S802" s="14"/>
      <c r="T802" s="14"/>
      <c r="U802" s="14"/>
      <c r="V802" s="14"/>
      <c r="W802" s="14"/>
      <c r="X802" s="167"/>
      <c r="Y802" s="167"/>
      <c r="Z802" s="14"/>
      <c r="AA802" s="74"/>
      <c r="AB802" s="14"/>
      <c r="AC802" s="14"/>
    </row>
    <row r="803" spans="1:31" s="11" customFormat="1" ht="15" hidden="1" customHeight="1" x14ac:dyDescent="0.2">
      <c r="A803" s="59"/>
      <c r="B803" s="80"/>
      <c r="C803" s="226"/>
      <c r="D803" s="227"/>
      <c r="E803" s="227"/>
      <c r="F803" s="228"/>
      <c r="G803" s="229"/>
      <c r="H803" s="229"/>
      <c r="I803" s="230"/>
      <c r="J803" s="229"/>
      <c r="K803" s="229"/>
      <c r="L803" s="231"/>
      <c r="M803" s="232"/>
      <c r="N803" s="233"/>
      <c r="O803" s="167"/>
      <c r="P803" s="14"/>
      <c r="Q803" s="14"/>
      <c r="R803" s="14"/>
      <c r="S803" s="14"/>
      <c r="T803" s="14"/>
      <c r="U803" s="14"/>
      <c r="V803" s="14"/>
      <c r="W803" s="14"/>
      <c r="X803" s="167"/>
      <c r="Y803" s="167"/>
      <c r="Z803" s="14"/>
      <c r="AA803" s="74"/>
      <c r="AB803" s="14"/>
      <c r="AC803" s="14"/>
    </row>
    <row r="804" spans="1:31" s="11" customFormat="1" ht="15" hidden="1" customHeight="1" x14ac:dyDescent="0.2">
      <c r="A804" s="59"/>
      <c r="B804" s="80"/>
      <c r="C804" s="226"/>
      <c r="D804" s="227"/>
      <c r="E804" s="227"/>
      <c r="F804" s="228"/>
      <c r="G804" s="229"/>
      <c r="H804" s="229"/>
      <c r="I804" s="230"/>
      <c r="J804" s="229"/>
      <c r="K804" s="229"/>
      <c r="L804" s="231"/>
      <c r="M804" s="232"/>
      <c r="N804" s="233"/>
      <c r="O804" s="167"/>
      <c r="P804" s="14"/>
      <c r="Q804" s="14"/>
      <c r="R804" s="14"/>
      <c r="S804" s="14"/>
      <c r="T804" s="14"/>
      <c r="U804" s="14"/>
      <c r="V804" s="14"/>
      <c r="W804" s="14"/>
      <c r="X804" s="167"/>
      <c r="Y804" s="167"/>
      <c r="Z804" s="14"/>
      <c r="AA804" s="74"/>
      <c r="AB804" s="14"/>
      <c r="AC804" s="14"/>
    </row>
    <row r="805" spans="1:31" s="11" customFormat="1" ht="15" hidden="1" customHeight="1" x14ac:dyDescent="0.2">
      <c r="A805" s="59"/>
      <c r="B805" s="80"/>
      <c r="C805" s="226"/>
      <c r="D805" s="227"/>
      <c r="E805" s="227"/>
      <c r="F805" s="228"/>
      <c r="G805" s="229"/>
      <c r="H805" s="229"/>
      <c r="I805" s="230"/>
      <c r="J805" s="229"/>
      <c r="K805" s="229"/>
      <c r="L805" s="231"/>
      <c r="M805" s="232"/>
      <c r="N805" s="233"/>
      <c r="O805" s="167"/>
      <c r="P805" s="14"/>
      <c r="Q805" s="14"/>
      <c r="R805" s="14"/>
      <c r="S805" s="14"/>
      <c r="T805" s="14"/>
      <c r="U805" s="14"/>
      <c r="V805" s="14"/>
      <c r="W805" s="14"/>
      <c r="X805" s="167"/>
      <c r="Y805" s="167"/>
      <c r="Z805" s="14"/>
      <c r="AA805" s="74"/>
      <c r="AB805" s="14"/>
      <c r="AC805" s="14"/>
    </row>
    <row r="806" spans="1:31" s="11" customFormat="1" ht="15" hidden="1" customHeight="1" x14ac:dyDescent="0.2">
      <c r="A806" s="59"/>
      <c r="B806" s="80"/>
      <c r="C806" s="226"/>
      <c r="D806" s="227"/>
      <c r="E806" s="227"/>
      <c r="F806" s="228"/>
      <c r="G806" s="229"/>
      <c r="H806" s="229"/>
      <c r="I806" s="230"/>
      <c r="J806" s="229"/>
      <c r="K806" s="229"/>
      <c r="L806" s="231"/>
      <c r="M806" s="232"/>
      <c r="N806" s="233"/>
      <c r="O806" s="167"/>
      <c r="P806" s="14"/>
      <c r="Q806" s="14"/>
      <c r="R806" s="14"/>
      <c r="S806" s="14"/>
      <c r="T806" s="14"/>
      <c r="U806" s="14"/>
      <c r="V806" s="14"/>
      <c r="W806" s="14"/>
      <c r="X806" s="167"/>
      <c r="Y806" s="167"/>
      <c r="Z806" s="14"/>
      <c r="AA806" s="74"/>
      <c r="AB806" s="14"/>
      <c r="AC806" s="14"/>
    </row>
    <row r="807" spans="1:31" s="11" customFormat="1" ht="15" hidden="1" customHeight="1" x14ac:dyDescent="0.2">
      <c r="A807" s="59"/>
      <c r="B807" s="80"/>
      <c r="C807" s="226"/>
      <c r="D807" s="227"/>
      <c r="E807" s="227"/>
      <c r="F807" s="228"/>
      <c r="G807" s="229"/>
      <c r="H807" s="229"/>
      <c r="I807" s="230"/>
      <c r="J807" s="229"/>
      <c r="K807" s="229"/>
      <c r="L807" s="231"/>
      <c r="M807" s="232"/>
      <c r="N807" s="233"/>
      <c r="O807" s="167"/>
      <c r="P807" s="14"/>
      <c r="Q807" s="14"/>
      <c r="R807" s="14"/>
      <c r="S807" s="14"/>
      <c r="T807" s="14"/>
      <c r="U807" s="14"/>
      <c r="V807" s="14"/>
      <c r="W807" s="14"/>
      <c r="X807" s="167"/>
      <c r="Y807" s="167"/>
      <c r="Z807" s="14"/>
      <c r="AA807" s="74"/>
      <c r="AB807" s="14"/>
      <c r="AC807" s="14"/>
    </row>
    <row r="808" spans="1:31" s="11" customFormat="1" ht="15" hidden="1" customHeight="1" x14ac:dyDescent="0.2">
      <c r="A808" s="59"/>
      <c r="B808" s="80"/>
      <c r="C808" s="226"/>
      <c r="D808" s="227"/>
      <c r="E808" s="227"/>
      <c r="F808" s="228"/>
      <c r="G808" s="229"/>
      <c r="H808" s="229"/>
      <c r="I808" s="230"/>
      <c r="J808" s="229"/>
      <c r="K808" s="229"/>
      <c r="L808" s="231"/>
      <c r="M808" s="232"/>
      <c r="N808" s="233"/>
      <c r="O808" s="167"/>
      <c r="P808" s="14"/>
      <c r="Q808" s="14"/>
      <c r="R808" s="14"/>
      <c r="S808" s="14"/>
      <c r="T808" s="14"/>
      <c r="U808" s="14"/>
      <c r="V808" s="14"/>
      <c r="W808" s="14"/>
      <c r="X808" s="167"/>
      <c r="Y808" s="167"/>
      <c r="Z808" s="14"/>
      <c r="AA808" s="74"/>
      <c r="AB808" s="14"/>
      <c r="AC808" s="14"/>
    </row>
    <row r="809" spans="1:31" s="11" customFormat="1" ht="15" hidden="1" customHeight="1" x14ac:dyDescent="0.2">
      <c r="A809" s="59"/>
      <c r="B809" s="80"/>
      <c r="C809" s="226"/>
      <c r="D809" s="227"/>
      <c r="E809" s="227"/>
      <c r="F809" s="228"/>
      <c r="G809" s="229"/>
      <c r="H809" s="229"/>
      <c r="I809" s="230"/>
      <c r="J809" s="229"/>
      <c r="K809" s="229"/>
      <c r="L809" s="231"/>
      <c r="M809" s="232"/>
      <c r="N809" s="233"/>
      <c r="O809" s="167"/>
      <c r="P809" s="14"/>
      <c r="Q809" s="14"/>
      <c r="R809" s="14"/>
      <c r="S809" s="14"/>
      <c r="T809" s="14"/>
      <c r="U809" s="14"/>
      <c r="V809" s="14"/>
      <c r="W809" s="14"/>
      <c r="X809" s="167"/>
      <c r="Y809" s="167"/>
      <c r="Z809" s="14"/>
      <c r="AA809" s="74"/>
      <c r="AB809" s="14"/>
      <c r="AC809" s="14"/>
    </row>
    <row r="810" spans="1:31" s="11" customFormat="1" ht="15" hidden="1" customHeight="1" x14ac:dyDescent="0.2">
      <c r="A810" s="59"/>
      <c r="B810" s="80"/>
      <c r="C810" s="226"/>
      <c r="D810" s="227"/>
      <c r="E810" s="227"/>
      <c r="F810" s="228"/>
      <c r="G810" s="229"/>
      <c r="H810" s="229"/>
      <c r="I810" s="230"/>
      <c r="J810" s="229"/>
      <c r="K810" s="229"/>
      <c r="L810" s="231"/>
      <c r="M810" s="232"/>
      <c r="N810" s="233"/>
      <c r="O810" s="167"/>
      <c r="P810" s="14"/>
      <c r="Q810" s="14"/>
      <c r="R810" s="14"/>
      <c r="S810" s="14"/>
      <c r="T810" s="14"/>
      <c r="U810" s="14"/>
      <c r="V810" s="14"/>
      <c r="W810" s="14"/>
      <c r="X810" s="167"/>
      <c r="Y810" s="167"/>
      <c r="Z810" s="14"/>
      <c r="AA810" s="74"/>
      <c r="AB810" s="14"/>
      <c r="AC810" s="14"/>
    </row>
    <row r="811" spans="1:31" s="11" customFormat="1" ht="15" hidden="1" customHeight="1" x14ac:dyDescent="0.2">
      <c r="A811" s="59"/>
      <c r="B811" s="80"/>
      <c r="C811" s="226"/>
      <c r="D811" s="227"/>
      <c r="E811" s="227"/>
      <c r="F811" s="228"/>
      <c r="G811" s="229"/>
      <c r="H811" s="229"/>
      <c r="I811" s="230"/>
      <c r="J811" s="229"/>
      <c r="K811" s="229"/>
      <c r="L811" s="231"/>
      <c r="M811" s="232"/>
      <c r="N811" s="233"/>
      <c r="O811" s="167"/>
      <c r="P811" s="14"/>
      <c r="Q811" s="14"/>
      <c r="R811" s="14"/>
      <c r="S811" s="14"/>
      <c r="T811" s="14"/>
      <c r="U811" s="14"/>
      <c r="V811" s="14"/>
      <c r="W811" s="14"/>
      <c r="X811" s="167"/>
      <c r="Y811" s="167"/>
      <c r="Z811" s="14"/>
      <c r="AA811" s="74"/>
      <c r="AB811" s="14"/>
      <c r="AC811" s="14"/>
    </row>
    <row r="812" spans="1:31" s="11" customFormat="1" ht="15" hidden="1" customHeight="1" x14ac:dyDescent="0.2">
      <c r="A812" s="59"/>
      <c r="B812" s="80"/>
      <c r="C812" s="226"/>
      <c r="D812" s="227"/>
      <c r="E812" s="227"/>
      <c r="F812" s="228"/>
      <c r="G812" s="229"/>
      <c r="H812" s="229"/>
      <c r="I812" s="230"/>
      <c r="J812" s="229"/>
      <c r="K812" s="229"/>
      <c r="L812" s="231"/>
      <c r="M812" s="232"/>
      <c r="N812" s="233"/>
      <c r="O812" s="167"/>
      <c r="P812" s="14"/>
      <c r="Q812" s="14"/>
      <c r="R812" s="14"/>
      <c r="S812" s="14"/>
      <c r="T812" s="14"/>
      <c r="U812" s="14"/>
      <c r="V812" s="14"/>
      <c r="W812" s="14"/>
      <c r="X812" s="167"/>
      <c r="Y812" s="167"/>
      <c r="Z812" s="14"/>
      <c r="AA812" s="74"/>
      <c r="AB812" s="14"/>
      <c r="AC812" s="14"/>
    </row>
    <row r="813" spans="1:31" s="11" customFormat="1" ht="15" hidden="1" customHeight="1" x14ac:dyDescent="0.2">
      <c r="A813" s="59"/>
      <c r="B813" s="80"/>
      <c r="C813" s="226"/>
      <c r="D813" s="227"/>
      <c r="E813" s="227"/>
      <c r="F813" s="228"/>
      <c r="G813" s="229"/>
      <c r="H813" s="229"/>
      <c r="I813" s="230"/>
      <c r="J813" s="229"/>
      <c r="K813" s="229"/>
      <c r="L813" s="231"/>
      <c r="M813" s="232"/>
      <c r="N813" s="233"/>
      <c r="O813" s="167"/>
      <c r="P813" s="14"/>
      <c r="Q813" s="14"/>
      <c r="R813" s="14"/>
      <c r="S813" s="14"/>
      <c r="T813" s="14"/>
      <c r="U813" s="14"/>
      <c r="V813" s="14"/>
      <c r="W813" s="14"/>
      <c r="X813" s="167"/>
      <c r="Y813" s="167"/>
      <c r="Z813" s="14"/>
      <c r="AA813" s="74"/>
      <c r="AB813" s="14"/>
      <c r="AC813" s="14"/>
    </row>
    <row r="814" spans="1:31" s="11" customFormat="1" ht="14" hidden="1" thickBot="1" x14ac:dyDescent="0.35">
      <c r="A814" s="59"/>
      <c r="B814" s="80"/>
      <c r="C814" s="173"/>
      <c r="D814" s="173"/>
      <c r="E814" s="24"/>
      <c r="F814" s="66"/>
      <c r="G814" s="20"/>
      <c r="H814" s="20"/>
      <c r="I814" s="20"/>
      <c r="J814" s="20"/>
      <c r="K814" s="20"/>
      <c r="L814" s="20"/>
      <c r="M814" s="20"/>
      <c r="N814" s="164"/>
      <c r="O814" s="164"/>
      <c r="P814" s="20"/>
      <c r="Q814" s="20"/>
      <c r="R814" s="14"/>
      <c r="S814" s="14"/>
      <c r="T814" s="14"/>
      <c r="U814" s="14"/>
      <c r="V814" s="14"/>
      <c r="W814" s="14"/>
      <c r="X814" s="167"/>
      <c r="Y814" s="167"/>
      <c r="Z814" s="14"/>
      <c r="AA814" s="74"/>
      <c r="AB814" s="14"/>
      <c r="AC814" s="14"/>
      <c r="AD814" s="14"/>
      <c r="AE814" s="14"/>
    </row>
  </sheetData>
  <sheetProtection algorithmName="SHA-512" hashValue="3cmwIntw2EEQoWQqX+6K7tkjNMtQhBCAagTYmVBBc2YcVQ8EjEPf07TwHplEGD3Kvk3sxJu1lQmW4snEvdml+g==" saltValue="Bpv70kngZ0546rsRO30xfA==" spinCount="100000" sheet="1" objects="1" scenarios="1"/>
  <mergeCells count="24">
    <mergeCell ref="M58:P58"/>
    <mergeCell ref="C76:E76"/>
    <mergeCell ref="M76:P76"/>
    <mergeCell ref="C40:E40"/>
    <mergeCell ref="M40:P40"/>
    <mergeCell ref="M94:P94"/>
    <mergeCell ref="C112:E112"/>
    <mergeCell ref="M112:P112"/>
    <mergeCell ref="C130:E130"/>
    <mergeCell ref="M130:P130"/>
    <mergeCell ref="G31:H31"/>
    <mergeCell ref="E31:F31"/>
    <mergeCell ref="E49:F49"/>
    <mergeCell ref="G49:H49"/>
    <mergeCell ref="E67:F67"/>
    <mergeCell ref="G67:H67"/>
    <mergeCell ref="C58:E58"/>
    <mergeCell ref="E85:F85"/>
    <mergeCell ref="G85:H85"/>
    <mergeCell ref="E103:F103"/>
    <mergeCell ref="G103:H103"/>
    <mergeCell ref="E121:F121"/>
    <mergeCell ref="G121:H121"/>
    <mergeCell ref="C94:E94"/>
  </mergeCells>
  <conditionalFormatting sqref="R34:R37 AB34:AB37 R52:R55 AB52:AB55 R70:R73 AB70:AB73 R88:R91 AB88:AB91 R106:R109 AB106:AB109 R124:R127 AB124:AB127">
    <cfRule type="expression" dxfId="256" priority="264">
      <formula>P34="nee"</formula>
    </cfRule>
  </conditionalFormatting>
  <conditionalFormatting sqref="AA34:AA37 AA52:AA55 AA70:AA73 AA88:AA91 AA106:AA109 AA124:AA127">
    <cfRule type="expression" dxfId="255" priority="268">
      <formula>Z34="nee"</formula>
    </cfRule>
  </conditionalFormatting>
  <conditionalFormatting sqref="R44">
    <cfRule type="expression" dxfId="254" priority="223">
      <formula>#REF!="nee"</formula>
    </cfRule>
  </conditionalFormatting>
  <conditionalFormatting sqref="R44">
    <cfRule type="expression" dxfId="253" priority="222">
      <formula>P44="nee"</formula>
    </cfRule>
  </conditionalFormatting>
  <conditionalFormatting sqref="R45">
    <cfRule type="expression" dxfId="252" priority="219">
      <formula>#REF!="nee"</formula>
    </cfRule>
  </conditionalFormatting>
  <conditionalFormatting sqref="R45">
    <cfRule type="expression" dxfId="251" priority="218">
      <formula>P45="nee"</formula>
    </cfRule>
  </conditionalFormatting>
  <conditionalFormatting sqref="R62">
    <cfRule type="expression" dxfId="250" priority="211">
      <formula>#REF!="nee"</formula>
    </cfRule>
  </conditionalFormatting>
  <conditionalFormatting sqref="R62">
    <cfRule type="expression" dxfId="249" priority="210">
      <formula>P62="nee"</formula>
    </cfRule>
  </conditionalFormatting>
  <conditionalFormatting sqref="R63">
    <cfRule type="expression" dxfId="248" priority="207">
      <formula>#REF!="nee"</formula>
    </cfRule>
  </conditionalFormatting>
  <conditionalFormatting sqref="R63">
    <cfRule type="expression" dxfId="247" priority="206">
      <formula>P63="nee"</formula>
    </cfRule>
  </conditionalFormatting>
  <conditionalFormatting sqref="R80">
    <cfRule type="expression" dxfId="246" priority="199">
      <formula>#REF!="nee"</formula>
    </cfRule>
  </conditionalFormatting>
  <conditionalFormatting sqref="R80">
    <cfRule type="expression" dxfId="245" priority="198">
      <formula>P80="nee"</formula>
    </cfRule>
  </conditionalFormatting>
  <conditionalFormatting sqref="R81">
    <cfRule type="expression" dxfId="244" priority="195">
      <formula>#REF!="nee"</formula>
    </cfRule>
  </conditionalFormatting>
  <conditionalFormatting sqref="R81">
    <cfRule type="expression" dxfId="243" priority="194">
      <formula>P81="nee"</formula>
    </cfRule>
  </conditionalFormatting>
  <conditionalFormatting sqref="R98">
    <cfRule type="expression" dxfId="242" priority="187">
      <formula>#REF!="nee"</formula>
    </cfRule>
  </conditionalFormatting>
  <conditionalFormatting sqref="R98">
    <cfRule type="expression" dxfId="241" priority="186">
      <formula>P98="nee"</formula>
    </cfRule>
  </conditionalFormatting>
  <conditionalFormatting sqref="R99">
    <cfRule type="expression" dxfId="240" priority="183">
      <formula>#REF!="nee"</formula>
    </cfRule>
  </conditionalFormatting>
  <conditionalFormatting sqref="R99">
    <cfRule type="expression" dxfId="239" priority="182">
      <formula>P99="nee"</formula>
    </cfRule>
  </conditionalFormatting>
  <conditionalFormatting sqref="R116">
    <cfRule type="expression" dxfId="238" priority="175">
      <formula>#REF!="nee"</formula>
    </cfRule>
  </conditionalFormatting>
  <conditionalFormatting sqref="R116">
    <cfRule type="expression" dxfId="237" priority="174">
      <formula>P116="nee"</formula>
    </cfRule>
  </conditionalFormatting>
  <conditionalFormatting sqref="R117">
    <cfRule type="expression" dxfId="236" priority="171">
      <formula>#REF!="nee"</formula>
    </cfRule>
  </conditionalFormatting>
  <conditionalFormatting sqref="R117">
    <cfRule type="expression" dxfId="235" priority="170">
      <formula>P117="nee"</formula>
    </cfRule>
  </conditionalFormatting>
  <conditionalFormatting sqref="R134">
    <cfRule type="expression" dxfId="234" priority="163">
      <formula>#REF!="nee"</formula>
    </cfRule>
  </conditionalFormatting>
  <conditionalFormatting sqref="R134">
    <cfRule type="expression" dxfId="233" priority="162">
      <formula>P134="nee"</formula>
    </cfRule>
  </conditionalFormatting>
  <conditionalFormatting sqref="R135">
    <cfRule type="expression" dxfId="232" priority="159">
      <formula>#REF!="nee"</formula>
    </cfRule>
  </conditionalFormatting>
  <conditionalFormatting sqref="R135">
    <cfRule type="expression" dxfId="231" priority="158">
      <formula>P135="nee"</formula>
    </cfRule>
  </conditionalFormatting>
  <conditionalFormatting sqref="R133">
    <cfRule type="expression" dxfId="230" priority="139">
      <formula>#REF!="nee"</formula>
    </cfRule>
  </conditionalFormatting>
  <conditionalFormatting sqref="R133">
    <cfRule type="expression" dxfId="229" priority="138">
      <formula>P133="nee"</formula>
    </cfRule>
  </conditionalFormatting>
  <conditionalFormatting sqref="R33">
    <cfRule type="expression" dxfId="228" priority="90">
      <formula>#REF!="nee"</formula>
    </cfRule>
  </conditionalFormatting>
  <conditionalFormatting sqref="R33">
    <cfRule type="expression" dxfId="227" priority="89">
      <formula>P33="nee"</formula>
    </cfRule>
  </conditionalFormatting>
  <conditionalFormatting sqref="AA33">
    <cfRule type="expression" dxfId="226" priority="93">
      <formula>Z33="nee"</formula>
    </cfRule>
  </conditionalFormatting>
  <conditionalFormatting sqref="AB33">
    <cfRule type="expression" dxfId="225" priority="92">
      <formula>Z33="nee"</formula>
    </cfRule>
  </conditionalFormatting>
  <conditionalFormatting sqref="R51">
    <cfRule type="expression" dxfId="224" priority="85">
      <formula>#REF!="nee"</formula>
    </cfRule>
  </conditionalFormatting>
  <conditionalFormatting sqref="R51">
    <cfRule type="expression" dxfId="223" priority="84">
      <formula>P51="nee"</formula>
    </cfRule>
  </conditionalFormatting>
  <conditionalFormatting sqref="AA51">
    <cfRule type="expression" dxfId="222" priority="88">
      <formula>Z51="nee"</formula>
    </cfRule>
  </conditionalFormatting>
  <conditionalFormatting sqref="AB51">
    <cfRule type="expression" dxfId="221" priority="87">
      <formula>Z51="nee"</formula>
    </cfRule>
  </conditionalFormatting>
  <conditionalFormatting sqref="R69">
    <cfRule type="expression" dxfId="220" priority="80">
      <formula>#REF!="nee"</formula>
    </cfRule>
  </conditionalFormatting>
  <conditionalFormatting sqref="R69">
    <cfRule type="expression" dxfId="219" priority="79">
      <formula>P69="nee"</formula>
    </cfRule>
  </conditionalFormatting>
  <conditionalFormatting sqref="AA69">
    <cfRule type="expression" dxfId="218" priority="83">
      <formula>Z69="nee"</formula>
    </cfRule>
  </conditionalFormatting>
  <conditionalFormatting sqref="AB69">
    <cfRule type="expression" dxfId="217" priority="82">
      <formula>Z69="nee"</formula>
    </cfRule>
  </conditionalFormatting>
  <conditionalFormatting sqref="R87">
    <cfRule type="expression" dxfId="216" priority="75">
      <formula>#REF!="nee"</formula>
    </cfRule>
  </conditionalFormatting>
  <conditionalFormatting sqref="R87">
    <cfRule type="expression" dxfId="215" priority="74">
      <formula>P87="nee"</formula>
    </cfRule>
  </conditionalFormatting>
  <conditionalFormatting sqref="AA87">
    <cfRule type="expression" dxfId="214" priority="78">
      <formula>Z87="nee"</formula>
    </cfRule>
  </conditionalFormatting>
  <conditionalFormatting sqref="AB87">
    <cfRule type="expression" dxfId="213" priority="77">
      <formula>Z87="nee"</formula>
    </cfRule>
  </conditionalFormatting>
  <conditionalFormatting sqref="R105">
    <cfRule type="expression" dxfId="212" priority="70">
      <formula>#REF!="nee"</formula>
    </cfRule>
  </conditionalFormatting>
  <conditionalFormatting sqref="R105">
    <cfRule type="expression" dxfId="211" priority="69">
      <formula>P105="nee"</formula>
    </cfRule>
  </conditionalFormatting>
  <conditionalFormatting sqref="AA105">
    <cfRule type="expression" dxfId="210" priority="73">
      <formula>Z105="nee"</formula>
    </cfRule>
  </conditionalFormatting>
  <conditionalFormatting sqref="AB105">
    <cfRule type="expression" dxfId="209" priority="72">
      <formula>Z105="nee"</formula>
    </cfRule>
  </conditionalFormatting>
  <conditionalFormatting sqref="R123">
    <cfRule type="expression" dxfId="208" priority="65">
      <formula>#REF!="nee"</formula>
    </cfRule>
  </conditionalFormatting>
  <conditionalFormatting sqref="R123">
    <cfRule type="expression" dxfId="207" priority="64">
      <formula>P123="nee"</formula>
    </cfRule>
  </conditionalFormatting>
  <conditionalFormatting sqref="AA123">
    <cfRule type="expression" dxfId="206" priority="68">
      <formula>Z123="nee"</formula>
    </cfRule>
  </conditionalFormatting>
  <conditionalFormatting sqref="AB123">
    <cfRule type="expression" dxfId="205" priority="67">
      <formula>Z123="nee"</formula>
    </cfRule>
  </conditionalFormatting>
  <conditionalFormatting sqref="R115">
    <cfRule type="expression" dxfId="204" priority="62">
      <formula>#REF!="nee"</formula>
    </cfRule>
  </conditionalFormatting>
  <conditionalFormatting sqref="R115">
    <cfRule type="expression" dxfId="203" priority="61">
      <formula>P115="nee"</formula>
    </cfRule>
  </conditionalFormatting>
  <conditionalFormatting sqref="R97">
    <cfRule type="expression" dxfId="202" priority="58">
      <formula>#REF!="nee"</formula>
    </cfRule>
  </conditionalFormatting>
  <conditionalFormatting sqref="R97">
    <cfRule type="expression" dxfId="201" priority="57">
      <formula>P97="nee"</formula>
    </cfRule>
  </conditionalFormatting>
  <conditionalFormatting sqref="R79">
    <cfRule type="expression" dxfId="200" priority="54">
      <formula>#REF!="nee"</formula>
    </cfRule>
  </conditionalFormatting>
  <conditionalFormatting sqref="R79">
    <cfRule type="expression" dxfId="199" priority="53">
      <formula>P79="nee"</formula>
    </cfRule>
  </conditionalFormatting>
  <conditionalFormatting sqref="R61">
    <cfRule type="expression" dxfId="198" priority="50">
      <formula>#REF!="nee"</formula>
    </cfRule>
  </conditionalFormatting>
  <conditionalFormatting sqref="R61">
    <cfRule type="expression" dxfId="197" priority="49">
      <formula>P61="nee"</formula>
    </cfRule>
  </conditionalFormatting>
  <conditionalFormatting sqref="R43">
    <cfRule type="expression" dxfId="196" priority="46">
      <formula>#REF!="nee"</formula>
    </cfRule>
  </conditionalFormatting>
  <conditionalFormatting sqref="R43">
    <cfRule type="expression" dxfId="195" priority="45">
      <formula>P43="nee"</formula>
    </cfRule>
  </conditionalFormatting>
  <conditionalFormatting sqref="R34:R37">
    <cfRule type="expression" dxfId="194" priority="35">
      <formula>#REF!="nee"</formula>
    </cfRule>
  </conditionalFormatting>
  <conditionalFormatting sqref="R70:R73">
    <cfRule type="expression" dxfId="193" priority="30">
      <formula>#REF!="nee"</formula>
    </cfRule>
  </conditionalFormatting>
  <conditionalFormatting sqref="R88:R91">
    <cfRule type="expression" dxfId="192" priority="25">
      <formula>#REF!="nee"</formula>
    </cfRule>
  </conditionalFormatting>
  <conditionalFormatting sqref="R106:R109">
    <cfRule type="expression" dxfId="191" priority="20">
      <formula>#REF!="nee"</formula>
    </cfRule>
  </conditionalFormatting>
  <conditionalFormatting sqref="R124:R127">
    <cfRule type="expression" dxfId="190" priority="15">
      <formula>#REF!="nee"</formula>
    </cfRule>
  </conditionalFormatting>
  <conditionalFormatting sqref="R52:R55">
    <cfRule type="expression" dxfId="189" priority="10">
      <formula>#REF!="nee"</formula>
    </cfRule>
  </conditionalFormatting>
  <conditionalFormatting sqref="G43:H45 J43:J45 K43:K45">
    <cfRule type="expression" dxfId="188" priority="287">
      <formula>$E$41="Subscription"</formula>
    </cfRule>
  </conditionalFormatting>
  <conditionalFormatting sqref="G61:H63 J61:J63 K61:K63">
    <cfRule type="expression" dxfId="187" priority="290">
      <formula>$E$59="Subscription"</formula>
    </cfRule>
  </conditionalFormatting>
  <conditionalFormatting sqref="G79:H81 J79:J81 K79:K81">
    <cfRule type="expression" dxfId="186" priority="293">
      <formula>$E$77="Subscription"</formula>
    </cfRule>
  </conditionalFormatting>
  <conditionalFormatting sqref="G97:H99 J97:J99 K97:K99">
    <cfRule type="expression" dxfId="185" priority="296">
      <formula>$E$95="Subscription"</formula>
    </cfRule>
  </conditionalFormatting>
  <conditionalFormatting sqref="G115:H117 J115:J117 K115:K117">
    <cfRule type="expression" dxfId="184" priority="299">
      <formula>$E$113="Subscription"</formula>
    </cfRule>
  </conditionalFormatting>
  <conditionalFormatting sqref="G133:H135 J133:J135 K133:K135">
    <cfRule type="expression" dxfId="183" priority="300">
      <formula>$E$131="Subscription"</formula>
    </cfRule>
  </conditionalFormatting>
  <dataValidations count="2">
    <dataValidation type="list" allowBlank="1" showInputMessage="1" showErrorMessage="1" sqref="P97:P99 Z105:Z109 P43:P45 P33:P37 Z123:Z127 P133:P135 Z69:Z73 Z87:Z91 P123:P127 Z33:Z37 P115:P117 P87:P91 P61:P63 P105:P109 P79:P81 P69:P73 Z51:Z55 P51:P55" xr:uid="{00000000-0002-0000-0A00-000000000000}">
      <formula1>"ja,nee"</formula1>
    </dataValidation>
    <dataValidation type="list" allowBlank="1" showInputMessage="1" showErrorMessage="1" sqref="E41 E113 E59 E77 E95 E131" xr:uid="{00000000-0002-0000-0A00-000001000000}">
      <formula1>"Aanschaf | Perpetual, Subscription"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20AA5-9295-4078-889D-9F5F561D5C1D}">
  <sheetPr codeName="Blad12"/>
  <dimension ref="A1:AJ703"/>
  <sheetViews>
    <sheetView showGridLines="0" topLeftCell="A14" zoomScale="80" zoomScaleNormal="80" workbookViewId="0">
      <selection activeCell="H41" sqref="H41"/>
    </sheetView>
  </sheetViews>
  <sheetFormatPr defaultColWidth="0" defaultRowHeight="0" customHeight="1" zeroHeight="1" outlineLevelRow="1" outlineLevelCol="3" x14ac:dyDescent="0.3"/>
  <cols>
    <col min="1" max="1" width="3.7265625" style="5" customWidth="1"/>
    <col min="2" max="2" width="7.453125" style="73" customWidth="1"/>
    <col min="3" max="3" width="18.81640625" style="162" customWidth="1"/>
    <col min="4" max="4" width="60.7265625" style="171" customWidth="1"/>
    <col min="5" max="5" width="20.7265625" style="4" customWidth="1" outlineLevel="1"/>
    <col min="6" max="6" width="15.7265625" style="67" customWidth="1" outlineLevel="2"/>
    <col min="7" max="7" width="15.7265625" style="6" customWidth="1" outlineLevel="3"/>
    <col min="8" max="8" width="15.7265625" style="6" customWidth="1" outlineLevel="2"/>
    <col min="9" max="9" width="15.7265625" style="6" customWidth="1" outlineLevel="1"/>
    <col min="10" max="11" width="15.7265625" style="6" customWidth="1"/>
    <col min="12" max="12" width="5.81640625" style="21" customWidth="1"/>
    <col min="13" max="13" width="20.7265625" style="21" customWidth="1"/>
    <col min="14" max="14" width="45.7265625" style="162" customWidth="1"/>
    <col min="15" max="15" width="15.7265625" style="162" customWidth="1"/>
    <col min="16" max="16" width="14.7265625" style="5" customWidth="1"/>
    <col min="17" max="18" width="15.7265625" style="5" customWidth="1" outlineLevel="1"/>
    <col min="19" max="21" width="15.7265625" style="5" customWidth="1"/>
    <col min="22" max="22" width="3.7265625" style="5" customWidth="1"/>
    <col min="23" max="23" width="20.7265625" style="5" customWidth="1"/>
    <col min="24" max="24" width="45.7265625" style="162" customWidth="1"/>
    <col min="25" max="25" width="15.7265625" style="162" customWidth="1" outlineLevel="1"/>
    <col min="26" max="26" width="14.7265625" style="5" customWidth="1" outlineLevel="1"/>
    <col min="27" max="27" width="12.7265625" style="73" customWidth="1" outlineLevel="1"/>
    <col min="28" max="28" width="16.7265625" style="5" customWidth="1" outlineLevel="1"/>
    <col min="29" max="29" width="31.26953125" style="5" customWidth="1"/>
    <col min="30" max="31" width="16.7265625" style="5" customWidth="1"/>
    <col min="32" max="32" width="3.7265625" style="5" customWidth="1"/>
    <col min="33" max="36" width="0" style="5" hidden="1" customWidth="1"/>
    <col min="37" max="16384" width="8.81640625" style="5" hidden="1"/>
  </cols>
  <sheetData>
    <row r="1" spans="1:31" ht="16.899999999999999" customHeight="1" x14ac:dyDescent="0.45">
      <c r="A1" s="287" t="str">
        <f>D12</f>
        <v xml:space="preserve">Integratie A1 : </v>
      </c>
      <c r="B1" s="79"/>
      <c r="C1" s="170"/>
      <c r="F1" s="6"/>
      <c r="J1" s="7"/>
      <c r="K1" s="7"/>
      <c r="L1" s="7"/>
      <c r="M1" s="7"/>
      <c r="AA1" s="5"/>
    </row>
    <row r="2" spans="1:31" s="3" customFormat="1" ht="23" x14ac:dyDescent="0.45">
      <c r="A2" s="287" t="str">
        <f>D15</f>
        <v xml:space="preserve">Integratie A2 : </v>
      </c>
      <c r="B2" s="79"/>
      <c r="C2" s="25" t="str">
        <f>Samenvatting!B2</f>
        <v>Europese openbare aanbesteding</v>
      </c>
      <c r="D2" s="118"/>
      <c r="E2" s="8"/>
      <c r="F2" s="8"/>
      <c r="G2" s="8"/>
      <c r="H2" s="8"/>
      <c r="I2" s="8"/>
      <c r="J2" s="10"/>
      <c r="K2" s="10"/>
      <c r="L2" s="10"/>
      <c r="M2" s="10"/>
      <c r="N2" s="163"/>
      <c r="O2" s="163"/>
      <c r="P2" s="10"/>
      <c r="Q2" s="10"/>
      <c r="R2" s="10"/>
      <c r="S2" s="10"/>
      <c r="T2" s="10"/>
      <c r="U2" s="10"/>
      <c r="V2" s="10"/>
      <c r="W2" s="10"/>
      <c r="X2" s="163"/>
      <c r="Y2" s="163"/>
      <c r="Z2" s="10"/>
      <c r="AA2" s="10"/>
      <c r="AB2" s="10"/>
      <c r="AC2" s="10"/>
      <c r="AD2" s="10"/>
      <c r="AE2" s="10"/>
    </row>
    <row r="3" spans="1:31" s="11" customFormat="1" ht="17.5" x14ac:dyDescent="0.35">
      <c r="A3" s="287" t="str">
        <f>D18</f>
        <v xml:space="preserve">Integratie A3 : </v>
      </c>
      <c r="B3" s="80"/>
      <c r="C3" s="12" t="str">
        <f>Samenvatting!B3</f>
        <v>Vervanging LAN omgeving</v>
      </c>
      <c r="D3" s="172"/>
      <c r="E3" s="13"/>
      <c r="F3" s="13"/>
      <c r="G3" s="13"/>
      <c r="H3" s="13"/>
      <c r="I3" s="13"/>
      <c r="J3" s="10"/>
      <c r="K3" s="10"/>
      <c r="L3" s="10"/>
      <c r="M3" s="10"/>
      <c r="N3" s="163"/>
      <c r="O3" s="163"/>
      <c r="P3" s="10"/>
      <c r="Q3" s="10"/>
      <c r="R3" s="10"/>
      <c r="S3" s="10"/>
      <c r="T3" s="10"/>
      <c r="U3" s="10"/>
      <c r="V3" s="10"/>
      <c r="W3" s="10"/>
      <c r="X3" s="163"/>
      <c r="Y3" s="163"/>
      <c r="Z3" s="10"/>
      <c r="AA3" s="10"/>
      <c r="AB3" s="10"/>
      <c r="AC3" s="10"/>
      <c r="AD3" s="10"/>
      <c r="AE3" s="10"/>
    </row>
    <row r="4" spans="1:31" s="11" customFormat="1" ht="19.5" x14ac:dyDescent="0.35">
      <c r="A4" s="287" t="str">
        <f>D21</f>
        <v xml:space="preserve">Integratie A4 : </v>
      </c>
      <c r="B4" s="80"/>
      <c r="C4" s="119" t="s">
        <v>347</v>
      </c>
      <c r="D4" s="172"/>
      <c r="E4" s="13"/>
      <c r="F4" s="13"/>
      <c r="G4" s="13"/>
      <c r="H4" s="13"/>
      <c r="I4" s="13"/>
      <c r="J4" s="10"/>
      <c r="K4" s="10"/>
      <c r="L4" s="10"/>
      <c r="M4" s="10"/>
      <c r="N4" s="163"/>
      <c r="O4" s="163"/>
      <c r="P4" s="10"/>
      <c r="Q4" s="10"/>
      <c r="R4" s="10"/>
      <c r="S4" s="10"/>
      <c r="T4" s="10"/>
      <c r="U4" s="10"/>
      <c r="V4" s="10"/>
      <c r="W4" s="10"/>
      <c r="X4" s="163"/>
      <c r="Y4" s="163"/>
      <c r="Z4" s="10"/>
      <c r="AA4" s="10"/>
      <c r="AB4" s="10"/>
      <c r="AC4" s="10"/>
      <c r="AD4" s="10"/>
      <c r="AE4" s="10"/>
    </row>
    <row r="5" spans="1:31" s="11" customFormat="1" ht="15" x14ac:dyDescent="0.3">
      <c r="A5" s="287" t="str">
        <f>D24</f>
        <v xml:space="preserve">Integratie A5 : </v>
      </c>
      <c r="B5" s="80"/>
      <c r="C5" s="15" t="str">
        <f>Samenvatting!B5</f>
        <v>IUC24-009</v>
      </c>
      <c r="D5" s="172"/>
      <c r="E5" s="13"/>
      <c r="F5" s="13"/>
      <c r="G5" s="13"/>
      <c r="H5" s="13"/>
      <c r="I5" s="13"/>
      <c r="J5" s="10"/>
      <c r="K5" s="10"/>
      <c r="L5" s="10"/>
      <c r="M5" s="10"/>
      <c r="N5" s="163"/>
      <c r="O5" s="163"/>
      <c r="P5" s="10"/>
      <c r="Q5" s="10"/>
      <c r="R5" s="10"/>
      <c r="S5" s="10"/>
      <c r="T5" s="10"/>
      <c r="U5" s="10"/>
      <c r="V5" s="10"/>
      <c r="W5" s="10"/>
      <c r="X5" s="163"/>
      <c r="Y5" s="163"/>
      <c r="Z5" s="10"/>
      <c r="AA5" s="10"/>
      <c r="AB5" s="10"/>
      <c r="AC5" s="10"/>
      <c r="AD5" s="10"/>
      <c r="AE5" s="10"/>
    </row>
    <row r="6" spans="1:31" s="11" customFormat="1" ht="15" x14ac:dyDescent="0.3">
      <c r="A6" s="287" t="str">
        <f>D27</f>
        <v xml:space="preserve">Integratie A6 : </v>
      </c>
      <c r="B6" s="80"/>
      <c r="C6" s="120" t="s">
        <v>6</v>
      </c>
      <c r="D6" s="172"/>
      <c r="E6" s="13"/>
      <c r="F6" s="13"/>
      <c r="G6" s="13"/>
      <c r="H6" s="13"/>
      <c r="I6" s="13"/>
      <c r="J6" s="10"/>
      <c r="K6" s="10"/>
      <c r="L6" s="10"/>
      <c r="M6" s="10"/>
      <c r="N6" s="163"/>
      <c r="O6" s="163"/>
      <c r="P6" s="10"/>
      <c r="Q6" s="10"/>
      <c r="R6" s="10"/>
      <c r="S6" s="10"/>
      <c r="T6" s="10"/>
      <c r="U6" s="10"/>
      <c r="V6" s="10"/>
      <c r="W6" s="10"/>
      <c r="X6" s="163"/>
      <c r="Y6" s="163"/>
      <c r="Z6" s="10"/>
      <c r="AA6" s="10"/>
      <c r="AB6" s="10"/>
      <c r="AC6" s="10"/>
      <c r="AD6" s="10"/>
      <c r="AE6" s="10"/>
    </row>
    <row r="7" spans="1:31" s="11" customFormat="1" ht="14" thickBot="1" x14ac:dyDescent="0.35">
      <c r="A7" s="287" t="str">
        <f>D30</f>
        <v xml:space="preserve">Integratie A7 : </v>
      </c>
      <c r="B7" s="80"/>
      <c r="C7" s="173"/>
      <c r="D7" s="173"/>
      <c r="E7" s="24"/>
      <c r="F7" s="20"/>
      <c r="G7" s="20"/>
      <c r="H7" s="20"/>
      <c r="I7" s="20"/>
      <c r="J7" s="20"/>
      <c r="K7" s="20"/>
      <c r="L7" s="20"/>
      <c r="M7" s="20"/>
      <c r="N7" s="164"/>
      <c r="O7" s="164"/>
      <c r="P7" s="20"/>
      <c r="Q7" s="20"/>
      <c r="R7" s="20"/>
      <c r="S7" s="20"/>
      <c r="T7" s="20"/>
      <c r="U7" s="20"/>
      <c r="V7" s="20"/>
      <c r="W7" s="20"/>
      <c r="X7" s="164"/>
      <c r="Y7" s="164"/>
      <c r="Z7" s="20"/>
      <c r="AA7" s="20"/>
      <c r="AB7" s="20"/>
      <c r="AC7" s="20"/>
      <c r="AD7" s="20"/>
      <c r="AE7" s="20"/>
    </row>
    <row r="8" spans="1:31" s="11" customFormat="1" ht="13.5" x14ac:dyDescent="0.3">
      <c r="A8" s="287" t="str">
        <f>D33</f>
        <v xml:space="preserve">Integratie A8 : </v>
      </c>
      <c r="B8" s="80"/>
      <c r="C8" s="174"/>
      <c r="D8" s="174"/>
      <c r="E8" s="17"/>
      <c r="F8" s="18"/>
      <c r="G8" s="18"/>
      <c r="H8" s="18"/>
      <c r="I8" s="18"/>
      <c r="J8" s="18"/>
      <c r="K8" s="18"/>
      <c r="L8" s="18"/>
      <c r="M8" s="18"/>
      <c r="N8" s="165"/>
      <c r="O8" s="165"/>
      <c r="P8" s="18"/>
      <c r="Q8" s="18"/>
      <c r="R8" s="18"/>
      <c r="S8" s="18"/>
      <c r="T8" s="18"/>
      <c r="U8" s="18"/>
      <c r="V8" s="18"/>
      <c r="W8" s="18"/>
      <c r="X8" s="165"/>
      <c r="Y8" s="165"/>
      <c r="Z8" s="18"/>
      <c r="AA8" s="18"/>
      <c r="AB8" s="18"/>
      <c r="AC8" s="18"/>
      <c r="AD8" s="18"/>
      <c r="AE8" s="18"/>
    </row>
    <row r="9" spans="1:31" s="11" customFormat="1" ht="19.899999999999999" customHeight="1" x14ac:dyDescent="0.3">
      <c r="A9" s="59"/>
      <c r="B9" s="80"/>
      <c r="C9" s="175"/>
      <c r="D9" s="174"/>
      <c r="E9" s="217" t="s">
        <v>23</v>
      </c>
      <c r="F9" s="217" t="s">
        <v>51</v>
      </c>
      <c r="G9" s="217" t="s">
        <v>18</v>
      </c>
      <c r="H9" s="217" t="s">
        <v>7</v>
      </c>
      <c r="I9" s="283"/>
      <c r="J9" s="18"/>
      <c r="K9" s="18"/>
      <c r="L9" s="18"/>
      <c r="M9" s="18"/>
      <c r="N9" s="165"/>
      <c r="O9" s="165"/>
      <c r="P9" s="18"/>
      <c r="Q9" s="18"/>
      <c r="R9" s="18"/>
      <c r="S9" s="18"/>
      <c r="T9" s="18"/>
      <c r="U9" s="18"/>
      <c r="V9" s="18"/>
      <c r="W9" s="18"/>
      <c r="X9" s="165"/>
      <c r="Y9" s="165"/>
      <c r="Z9" s="18"/>
      <c r="AA9" s="18"/>
      <c r="AB9" s="18"/>
      <c r="AC9" s="18"/>
      <c r="AD9" s="18"/>
      <c r="AE9" s="18"/>
    </row>
    <row r="10" spans="1:31" s="11" customFormat="1" ht="19.5" customHeight="1" outlineLevel="1" x14ac:dyDescent="0.35">
      <c r="A10" s="59"/>
      <c r="B10" s="81" t="s">
        <v>39</v>
      </c>
      <c r="C10" s="184" t="s">
        <v>206</v>
      </c>
      <c r="D10" s="186"/>
      <c r="E10" s="90">
        <f>J37</f>
        <v>0</v>
      </c>
      <c r="F10" s="90">
        <f>T37</f>
        <v>0</v>
      </c>
      <c r="G10" s="90">
        <f>AE37</f>
        <v>0</v>
      </c>
      <c r="H10" s="90">
        <f>SUM(E10:G10)</f>
        <v>0</v>
      </c>
      <c r="I10" s="283"/>
      <c r="J10" s="76"/>
      <c r="K10" s="76"/>
      <c r="L10" s="76"/>
      <c r="M10" s="76"/>
      <c r="N10" s="166"/>
      <c r="O10" s="166"/>
      <c r="P10" s="76"/>
      <c r="Q10" s="76"/>
      <c r="R10" s="76"/>
      <c r="S10" s="76"/>
      <c r="T10" s="76"/>
      <c r="U10" s="76"/>
      <c r="V10" s="76"/>
      <c r="W10" s="76"/>
      <c r="X10" s="166"/>
      <c r="Y10" s="166"/>
      <c r="Z10" s="76"/>
      <c r="AA10" s="76"/>
      <c r="AB10" s="76"/>
      <c r="AC10" s="76"/>
      <c r="AD10" s="76"/>
      <c r="AE10" s="76"/>
    </row>
    <row r="11" spans="1:31" s="11" customFormat="1" ht="19.5" customHeight="1" outlineLevel="1" x14ac:dyDescent="0.35">
      <c r="A11" s="59"/>
      <c r="B11" s="81" t="s">
        <v>40</v>
      </c>
      <c r="C11" s="184" t="s">
        <v>92</v>
      </c>
      <c r="D11" s="186"/>
      <c r="E11" s="90">
        <f>J47</f>
        <v>0</v>
      </c>
      <c r="F11" s="90">
        <f>T47</f>
        <v>0</v>
      </c>
      <c r="G11" s="257" t="s">
        <v>29</v>
      </c>
      <c r="H11" s="90">
        <f>SUM(E11:G11)</f>
        <v>0</v>
      </c>
      <c r="I11" s="283"/>
      <c r="J11" s="76"/>
      <c r="K11" s="76"/>
      <c r="L11" s="76"/>
      <c r="M11" s="76"/>
      <c r="N11" s="166"/>
      <c r="O11" s="166"/>
      <c r="P11" s="76"/>
      <c r="Q11" s="76"/>
      <c r="R11" s="76"/>
      <c r="S11" s="76"/>
      <c r="T11" s="76"/>
      <c r="U11" s="76"/>
      <c r="V11" s="76"/>
      <c r="W11" s="76"/>
      <c r="X11" s="166"/>
      <c r="Y11" s="166"/>
      <c r="Z11" s="76"/>
      <c r="AA11" s="76"/>
      <c r="AB11" s="76"/>
      <c r="AC11" s="76"/>
      <c r="AD11" s="76"/>
      <c r="AE11" s="76"/>
    </row>
    <row r="12" spans="1:31" s="11" customFormat="1" ht="20" thickBot="1" x14ac:dyDescent="0.4">
      <c r="A12" s="59"/>
      <c r="B12" s="145"/>
      <c r="C12" s="177" t="s">
        <v>7</v>
      </c>
      <c r="D12" s="282" t="str">
        <f>E37&amp;G37</f>
        <v xml:space="preserve">Integratie A1 : </v>
      </c>
      <c r="E12" s="146">
        <f>SUM(E10:E11)</f>
        <v>0</v>
      </c>
      <c r="F12" s="146">
        <f>SUM(F10:F11)</f>
        <v>0</v>
      </c>
      <c r="G12" s="146">
        <f>SUM(G10:G11)</f>
        <v>0</v>
      </c>
      <c r="H12" s="146">
        <f>SUM(H10:H11)</f>
        <v>0</v>
      </c>
      <c r="I12" s="283"/>
      <c r="J12" s="76"/>
      <c r="K12" s="76"/>
      <c r="L12" s="76"/>
      <c r="M12" s="76"/>
      <c r="N12" s="166"/>
      <c r="O12" s="166"/>
      <c r="P12" s="76"/>
      <c r="Q12" s="76"/>
      <c r="R12" s="76"/>
      <c r="S12" s="76"/>
      <c r="T12" s="76"/>
      <c r="U12" s="76"/>
      <c r="V12" s="76"/>
      <c r="W12" s="76"/>
      <c r="X12" s="166"/>
      <c r="Y12" s="166"/>
      <c r="Z12" s="76"/>
      <c r="AA12" s="76"/>
      <c r="AB12" s="76"/>
      <c r="AC12" s="76"/>
      <c r="AD12" s="76"/>
      <c r="AE12" s="76"/>
    </row>
    <row r="13" spans="1:31" s="11" customFormat="1" ht="19.5" outlineLevel="1" x14ac:dyDescent="0.35">
      <c r="A13" s="59"/>
      <c r="B13" s="81" t="s">
        <v>9</v>
      </c>
      <c r="C13" s="187" t="s">
        <v>193</v>
      </c>
      <c r="D13" s="188"/>
      <c r="E13" s="147">
        <f>J55</f>
        <v>0</v>
      </c>
      <c r="F13" s="147">
        <f>T55</f>
        <v>0</v>
      </c>
      <c r="G13" s="147">
        <f>AE55</f>
        <v>0</v>
      </c>
      <c r="H13" s="147">
        <f>SUM(E13:G13)</f>
        <v>0</v>
      </c>
      <c r="I13" s="76"/>
      <c r="J13" s="76"/>
      <c r="K13" s="76"/>
      <c r="L13" s="76"/>
      <c r="M13" s="76"/>
      <c r="N13" s="166"/>
      <c r="O13" s="166"/>
      <c r="P13" s="76"/>
      <c r="Q13" s="76"/>
      <c r="R13" s="76"/>
      <c r="S13" s="76"/>
      <c r="T13" s="76"/>
      <c r="U13" s="76"/>
      <c r="V13" s="76"/>
      <c r="W13" s="76"/>
      <c r="X13" s="166"/>
      <c r="Y13" s="166"/>
      <c r="Z13" s="76"/>
      <c r="AA13" s="76"/>
      <c r="AB13" s="76"/>
      <c r="AC13" s="76"/>
      <c r="AD13" s="76"/>
      <c r="AE13" s="76"/>
    </row>
    <row r="14" spans="1:31" s="11" customFormat="1" ht="19.5" outlineLevel="1" x14ac:dyDescent="0.35">
      <c r="A14" s="59"/>
      <c r="B14" s="81" t="s">
        <v>10</v>
      </c>
      <c r="C14" s="184" t="s">
        <v>93</v>
      </c>
      <c r="D14" s="186"/>
      <c r="E14" s="90">
        <f>J65</f>
        <v>0</v>
      </c>
      <c r="F14" s="90">
        <f>T65</f>
        <v>0</v>
      </c>
      <c r="G14" s="257" t="s">
        <v>29</v>
      </c>
      <c r="H14" s="90">
        <f>SUM(E14:G14)</f>
        <v>0</v>
      </c>
      <c r="I14" s="76"/>
      <c r="J14" s="76"/>
      <c r="K14" s="76"/>
      <c r="L14" s="76"/>
      <c r="M14" s="76"/>
      <c r="N14" s="166"/>
      <c r="O14" s="166"/>
      <c r="P14" s="76"/>
      <c r="Q14" s="76"/>
      <c r="R14" s="76"/>
      <c r="S14" s="76"/>
      <c r="T14" s="76"/>
      <c r="U14" s="76"/>
      <c r="V14" s="76"/>
      <c r="W14" s="76"/>
      <c r="X14" s="166"/>
      <c r="Y14" s="166"/>
      <c r="Z14" s="76"/>
      <c r="AA14" s="76"/>
      <c r="AB14" s="76"/>
      <c r="AC14" s="76"/>
      <c r="AD14" s="76"/>
      <c r="AE14" s="76"/>
    </row>
    <row r="15" spans="1:31" s="11" customFormat="1" ht="20" thickBot="1" x14ac:dyDescent="0.4">
      <c r="A15" s="59"/>
      <c r="B15" s="145"/>
      <c r="C15" s="177" t="s">
        <v>7</v>
      </c>
      <c r="D15" s="282" t="str">
        <f>E55&amp;G55</f>
        <v xml:space="preserve">Integratie A2 : </v>
      </c>
      <c r="E15" s="146">
        <f>SUM(E13:E14)</f>
        <v>0</v>
      </c>
      <c r="F15" s="146">
        <f>SUM(F13:F14)</f>
        <v>0</v>
      </c>
      <c r="G15" s="146">
        <f>SUM(G13:G14)</f>
        <v>0</v>
      </c>
      <c r="H15" s="146">
        <f>SUM(H13:H14)</f>
        <v>0</v>
      </c>
      <c r="I15" s="76"/>
      <c r="J15" s="76"/>
      <c r="K15" s="76"/>
      <c r="L15" s="76"/>
      <c r="M15" s="76"/>
      <c r="N15" s="166"/>
      <c r="O15" s="166"/>
      <c r="P15" s="76"/>
      <c r="Q15" s="76"/>
      <c r="R15" s="76"/>
      <c r="S15" s="76"/>
      <c r="T15" s="76"/>
      <c r="U15" s="76"/>
      <c r="V15" s="76"/>
      <c r="W15" s="76"/>
      <c r="X15" s="166"/>
      <c r="Y15" s="166"/>
      <c r="Z15" s="76"/>
      <c r="AA15" s="76"/>
      <c r="AB15" s="76"/>
      <c r="AC15" s="76"/>
      <c r="AD15" s="76"/>
      <c r="AE15" s="76"/>
    </row>
    <row r="16" spans="1:31" s="11" customFormat="1" ht="19.5" outlineLevel="1" x14ac:dyDescent="0.35">
      <c r="A16" s="59"/>
      <c r="B16" s="81" t="s">
        <v>52</v>
      </c>
      <c r="C16" s="184" t="s">
        <v>194</v>
      </c>
      <c r="D16" s="186"/>
      <c r="E16" s="90">
        <f>J73</f>
        <v>0</v>
      </c>
      <c r="F16" s="90">
        <f>T73</f>
        <v>0</v>
      </c>
      <c r="G16" s="90">
        <f>AE73</f>
        <v>0</v>
      </c>
      <c r="H16" s="90">
        <f>SUM(E16:G16)</f>
        <v>0</v>
      </c>
      <c r="I16" s="76"/>
      <c r="J16" s="76"/>
      <c r="K16" s="76"/>
      <c r="L16" s="76"/>
      <c r="M16" s="76"/>
      <c r="N16" s="166"/>
      <c r="O16" s="166"/>
      <c r="P16" s="76"/>
      <c r="Q16" s="76"/>
      <c r="R16" s="76"/>
      <c r="S16" s="76"/>
      <c r="T16" s="76"/>
      <c r="U16" s="76"/>
      <c r="V16" s="76"/>
      <c r="W16" s="76"/>
      <c r="X16" s="166"/>
      <c r="Y16" s="166"/>
      <c r="Z16" s="76"/>
      <c r="AA16" s="76"/>
      <c r="AB16" s="76"/>
      <c r="AC16" s="76"/>
      <c r="AD16" s="76"/>
      <c r="AE16" s="76"/>
    </row>
    <row r="17" spans="1:31" s="11" customFormat="1" ht="19.5" outlineLevel="1" x14ac:dyDescent="0.35">
      <c r="A17" s="59"/>
      <c r="B17" s="81" t="s">
        <v>53</v>
      </c>
      <c r="C17" s="184" t="s">
        <v>94</v>
      </c>
      <c r="D17" s="186"/>
      <c r="E17" s="90">
        <f>J83</f>
        <v>0</v>
      </c>
      <c r="F17" s="90">
        <f>T83</f>
        <v>0</v>
      </c>
      <c r="G17" s="257" t="s">
        <v>29</v>
      </c>
      <c r="H17" s="90">
        <f>SUM(E17:G17)</f>
        <v>0</v>
      </c>
      <c r="I17" s="76"/>
      <c r="J17" s="76"/>
      <c r="K17" s="76"/>
      <c r="L17" s="76"/>
      <c r="M17" s="76"/>
      <c r="N17" s="166"/>
      <c r="O17" s="166"/>
      <c r="P17" s="76"/>
      <c r="Q17" s="76"/>
      <c r="R17" s="76"/>
      <c r="S17" s="76"/>
      <c r="T17" s="76"/>
      <c r="U17" s="76"/>
      <c r="V17" s="76"/>
      <c r="W17" s="76"/>
      <c r="X17" s="166"/>
      <c r="Y17" s="166"/>
      <c r="Z17" s="76"/>
      <c r="AA17" s="76"/>
      <c r="AB17" s="76"/>
      <c r="AC17" s="76"/>
      <c r="AD17" s="76"/>
      <c r="AE17" s="76"/>
    </row>
    <row r="18" spans="1:31" s="11" customFormat="1" ht="20" thickBot="1" x14ac:dyDescent="0.4">
      <c r="A18" s="59"/>
      <c r="B18" s="145"/>
      <c r="C18" s="177" t="s">
        <v>7</v>
      </c>
      <c r="D18" s="282" t="str">
        <f>E73&amp;G73</f>
        <v xml:space="preserve">Integratie A3 : </v>
      </c>
      <c r="E18" s="146">
        <f>SUM(E16:E17)</f>
        <v>0</v>
      </c>
      <c r="F18" s="146">
        <f>SUM(F16:F17)</f>
        <v>0</v>
      </c>
      <c r="G18" s="146">
        <f>SUM(G16:G17)</f>
        <v>0</v>
      </c>
      <c r="H18" s="146">
        <f>SUM(H16:H17)</f>
        <v>0</v>
      </c>
      <c r="I18" s="76"/>
      <c r="J18" s="76"/>
      <c r="K18" s="76"/>
      <c r="L18" s="76"/>
      <c r="M18" s="76"/>
      <c r="N18" s="166"/>
      <c r="O18" s="166"/>
      <c r="P18" s="76"/>
      <c r="Q18" s="76"/>
      <c r="R18" s="76"/>
      <c r="S18" s="76"/>
      <c r="T18" s="76"/>
      <c r="U18" s="76"/>
      <c r="V18" s="76"/>
      <c r="W18" s="76"/>
      <c r="X18" s="166"/>
      <c r="Y18" s="166"/>
      <c r="Z18" s="76"/>
      <c r="AA18" s="76"/>
      <c r="AB18" s="76"/>
      <c r="AC18" s="76"/>
      <c r="AD18" s="76"/>
      <c r="AE18" s="76"/>
    </row>
    <row r="19" spans="1:31" s="11" customFormat="1" ht="19.5" outlineLevel="1" x14ac:dyDescent="0.35">
      <c r="A19" s="59"/>
      <c r="B19" s="81" t="s">
        <v>58</v>
      </c>
      <c r="C19" s="184" t="s">
        <v>207</v>
      </c>
      <c r="D19" s="186"/>
      <c r="E19" s="90">
        <f>J91</f>
        <v>0</v>
      </c>
      <c r="F19" s="90">
        <f>T91</f>
        <v>0</v>
      </c>
      <c r="G19" s="90">
        <f>AE91</f>
        <v>0</v>
      </c>
      <c r="H19" s="90">
        <f>SUM(E19:G19)</f>
        <v>0</v>
      </c>
      <c r="I19" s="76"/>
      <c r="J19" s="76"/>
      <c r="K19" s="76"/>
      <c r="L19" s="76"/>
      <c r="M19" s="76"/>
      <c r="N19" s="166"/>
      <c r="O19" s="166"/>
      <c r="P19" s="76"/>
      <c r="Q19" s="76"/>
      <c r="R19" s="76"/>
      <c r="S19" s="76"/>
      <c r="T19" s="76"/>
      <c r="U19" s="76"/>
      <c r="V19" s="76"/>
      <c r="W19" s="76"/>
      <c r="X19" s="166"/>
      <c r="Y19" s="166"/>
      <c r="Z19" s="76"/>
      <c r="AA19" s="76"/>
      <c r="AB19" s="76"/>
      <c r="AC19" s="76"/>
      <c r="AD19" s="76"/>
      <c r="AE19" s="76"/>
    </row>
    <row r="20" spans="1:31" s="11" customFormat="1" ht="19.5" outlineLevel="1" x14ac:dyDescent="0.35">
      <c r="A20" s="59"/>
      <c r="B20" s="81" t="s">
        <v>61</v>
      </c>
      <c r="C20" s="184" t="s">
        <v>104</v>
      </c>
      <c r="D20" s="186"/>
      <c r="E20" s="90">
        <f>J101</f>
        <v>0</v>
      </c>
      <c r="F20" s="90">
        <f>T101</f>
        <v>0</v>
      </c>
      <c r="G20" s="257" t="s">
        <v>29</v>
      </c>
      <c r="H20" s="90">
        <f>SUM(E20:G20)</f>
        <v>0</v>
      </c>
      <c r="I20" s="76"/>
      <c r="J20" s="76"/>
      <c r="K20" s="76"/>
      <c r="L20" s="76"/>
      <c r="M20" s="76"/>
      <c r="N20" s="166"/>
      <c r="O20" s="166"/>
      <c r="P20" s="76"/>
      <c r="Q20" s="76"/>
      <c r="R20" s="76"/>
      <c r="S20" s="76"/>
      <c r="T20" s="76"/>
      <c r="U20" s="76"/>
      <c r="V20" s="76"/>
      <c r="W20" s="76"/>
      <c r="X20" s="166"/>
      <c r="Y20" s="166"/>
      <c r="Z20" s="76"/>
      <c r="AA20" s="76"/>
      <c r="AB20" s="76"/>
      <c r="AC20" s="76"/>
      <c r="AD20" s="76"/>
      <c r="AE20" s="76"/>
    </row>
    <row r="21" spans="1:31" s="11" customFormat="1" ht="20" thickBot="1" x14ac:dyDescent="0.4">
      <c r="A21" s="59"/>
      <c r="B21" s="145"/>
      <c r="C21" s="177" t="s">
        <v>7</v>
      </c>
      <c r="D21" s="282" t="str">
        <f>E91&amp;G91</f>
        <v xml:space="preserve">Integratie A4 : </v>
      </c>
      <c r="E21" s="146">
        <f>SUM(E19:E20)</f>
        <v>0</v>
      </c>
      <c r="F21" s="146">
        <f>SUM(F19:F20)</f>
        <v>0</v>
      </c>
      <c r="G21" s="146">
        <f>SUM(G19:G20)</f>
        <v>0</v>
      </c>
      <c r="H21" s="146">
        <f>SUM(H19:H20)</f>
        <v>0</v>
      </c>
      <c r="I21" s="76"/>
      <c r="J21" s="76"/>
      <c r="K21" s="76"/>
      <c r="L21" s="76"/>
      <c r="M21" s="76"/>
      <c r="N21" s="166"/>
      <c r="O21" s="166"/>
      <c r="P21" s="76"/>
      <c r="Q21" s="76"/>
      <c r="R21" s="76"/>
      <c r="S21" s="76"/>
      <c r="T21" s="76"/>
      <c r="U21" s="76"/>
      <c r="V21" s="76"/>
      <c r="W21" s="76"/>
      <c r="X21" s="166"/>
      <c r="Y21" s="166"/>
      <c r="Z21" s="76"/>
      <c r="AA21" s="76"/>
      <c r="AB21" s="76"/>
      <c r="AC21" s="76"/>
      <c r="AD21" s="76"/>
      <c r="AE21" s="76"/>
    </row>
    <row r="22" spans="1:31" s="11" customFormat="1" ht="19.5" x14ac:dyDescent="0.35">
      <c r="A22" s="59"/>
      <c r="B22" s="81" t="s">
        <v>59</v>
      </c>
      <c r="C22" s="184" t="s">
        <v>263</v>
      </c>
      <c r="D22" s="186"/>
      <c r="E22" s="90">
        <f>J109</f>
        <v>900</v>
      </c>
      <c r="F22" s="90">
        <f>T109</f>
        <v>0</v>
      </c>
      <c r="G22" s="90">
        <f>AE109</f>
        <v>0</v>
      </c>
      <c r="H22" s="90">
        <f>SUM(E22:G22)</f>
        <v>900</v>
      </c>
      <c r="I22" s="76"/>
      <c r="J22" s="76"/>
      <c r="K22" s="76"/>
      <c r="L22" s="76"/>
      <c r="M22" s="76"/>
      <c r="N22" s="166"/>
      <c r="O22" s="166"/>
      <c r="P22" s="76"/>
      <c r="Q22" s="76"/>
      <c r="R22" s="76"/>
      <c r="S22" s="76"/>
      <c r="T22" s="76"/>
      <c r="U22" s="76"/>
      <c r="V22" s="76"/>
      <c r="W22" s="76"/>
      <c r="X22" s="166"/>
      <c r="Y22" s="166"/>
      <c r="Z22" s="76"/>
      <c r="AA22" s="76"/>
      <c r="AB22" s="76"/>
      <c r="AC22" s="76"/>
      <c r="AD22" s="76"/>
      <c r="AE22" s="76"/>
    </row>
    <row r="23" spans="1:31" s="11" customFormat="1" ht="19.5" x14ac:dyDescent="0.35">
      <c r="A23" s="59"/>
      <c r="B23" s="81" t="s">
        <v>62</v>
      </c>
      <c r="C23" s="184" t="s">
        <v>264</v>
      </c>
      <c r="D23" s="186"/>
      <c r="E23" s="90">
        <f>J119</f>
        <v>0</v>
      </c>
      <c r="F23" s="90">
        <f>T119</f>
        <v>0</v>
      </c>
      <c r="G23" s="257" t="s">
        <v>29</v>
      </c>
      <c r="H23" s="90">
        <f>SUM(E23:G23)</f>
        <v>0</v>
      </c>
      <c r="I23" s="76"/>
      <c r="J23" s="76"/>
      <c r="K23" s="76"/>
      <c r="L23" s="76"/>
      <c r="M23" s="76"/>
      <c r="N23" s="166"/>
      <c r="O23" s="166"/>
      <c r="P23" s="76"/>
      <c r="Q23" s="76"/>
      <c r="R23" s="76"/>
      <c r="S23" s="76"/>
      <c r="T23" s="76"/>
      <c r="U23" s="76"/>
      <c r="V23" s="76"/>
      <c r="W23" s="76"/>
      <c r="X23" s="166"/>
      <c r="Y23" s="166"/>
      <c r="Z23" s="76"/>
      <c r="AA23" s="76"/>
      <c r="AB23" s="76"/>
      <c r="AC23" s="76"/>
      <c r="AD23" s="76"/>
      <c r="AE23" s="76"/>
    </row>
    <row r="24" spans="1:31" s="11" customFormat="1" ht="20" thickBot="1" x14ac:dyDescent="0.4">
      <c r="A24" s="59"/>
      <c r="B24" s="145"/>
      <c r="C24" s="177" t="s">
        <v>7</v>
      </c>
      <c r="D24" s="282" t="str">
        <f>E109&amp;G109</f>
        <v xml:space="preserve">Integratie A5 : </v>
      </c>
      <c r="E24" s="146">
        <f>SUM(E22:E23)</f>
        <v>900</v>
      </c>
      <c r="F24" s="146">
        <f>SUM(F22:F23)</f>
        <v>0</v>
      </c>
      <c r="G24" s="146">
        <f>SUM(G22:G23)</f>
        <v>0</v>
      </c>
      <c r="H24" s="146">
        <f>SUM(H22:H23)</f>
        <v>900</v>
      </c>
      <c r="I24" s="76"/>
      <c r="J24" s="76"/>
      <c r="K24" s="76"/>
      <c r="L24" s="76"/>
      <c r="M24" s="76"/>
      <c r="N24" s="166"/>
      <c r="O24" s="166"/>
      <c r="P24" s="76"/>
      <c r="Q24" s="76"/>
      <c r="R24" s="76"/>
      <c r="S24" s="76"/>
      <c r="T24" s="76"/>
      <c r="U24" s="76"/>
      <c r="V24" s="76"/>
      <c r="W24" s="76"/>
      <c r="X24" s="166"/>
      <c r="Y24" s="166"/>
      <c r="Z24" s="76"/>
      <c r="AA24" s="76"/>
      <c r="AB24" s="76"/>
      <c r="AC24" s="76"/>
      <c r="AD24" s="76"/>
      <c r="AE24" s="76"/>
    </row>
    <row r="25" spans="1:31" s="11" customFormat="1" ht="19.5" x14ac:dyDescent="0.35">
      <c r="A25" s="59"/>
      <c r="B25" s="81" t="s">
        <v>60</v>
      </c>
      <c r="C25" s="187" t="s">
        <v>265</v>
      </c>
      <c r="D25" s="188"/>
      <c r="E25" s="147">
        <f>J127</f>
        <v>0</v>
      </c>
      <c r="F25" s="147">
        <f>T127</f>
        <v>0</v>
      </c>
      <c r="G25" s="147">
        <f>AE127</f>
        <v>0</v>
      </c>
      <c r="H25" s="147">
        <f>SUM(E25:G25)</f>
        <v>0</v>
      </c>
      <c r="I25" s="76"/>
      <c r="J25" s="76"/>
      <c r="K25" s="76"/>
      <c r="L25" s="76"/>
      <c r="M25" s="76"/>
      <c r="N25" s="166"/>
      <c r="O25" s="166"/>
      <c r="P25" s="76"/>
      <c r="Q25" s="76"/>
      <c r="R25" s="76"/>
      <c r="S25" s="76"/>
      <c r="T25" s="76"/>
      <c r="U25" s="76"/>
      <c r="V25" s="76"/>
      <c r="W25" s="76"/>
      <c r="X25" s="166"/>
      <c r="Y25" s="166"/>
      <c r="Z25" s="76"/>
      <c r="AA25" s="76"/>
      <c r="AB25" s="76"/>
      <c r="AC25" s="76"/>
      <c r="AD25" s="76"/>
      <c r="AE25" s="76"/>
    </row>
    <row r="26" spans="1:31" s="11" customFormat="1" ht="19.5" x14ac:dyDescent="0.35">
      <c r="A26" s="59"/>
      <c r="B26" s="81" t="s">
        <v>63</v>
      </c>
      <c r="C26" s="184" t="s">
        <v>266</v>
      </c>
      <c r="D26" s="186"/>
      <c r="E26" s="90">
        <f>J137</f>
        <v>0</v>
      </c>
      <c r="F26" s="90">
        <f>T137</f>
        <v>0</v>
      </c>
      <c r="G26" s="257" t="s">
        <v>29</v>
      </c>
      <c r="H26" s="90">
        <f>SUM(E26:G26)</f>
        <v>0</v>
      </c>
      <c r="I26" s="76"/>
      <c r="J26" s="76"/>
      <c r="K26" s="76"/>
      <c r="L26" s="76"/>
      <c r="M26" s="76"/>
      <c r="N26" s="166"/>
      <c r="O26" s="166"/>
      <c r="P26" s="76"/>
      <c r="Q26" s="76"/>
      <c r="R26" s="76"/>
      <c r="S26" s="76"/>
      <c r="T26" s="76"/>
      <c r="U26" s="76"/>
      <c r="V26" s="76"/>
      <c r="W26" s="76"/>
      <c r="X26" s="166"/>
      <c r="Y26" s="166"/>
      <c r="Z26" s="76"/>
      <c r="AA26" s="76"/>
      <c r="AB26" s="76"/>
      <c r="AC26" s="76"/>
      <c r="AD26" s="76"/>
      <c r="AE26" s="76"/>
    </row>
    <row r="27" spans="1:31" s="11" customFormat="1" ht="20" thickBot="1" x14ac:dyDescent="0.4">
      <c r="A27" s="59"/>
      <c r="B27" s="145"/>
      <c r="C27" s="177" t="s">
        <v>7</v>
      </c>
      <c r="D27" s="282" t="str">
        <f>E127&amp;G127</f>
        <v xml:space="preserve">Integratie A6 : </v>
      </c>
      <c r="E27" s="146">
        <f>SUM(E25:E26)</f>
        <v>0</v>
      </c>
      <c r="F27" s="146">
        <f>SUM(F25:F26)</f>
        <v>0</v>
      </c>
      <c r="G27" s="146">
        <f>SUM(G25:G26)</f>
        <v>0</v>
      </c>
      <c r="H27" s="146">
        <f>SUM(H25:H26)</f>
        <v>0</v>
      </c>
      <c r="I27" s="76"/>
      <c r="J27" s="76"/>
      <c r="K27" s="76"/>
      <c r="L27" s="76"/>
      <c r="M27" s="76"/>
      <c r="N27" s="166"/>
      <c r="O27" s="166"/>
      <c r="P27" s="76"/>
      <c r="Q27" s="76"/>
      <c r="R27" s="76"/>
      <c r="S27" s="76"/>
      <c r="T27" s="76"/>
      <c r="U27" s="76"/>
      <c r="V27" s="76"/>
      <c r="W27" s="76"/>
      <c r="X27" s="166"/>
      <c r="Y27" s="166"/>
      <c r="Z27" s="76"/>
      <c r="AA27" s="76"/>
      <c r="AB27" s="76"/>
      <c r="AC27" s="76"/>
      <c r="AD27" s="76"/>
      <c r="AE27" s="76"/>
    </row>
    <row r="28" spans="1:31" s="11" customFormat="1" ht="19.5" x14ac:dyDescent="0.35">
      <c r="A28" s="59"/>
      <c r="B28" s="81" t="s">
        <v>249</v>
      </c>
      <c r="C28" s="184" t="s">
        <v>267</v>
      </c>
      <c r="D28" s="186"/>
      <c r="E28" s="90">
        <f>J145</f>
        <v>0</v>
      </c>
      <c r="F28" s="90">
        <f>T145</f>
        <v>0</v>
      </c>
      <c r="G28" s="90">
        <f>AE145</f>
        <v>0</v>
      </c>
      <c r="H28" s="90">
        <f>SUM(E28:G28)</f>
        <v>0</v>
      </c>
      <c r="I28" s="76"/>
      <c r="J28" s="76"/>
      <c r="K28" s="76"/>
      <c r="L28" s="76"/>
      <c r="M28" s="76"/>
      <c r="N28" s="166"/>
      <c r="O28" s="166"/>
      <c r="P28" s="76"/>
      <c r="Q28" s="76"/>
      <c r="R28" s="76"/>
      <c r="S28" s="76"/>
      <c r="T28" s="76"/>
      <c r="U28" s="76"/>
      <c r="V28" s="76"/>
      <c r="W28" s="76"/>
      <c r="X28" s="166"/>
      <c r="Y28" s="166"/>
      <c r="Z28" s="76"/>
      <c r="AA28" s="76"/>
      <c r="AB28" s="76"/>
      <c r="AC28" s="76"/>
      <c r="AD28" s="76"/>
      <c r="AE28" s="76"/>
    </row>
    <row r="29" spans="1:31" s="11" customFormat="1" ht="19.5" x14ac:dyDescent="0.35">
      <c r="A29" s="59"/>
      <c r="B29" s="81" t="s">
        <v>261</v>
      </c>
      <c r="C29" s="184" t="s">
        <v>268</v>
      </c>
      <c r="D29" s="186"/>
      <c r="E29" s="90">
        <f>J155</f>
        <v>0</v>
      </c>
      <c r="F29" s="90">
        <f>T155</f>
        <v>0</v>
      </c>
      <c r="G29" s="257" t="s">
        <v>29</v>
      </c>
      <c r="H29" s="90">
        <f>SUM(E29:G29)</f>
        <v>0</v>
      </c>
      <c r="I29" s="76"/>
      <c r="J29" s="76"/>
      <c r="K29" s="76"/>
      <c r="L29" s="76"/>
      <c r="M29" s="76"/>
      <c r="N29" s="166"/>
      <c r="O29" s="166"/>
      <c r="P29" s="76"/>
      <c r="Q29" s="76"/>
      <c r="R29" s="76"/>
      <c r="S29" s="76"/>
      <c r="T29" s="76"/>
      <c r="U29" s="76"/>
      <c r="V29" s="76"/>
      <c r="W29" s="76"/>
      <c r="X29" s="166"/>
      <c r="Y29" s="166"/>
      <c r="Z29" s="76"/>
      <c r="AA29" s="76"/>
      <c r="AB29" s="76"/>
      <c r="AC29" s="76"/>
      <c r="AD29" s="76"/>
      <c r="AE29" s="76"/>
    </row>
    <row r="30" spans="1:31" s="11" customFormat="1" ht="20" thickBot="1" x14ac:dyDescent="0.4">
      <c r="A30" s="59"/>
      <c r="B30" s="145"/>
      <c r="C30" s="177" t="s">
        <v>7</v>
      </c>
      <c r="D30" s="282" t="str">
        <f>E145&amp;G145</f>
        <v xml:space="preserve">Integratie A7 : </v>
      </c>
      <c r="E30" s="146">
        <f>SUM(E28:E29)</f>
        <v>0</v>
      </c>
      <c r="F30" s="146">
        <f>SUM(F28:F29)</f>
        <v>0</v>
      </c>
      <c r="G30" s="146">
        <f>SUM(G28:G29)</f>
        <v>0</v>
      </c>
      <c r="H30" s="146">
        <f>SUM(H28:H29)</f>
        <v>0</v>
      </c>
      <c r="I30" s="76"/>
      <c r="J30" s="76"/>
      <c r="K30" s="76"/>
      <c r="L30" s="76"/>
      <c r="M30" s="76"/>
      <c r="N30" s="166"/>
      <c r="O30" s="166"/>
      <c r="P30" s="76"/>
      <c r="Q30" s="76"/>
      <c r="R30" s="76"/>
      <c r="S30" s="76"/>
      <c r="T30" s="76"/>
      <c r="U30" s="76"/>
      <c r="V30" s="76"/>
      <c r="W30" s="76"/>
      <c r="X30" s="166"/>
      <c r="Y30" s="166"/>
      <c r="Z30" s="76"/>
      <c r="AA30" s="76"/>
      <c r="AB30" s="76"/>
      <c r="AC30" s="76"/>
      <c r="AD30" s="76"/>
      <c r="AE30" s="76"/>
    </row>
    <row r="31" spans="1:31" s="11" customFormat="1" ht="19.5" x14ac:dyDescent="0.35">
      <c r="A31" s="59"/>
      <c r="B31" s="81" t="s">
        <v>250</v>
      </c>
      <c r="C31" s="184" t="s">
        <v>269</v>
      </c>
      <c r="D31" s="186"/>
      <c r="E31" s="90">
        <f>J163</f>
        <v>0</v>
      </c>
      <c r="F31" s="90">
        <f>T163</f>
        <v>0</v>
      </c>
      <c r="G31" s="90">
        <f>AE163</f>
        <v>0</v>
      </c>
      <c r="H31" s="90">
        <f>SUM(E31:G31)</f>
        <v>0</v>
      </c>
      <c r="I31" s="76"/>
      <c r="J31" s="76"/>
      <c r="K31" s="76"/>
      <c r="L31" s="76"/>
      <c r="M31" s="76"/>
      <c r="N31" s="166"/>
      <c r="O31" s="166"/>
      <c r="P31" s="76"/>
      <c r="Q31" s="76"/>
      <c r="R31" s="76"/>
      <c r="S31" s="76"/>
      <c r="T31" s="76"/>
      <c r="U31" s="76"/>
      <c r="V31" s="76"/>
      <c r="W31" s="76"/>
      <c r="X31" s="166"/>
      <c r="Y31" s="166"/>
      <c r="Z31" s="76"/>
      <c r="AA31" s="76"/>
      <c r="AB31" s="76"/>
      <c r="AC31" s="76"/>
      <c r="AD31" s="76"/>
      <c r="AE31" s="76"/>
    </row>
    <row r="32" spans="1:31" s="11" customFormat="1" ht="19.5" x14ac:dyDescent="0.35">
      <c r="A32" s="59"/>
      <c r="B32" s="81" t="s">
        <v>262</v>
      </c>
      <c r="C32" s="184" t="s">
        <v>270</v>
      </c>
      <c r="D32" s="186"/>
      <c r="E32" s="90">
        <f>J173</f>
        <v>0</v>
      </c>
      <c r="F32" s="90">
        <f>T173</f>
        <v>0</v>
      </c>
      <c r="G32" s="257" t="s">
        <v>29</v>
      </c>
      <c r="H32" s="90">
        <f>SUM(E32:G32)</f>
        <v>0</v>
      </c>
      <c r="I32" s="76"/>
      <c r="J32" s="76"/>
      <c r="K32" s="76"/>
      <c r="L32" s="76"/>
      <c r="M32" s="76"/>
      <c r="N32" s="166"/>
      <c r="O32" s="166"/>
      <c r="P32" s="76"/>
      <c r="Q32" s="76"/>
      <c r="R32" s="76"/>
      <c r="S32" s="76"/>
      <c r="T32" s="76"/>
      <c r="U32" s="76"/>
      <c r="V32" s="76"/>
      <c r="W32" s="76"/>
      <c r="X32" s="166"/>
      <c r="Y32" s="166"/>
      <c r="Z32" s="76"/>
      <c r="AA32" s="76"/>
      <c r="AB32" s="76"/>
      <c r="AC32" s="76"/>
      <c r="AD32" s="76"/>
      <c r="AE32" s="76"/>
    </row>
    <row r="33" spans="1:34" s="11" customFormat="1" ht="20" thickBot="1" x14ac:dyDescent="0.4">
      <c r="A33" s="59"/>
      <c r="B33" s="145"/>
      <c r="C33" s="177" t="s">
        <v>7</v>
      </c>
      <c r="D33" s="282" t="str">
        <f>E163&amp;G163</f>
        <v xml:space="preserve">Integratie A8 : </v>
      </c>
      <c r="E33" s="146">
        <f>SUM(E31:E32)</f>
        <v>0</v>
      </c>
      <c r="F33" s="146">
        <f>SUM(F31:F32)</f>
        <v>0</v>
      </c>
      <c r="G33" s="146">
        <f>SUM(G31:G32)</f>
        <v>0</v>
      </c>
      <c r="H33" s="146">
        <f>SUM(H31:H32)</f>
        <v>0</v>
      </c>
      <c r="I33" s="76"/>
      <c r="J33" s="76"/>
      <c r="K33" s="76"/>
      <c r="L33" s="76"/>
      <c r="M33" s="76"/>
      <c r="N33" s="166"/>
      <c r="O33" s="166"/>
      <c r="P33" s="76"/>
      <c r="Q33" s="76"/>
      <c r="R33" s="76"/>
      <c r="S33" s="76"/>
      <c r="T33" s="76"/>
      <c r="U33" s="76"/>
      <c r="V33" s="76"/>
      <c r="W33" s="76"/>
      <c r="X33" s="166"/>
      <c r="Y33" s="166"/>
      <c r="Z33" s="76"/>
      <c r="AA33" s="76"/>
      <c r="AB33" s="76"/>
      <c r="AC33" s="76"/>
      <c r="AD33" s="76"/>
      <c r="AE33" s="76"/>
    </row>
    <row r="34" spans="1:34" s="11" customFormat="1" ht="14" thickBot="1" x14ac:dyDescent="0.35">
      <c r="A34" s="59"/>
      <c r="B34" s="173"/>
      <c r="C34" s="173"/>
      <c r="D34" s="173"/>
      <c r="E34" s="24"/>
      <c r="F34" s="20"/>
      <c r="G34" s="20"/>
      <c r="H34" s="20"/>
      <c r="I34" s="20"/>
      <c r="J34" s="20"/>
      <c r="K34" s="20"/>
      <c r="L34" s="20"/>
      <c r="M34" s="20"/>
      <c r="N34" s="164"/>
      <c r="O34" s="164"/>
      <c r="P34" s="20"/>
      <c r="Q34" s="20"/>
      <c r="R34" s="20"/>
      <c r="S34" s="20"/>
      <c r="T34" s="20"/>
      <c r="U34" s="20"/>
      <c r="V34" s="20"/>
      <c r="W34" s="20"/>
      <c r="X34" s="164"/>
      <c r="Y34" s="164"/>
      <c r="Z34" s="20"/>
      <c r="AA34" s="20"/>
      <c r="AB34" s="20"/>
      <c r="AC34" s="20"/>
      <c r="AD34" s="20"/>
      <c r="AE34" s="20"/>
    </row>
    <row r="35" spans="1:34" s="11" customFormat="1" ht="15" customHeight="1" x14ac:dyDescent="0.3">
      <c r="A35" s="59"/>
      <c r="B35" s="174"/>
      <c r="C35" s="174"/>
      <c r="D35" s="174"/>
      <c r="E35" s="17"/>
      <c r="F35" s="18"/>
      <c r="G35" s="18"/>
      <c r="H35" s="18"/>
      <c r="I35" s="18"/>
      <c r="J35" s="18"/>
      <c r="K35" s="18"/>
      <c r="L35" s="18"/>
      <c r="M35" s="18"/>
      <c r="N35" s="165"/>
      <c r="O35" s="165"/>
      <c r="P35" s="18"/>
      <c r="Q35" s="18"/>
      <c r="R35" s="18"/>
      <c r="S35" s="18"/>
      <c r="T35" s="18"/>
      <c r="U35" s="18"/>
      <c r="V35" s="18"/>
      <c r="W35" s="18"/>
      <c r="X35" s="165"/>
      <c r="Y35" s="165"/>
      <c r="Z35" s="18"/>
      <c r="AA35" s="18"/>
      <c r="AB35" s="18"/>
      <c r="AC35" s="18"/>
      <c r="AD35" s="18"/>
      <c r="AE35" s="18"/>
    </row>
    <row r="36" spans="1:34" s="11" customFormat="1" ht="19.5" x14ac:dyDescent="0.2">
      <c r="A36" s="59"/>
      <c r="B36" s="88" t="s">
        <v>39</v>
      </c>
      <c r="C36" s="84" t="str">
        <f>VLOOKUP(B36,$B$10:$D$32,2,FALSE)</f>
        <v>Variant 1, Integratie Decentrale WAN-koppeling &amp; Distributie</v>
      </c>
      <c r="D36" s="179"/>
      <c r="E36" s="132"/>
      <c r="F36" s="132"/>
      <c r="G36" s="135" t="s">
        <v>44</v>
      </c>
      <c r="H36" s="132"/>
      <c r="I36" s="132"/>
      <c r="J36" s="131"/>
      <c r="K36" s="299"/>
      <c r="L36" s="86"/>
      <c r="M36" s="279" t="s">
        <v>335</v>
      </c>
      <c r="N36" s="280"/>
      <c r="O36" s="281"/>
      <c r="P36" s="281"/>
      <c r="Q36" s="281"/>
      <c r="R36" s="281"/>
      <c r="S36" s="132"/>
      <c r="T36" s="131"/>
      <c r="U36" s="299"/>
      <c r="V36" s="86"/>
      <c r="W36" s="279" t="s">
        <v>18</v>
      </c>
      <c r="X36" s="280"/>
      <c r="Y36" s="281"/>
      <c r="Z36" s="281"/>
      <c r="AA36" s="281"/>
      <c r="AB36" s="281"/>
      <c r="AC36" s="281"/>
      <c r="AD36" s="132"/>
      <c r="AE36" s="131"/>
      <c r="AF36" s="87"/>
    </row>
    <row r="37" spans="1:34" s="87" customFormat="1" ht="20" thickBot="1" x14ac:dyDescent="0.25">
      <c r="A37" s="59"/>
      <c r="B37" s="59"/>
      <c r="C37" s="84" t="s">
        <v>23</v>
      </c>
      <c r="D37" s="179"/>
      <c r="E37" s="521" t="str">
        <f>"Integratie A"&amp;LEFT(B36,1)&amp;" : "</f>
        <v xml:space="preserve">Integratie A1 : </v>
      </c>
      <c r="F37" s="522"/>
      <c r="G37" s="527"/>
      <c r="H37" s="528"/>
      <c r="I37" s="89" t="s">
        <v>24</v>
      </c>
      <c r="J37" s="85">
        <f>SUM(J39:J43)</f>
        <v>0</v>
      </c>
      <c r="K37" s="300"/>
      <c r="L37" s="59"/>
      <c r="M37" s="277"/>
      <c r="N37" s="278"/>
      <c r="O37" s="133"/>
      <c r="P37" s="133"/>
      <c r="Q37" s="133"/>
      <c r="R37" s="133"/>
      <c r="S37" s="136" t="s">
        <v>24</v>
      </c>
      <c r="T37" s="137">
        <f>SUM(T39:T43)</f>
        <v>0</v>
      </c>
      <c r="U37" s="300"/>
      <c r="V37" s="59"/>
      <c r="W37" s="277"/>
      <c r="X37" s="278"/>
      <c r="Y37" s="133"/>
      <c r="Z37" s="133"/>
      <c r="AA37" s="133"/>
      <c r="AB37" s="133"/>
      <c r="AC37" s="133"/>
      <c r="AD37" s="136" t="s">
        <v>24</v>
      </c>
      <c r="AE37" s="137">
        <f>SUM(AE39:AE43)</f>
        <v>0</v>
      </c>
      <c r="AF37" s="11"/>
      <c r="AG37" s="11"/>
      <c r="AH37" s="11"/>
    </row>
    <row r="38" spans="1:34" s="11" customFormat="1" ht="70.5" thickTop="1" x14ac:dyDescent="0.3">
      <c r="A38" s="59"/>
      <c r="B38" s="139"/>
      <c r="C38" s="216" t="s">
        <v>5</v>
      </c>
      <c r="D38" s="216" t="s">
        <v>11</v>
      </c>
      <c r="E38" s="216" t="s">
        <v>14</v>
      </c>
      <c r="F38" s="217" t="s">
        <v>17</v>
      </c>
      <c r="G38" s="217" t="s">
        <v>45</v>
      </c>
      <c r="H38" s="217" t="s">
        <v>192</v>
      </c>
      <c r="I38" s="217" t="s">
        <v>12</v>
      </c>
      <c r="J38" s="217" t="s">
        <v>13</v>
      </c>
      <c r="K38" s="301" t="s">
        <v>222</v>
      </c>
      <c r="L38" s="14"/>
      <c r="M38" s="216" t="s">
        <v>5</v>
      </c>
      <c r="N38" s="216" t="s">
        <v>11</v>
      </c>
      <c r="O38" s="217" t="s">
        <v>17</v>
      </c>
      <c r="P38" s="218" t="s">
        <v>21</v>
      </c>
      <c r="Q38" s="217" t="s">
        <v>336</v>
      </c>
      <c r="R38" s="217" t="s">
        <v>192</v>
      </c>
      <c r="S38" s="217" t="s">
        <v>337</v>
      </c>
      <c r="T38" s="217" t="s">
        <v>236</v>
      </c>
      <c r="U38" s="301" t="s">
        <v>222</v>
      </c>
      <c r="V38" s="14"/>
      <c r="W38" s="216" t="s">
        <v>5</v>
      </c>
      <c r="X38" s="216" t="s">
        <v>11</v>
      </c>
      <c r="Y38" s="217" t="s">
        <v>17</v>
      </c>
      <c r="Z38" s="218" t="s">
        <v>21</v>
      </c>
      <c r="AA38" s="217" t="s">
        <v>320</v>
      </c>
      <c r="AB38" s="219" t="s">
        <v>16</v>
      </c>
      <c r="AC38" s="217" t="s">
        <v>320</v>
      </c>
      <c r="AD38" s="217" t="s">
        <v>20</v>
      </c>
      <c r="AE38" s="217" t="s">
        <v>238</v>
      </c>
    </row>
    <row r="39" spans="1:34" s="11" customFormat="1" ht="15" customHeight="1" x14ac:dyDescent="0.2">
      <c r="A39" s="59"/>
      <c r="B39" s="139"/>
      <c r="C39" s="180"/>
      <c r="D39" s="64"/>
      <c r="E39" s="64"/>
      <c r="F39" s="234"/>
      <c r="G39" s="258"/>
      <c r="H39" s="65"/>
      <c r="I39" s="220">
        <f>G39*(1-H39)</f>
        <v>0</v>
      </c>
      <c r="J39" s="221">
        <f>IF(ISERROR(+I39*F39),"",+I39*F39)</f>
        <v>0</v>
      </c>
      <c r="K39" s="302"/>
      <c r="L39" s="14"/>
      <c r="M39" s="222" t="str">
        <f t="shared" ref="M39:N43" si="0">IF(ISBLANK(+C39),"",+C39)</f>
        <v/>
      </c>
      <c r="N39" s="222" t="str">
        <f t="shared" si="0"/>
        <v/>
      </c>
      <c r="O39" s="223" t="str">
        <f>IF(ISBLANK(+F39),"",+F39)</f>
        <v/>
      </c>
      <c r="P39" s="109"/>
      <c r="Q39" s="258"/>
      <c r="R39" s="235"/>
      <c r="S39" s="220">
        <f t="shared" ref="S39:S43" si="1">IF(ISERROR(+Q39*(1-(R39))),"",+Q39*(1-(R39)))</f>
        <v>0</v>
      </c>
      <c r="T39" s="221">
        <f t="shared" ref="T39:T43" si="2">IF(ISERROR(+S39*O39*7),0,+S39*O39*7)</f>
        <v>0</v>
      </c>
      <c r="U39" s="302"/>
      <c r="V39" s="14"/>
      <c r="W39" s="222" t="str">
        <f t="shared" ref="W39:X43" si="3">IF(ISBLANK(+M39),"",+M39)</f>
        <v/>
      </c>
      <c r="X39" s="222" t="str">
        <f t="shared" si="3"/>
        <v/>
      </c>
      <c r="Y39" s="223" t="str">
        <f>IF(ISBLANK(+F39),"",+F39)</f>
        <v/>
      </c>
      <c r="Z39" s="109"/>
      <c r="AA39" s="107"/>
      <c r="AB39" s="236"/>
      <c r="AC39" s="224" t="str">
        <f>IF(ISERROR(IF(OR(Z39="nee",Z39=""),"",+Y39*AA39)),"",IF(OR(Z39="nee",Z39=""),"",+Y39*AA39))</f>
        <v/>
      </c>
      <c r="AD39" s="225" t="str">
        <f>IF(ISERROR((AC39*24*365)/1000),"",(AC39*24*365)/1000)</f>
        <v/>
      </c>
      <c r="AE39" s="221">
        <f>IF(ISERROR(+AD39*tariefKwh*7),0,+AD39*tariefKwh*7)</f>
        <v>0</v>
      </c>
    </row>
    <row r="40" spans="1:34" s="11" customFormat="1" ht="15" customHeight="1" x14ac:dyDescent="0.2">
      <c r="A40" s="59"/>
      <c r="B40" s="139"/>
      <c r="C40" s="180"/>
      <c r="D40" s="64"/>
      <c r="E40" s="64"/>
      <c r="F40" s="234"/>
      <c r="G40" s="258"/>
      <c r="H40" s="65"/>
      <c r="I40" s="220">
        <f>G40*(1-H40)</f>
        <v>0</v>
      </c>
      <c r="J40" s="221">
        <f>IF(ISERROR(+I40*F40),"",+I40*F40)</f>
        <v>0</v>
      </c>
      <c r="K40" s="302"/>
      <c r="L40" s="14"/>
      <c r="M40" s="222" t="str">
        <f t="shared" si="0"/>
        <v/>
      </c>
      <c r="N40" s="222" t="str">
        <f t="shared" si="0"/>
        <v/>
      </c>
      <c r="O40" s="223" t="str">
        <f>IF(ISBLANK(+F40),"",+F40)</f>
        <v/>
      </c>
      <c r="P40" s="109"/>
      <c r="Q40" s="258"/>
      <c r="R40" s="235"/>
      <c r="S40" s="220">
        <f t="shared" si="1"/>
        <v>0</v>
      </c>
      <c r="T40" s="221">
        <f t="shared" si="2"/>
        <v>0</v>
      </c>
      <c r="U40" s="302"/>
      <c r="V40" s="14"/>
      <c r="W40" s="222" t="str">
        <f t="shared" si="3"/>
        <v/>
      </c>
      <c r="X40" s="222" t="str">
        <f t="shared" si="3"/>
        <v/>
      </c>
      <c r="Y40" s="223" t="str">
        <f>IF(ISBLANK(+F40),"",+F40)</f>
        <v/>
      </c>
      <c r="Z40" s="109"/>
      <c r="AA40" s="107"/>
      <c r="AB40" s="236"/>
      <c r="AC40" s="224" t="str">
        <f>IF(ISERROR(IF(OR(Z40="nee",Z40=""),"",+Y40*AA40)),"",IF(OR(Z40="nee",Z40=""),"",+Y40*AA40))</f>
        <v/>
      </c>
      <c r="AD40" s="225" t="str">
        <f>IF(ISERROR((AC40*24*365)/1000),"",(AC40*24*365)/1000)</f>
        <v/>
      </c>
      <c r="AE40" s="221">
        <f>IF(ISERROR(+AD40*tariefKwh*7),0,+AD40*tariefKwh*7)</f>
        <v>0</v>
      </c>
    </row>
    <row r="41" spans="1:34" s="11" customFormat="1" ht="15" customHeight="1" x14ac:dyDescent="0.2">
      <c r="A41" s="59"/>
      <c r="B41" s="139"/>
      <c r="C41" s="180"/>
      <c r="D41" s="64"/>
      <c r="E41" s="64"/>
      <c r="F41" s="234"/>
      <c r="G41" s="258"/>
      <c r="H41" s="65"/>
      <c r="I41" s="220">
        <f>G41*(1-H41)</f>
        <v>0</v>
      </c>
      <c r="J41" s="221">
        <f>IF(ISERROR(+I41*F41),"",+I41*F41)</f>
        <v>0</v>
      </c>
      <c r="K41" s="302"/>
      <c r="L41" s="14"/>
      <c r="M41" s="222" t="str">
        <f t="shared" si="0"/>
        <v/>
      </c>
      <c r="N41" s="222" t="str">
        <f t="shared" si="0"/>
        <v/>
      </c>
      <c r="O41" s="223" t="str">
        <f>IF(ISBLANK(+F41),"",+F41)</f>
        <v/>
      </c>
      <c r="P41" s="109"/>
      <c r="Q41" s="258"/>
      <c r="R41" s="235"/>
      <c r="S41" s="220">
        <f t="shared" si="1"/>
        <v>0</v>
      </c>
      <c r="T41" s="221">
        <f t="shared" si="2"/>
        <v>0</v>
      </c>
      <c r="U41" s="302"/>
      <c r="V41" s="14"/>
      <c r="W41" s="222" t="str">
        <f t="shared" si="3"/>
        <v/>
      </c>
      <c r="X41" s="222" t="str">
        <f t="shared" si="3"/>
        <v/>
      </c>
      <c r="Y41" s="223" t="str">
        <f>IF(ISBLANK(+F41),"",+F41)</f>
        <v/>
      </c>
      <c r="Z41" s="109"/>
      <c r="AA41" s="107"/>
      <c r="AB41" s="236"/>
      <c r="AC41" s="224" t="str">
        <f>IF(ISERROR(IF(OR(Z41="nee",Z41=""),"",+Y41*AA41)),"",IF(OR(Z41="nee",Z41=""),"",+Y41*AA41))</f>
        <v/>
      </c>
      <c r="AD41" s="225" t="str">
        <f>IF(ISERROR((AC41*24*365)/1000),"",(AC41*24*365)/1000)</f>
        <v/>
      </c>
      <c r="AE41" s="221">
        <f>IF(ISERROR(+AD41*tariefKwh*7),0,+AD41*tariefKwh*7)</f>
        <v>0</v>
      </c>
    </row>
    <row r="42" spans="1:34" s="11" customFormat="1" ht="15" customHeight="1" x14ac:dyDescent="0.2">
      <c r="A42" s="59"/>
      <c r="B42" s="139"/>
      <c r="C42" s="180"/>
      <c r="D42" s="64"/>
      <c r="E42" s="64"/>
      <c r="F42" s="234"/>
      <c r="G42" s="258"/>
      <c r="H42" s="65"/>
      <c r="I42" s="220">
        <f>G42*(1-H42)</f>
        <v>0</v>
      </c>
      <c r="J42" s="221">
        <f>IF(ISERROR(+I42*F42),"",+I42*F42)</f>
        <v>0</v>
      </c>
      <c r="K42" s="302"/>
      <c r="L42" s="14"/>
      <c r="M42" s="222" t="str">
        <f t="shared" si="0"/>
        <v/>
      </c>
      <c r="N42" s="222" t="str">
        <f t="shared" si="0"/>
        <v/>
      </c>
      <c r="O42" s="223" t="str">
        <f>IF(ISBLANK(+F42),"",+F42)</f>
        <v/>
      </c>
      <c r="P42" s="109"/>
      <c r="Q42" s="258"/>
      <c r="R42" s="235"/>
      <c r="S42" s="220">
        <f t="shared" si="1"/>
        <v>0</v>
      </c>
      <c r="T42" s="221">
        <f t="shared" si="2"/>
        <v>0</v>
      </c>
      <c r="U42" s="302"/>
      <c r="V42" s="14"/>
      <c r="W42" s="222" t="str">
        <f t="shared" si="3"/>
        <v/>
      </c>
      <c r="X42" s="222" t="str">
        <f t="shared" si="3"/>
        <v/>
      </c>
      <c r="Y42" s="223" t="str">
        <f>IF(ISBLANK(+F42),"",+F42)</f>
        <v/>
      </c>
      <c r="Z42" s="109"/>
      <c r="AA42" s="107"/>
      <c r="AB42" s="236"/>
      <c r="AC42" s="224" t="str">
        <f>IF(ISERROR(IF(OR(Z42="nee",Z42=""),"",+Y42*AA42)),"",IF(OR(Z42="nee",Z42=""),"",+Y42*AA42))</f>
        <v/>
      </c>
      <c r="AD42" s="225" t="str">
        <f>IF(ISERROR((AC42*24*365)/1000),"",(AC42*24*365)/1000)</f>
        <v/>
      </c>
      <c r="AE42" s="221">
        <f>IF(ISERROR(+AD42*tariefKwh*7),0,+AD42*tariefKwh*7)</f>
        <v>0</v>
      </c>
    </row>
    <row r="43" spans="1:34" s="11" customFormat="1" ht="15" customHeight="1" x14ac:dyDescent="0.2">
      <c r="A43" s="59"/>
      <c r="B43" s="139"/>
      <c r="C43" s="180"/>
      <c r="D43" s="64"/>
      <c r="E43" s="64"/>
      <c r="F43" s="234"/>
      <c r="G43" s="258"/>
      <c r="H43" s="65"/>
      <c r="I43" s="220">
        <f>G43*(1-H43)</f>
        <v>0</v>
      </c>
      <c r="J43" s="221">
        <f>IF(ISERROR(+I43*F43),"",+I43*F43)</f>
        <v>0</v>
      </c>
      <c r="K43" s="302"/>
      <c r="L43" s="14"/>
      <c r="M43" s="222" t="str">
        <f t="shared" si="0"/>
        <v/>
      </c>
      <c r="N43" s="222" t="str">
        <f t="shared" si="0"/>
        <v/>
      </c>
      <c r="O43" s="223" t="str">
        <f>IF(ISBLANK(+F43),"",+F43)</f>
        <v/>
      </c>
      <c r="P43" s="109"/>
      <c r="Q43" s="258"/>
      <c r="R43" s="235"/>
      <c r="S43" s="220">
        <f t="shared" si="1"/>
        <v>0</v>
      </c>
      <c r="T43" s="221">
        <f t="shared" si="2"/>
        <v>0</v>
      </c>
      <c r="U43" s="302"/>
      <c r="V43" s="14"/>
      <c r="W43" s="222" t="str">
        <f t="shared" si="3"/>
        <v/>
      </c>
      <c r="X43" s="222" t="str">
        <f t="shared" si="3"/>
        <v/>
      </c>
      <c r="Y43" s="223" t="str">
        <f>IF(ISBLANK(+F43),"",+F43)</f>
        <v/>
      </c>
      <c r="Z43" s="109"/>
      <c r="AA43" s="107"/>
      <c r="AB43" s="236"/>
      <c r="AC43" s="224" t="str">
        <f>IF(ISERROR(IF(OR(Z43="nee",Z43=""),"",+Y43*AA43)),"",IF(OR(Z43="nee",Z43=""),"",+Y43*AA43))</f>
        <v/>
      </c>
      <c r="AD43" s="225" t="str">
        <f>IF(ISERROR((AC43*24*365)/1000),"",(AC43*24*365)/1000)</f>
        <v/>
      </c>
      <c r="AE43" s="221">
        <f>IF(ISERROR(+AD43*tariefKwh*7),0,+AD43*tariefKwh*7)</f>
        <v>0</v>
      </c>
    </row>
    <row r="44" spans="1:34" s="11" customFormat="1" ht="15" customHeight="1" x14ac:dyDescent="0.2">
      <c r="A44" s="59"/>
      <c r="B44" s="80"/>
      <c r="C44" s="226" t="s">
        <v>317</v>
      </c>
      <c r="D44" s="227"/>
      <c r="E44" s="227"/>
      <c r="F44" s="228"/>
      <c r="G44" s="229"/>
      <c r="H44" s="230"/>
      <c r="I44" s="229"/>
      <c r="J44" s="231"/>
      <c r="K44" s="231"/>
      <c r="L44" s="232"/>
      <c r="M44" s="233"/>
      <c r="N44" s="167"/>
      <c r="O44" s="14"/>
      <c r="P44" s="14"/>
      <c r="Q44" s="14"/>
      <c r="R44" s="14"/>
      <c r="S44" s="14"/>
      <c r="T44" s="14"/>
      <c r="U44" s="231"/>
      <c r="V44" s="14"/>
      <c r="W44" s="167"/>
      <c r="X44" s="167"/>
      <c r="Y44" s="14"/>
      <c r="Z44" s="74"/>
      <c r="AA44" s="14"/>
      <c r="AB44" s="14"/>
    </row>
    <row r="45" spans="1:34" s="11" customFormat="1" ht="15" customHeight="1" x14ac:dyDescent="0.2">
      <c r="A45" s="59"/>
      <c r="B45" s="80"/>
      <c r="C45" s="226"/>
      <c r="D45" s="227"/>
      <c r="E45" s="227"/>
      <c r="F45" s="228"/>
      <c r="G45" s="229"/>
      <c r="H45" s="229"/>
      <c r="I45" s="230"/>
      <c r="J45" s="229"/>
      <c r="K45" s="229"/>
      <c r="L45" s="231"/>
      <c r="M45" s="232"/>
      <c r="N45" s="233"/>
      <c r="O45" s="167"/>
      <c r="P45" s="14"/>
      <c r="Q45" s="14"/>
      <c r="R45" s="230"/>
      <c r="S45" s="14"/>
      <c r="T45" s="14"/>
      <c r="U45" s="229"/>
      <c r="V45" s="14"/>
      <c r="W45" s="14"/>
      <c r="X45" s="167"/>
      <c r="Y45" s="167"/>
      <c r="Z45" s="14"/>
      <c r="AA45" s="74"/>
      <c r="AB45" s="14"/>
      <c r="AC45" s="14"/>
    </row>
    <row r="46" spans="1:34" s="11" customFormat="1" ht="57" customHeight="1" x14ac:dyDescent="0.45">
      <c r="A46" s="59"/>
      <c r="B46" s="82" t="s">
        <v>40</v>
      </c>
      <c r="C46" s="513" t="str">
        <f>VLOOKUP(B46,$B$10:$D$21,2,FALSE)</f>
        <v>Variant 1: Licentie(s) Integratie WAN-koppeling &amp; Distributie</v>
      </c>
      <c r="D46" s="514" t="e">
        <f>VLOOKUP(C46,$B$10:$D$21,2,FALSE)</f>
        <v>#N/A</v>
      </c>
      <c r="E46" s="514" t="e">
        <f>VLOOKUP(D46,$B$10:$D$21,2,FALSE)</f>
        <v>#N/A</v>
      </c>
      <c r="F46" s="68"/>
      <c r="G46" s="68"/>
      <c r="H46" s="68"/>
      <c r="I46" s="68"/>
      <c r="J46" s="215" t="s">
        <v>50</v>
      </c>
      <c r="K46" s="303"/>
      <c r="L46" s="14"/>
      <c r="M46" s="513" t="str">
        <f>IF(E47="Subscription","Subscription","Onderhoud &amp; Support")</f>
        <v>Onderhoud &amp; Support</v>
      </c>
      <c r="N46" s="514"/>
      <c r="O46" s="514"/>
      <c r="P46" s="514"/>
      <c r="Q46" s="58"/>
      <c r="R46" s="58"/>
      <c r="S46" s="58"/>
      <c r="T46" s="215" t="str">
        <f>"Totaalprijs "&amp;M46&amp;" 
Licentie"</f>
        <v>Totaalprijs Onderhoud &amp; Support 
Licentie</v>
      </c>
      <c r="U46" s="303"/>
      <c r="V46" s="14"/>
      <c r="W46" s="165"/>
      <c r="X46" s="165"/>
      <c r="Y46" s="18"/>
      <c r="Z46" s="18"/>
      <c r="AA46" s="18"/>
      <c r="AB46" s="18"/>
      <c r="AC46" s="18"/>
      <c r="AD46" s="18"/>
      <c r="AE46" s="18"/>
    </row>
    <row r="47" spans="1:34" s="11" customFormat="1" ht="20" thickBot="1" x14ac:dyDescent="0.35">
      <c r="A47" s="59"/>
      <c r="B47" s="83"/>
      <c r="C47" s="84" t="s">
        <v>48</v>
      </c>
      <c r="D47" s="182"/>
      <c r="E47" s="138"/>
      <c r="F47" s="327" t="s">
        <v>49</v>
      </c>
      <c r="G47" s="100"/>
      <c r="H47" s="69"/>
      <c r="I47" s="69"/>
      <c r="J47" s="70">
        <f>SUM(J49:J51)</f>
        <v>0</v>
      </c>
      <c r="K47" s="304"/>
      <c r="L47" s="14"/>
      <c r="M47" s="169"/>
      <c r="N47" s="168"/>
      <c r="O47" s="71"/>
      <c r="P47" s="71"/>
      <c r="Q47" s="71"/>
      <c r="R47" s="71"/>
      <c r="S47" s="71"/>
      <c r="T47" s="72">
        <f>SUM(T49:T51)</f>
        <v>0</v>
      </c>
      <c r="U47" s="304"/>
      <c r="V47" s="14"/>
      <c r="W47" s="165"/>
      <c r="X47" s="165"/>
      <c r="Y47" s="18"/>
      <c r="Z47" s="18"/>
      <c r="AA47" s="18"/>
      <c r="AB47" s="18"/>
      <c r="AC47" s="18"/>
      <c r="AD47" s="18"/>
      <c r="AE47" s="18"/>
    </row>
    <row r="48" spans="1:34" s="11" customFormat="1" ht="70.5" thickTop="1" x14ac:dyDescent="0.3">
      <c r="A48" s="59"/>
      <c r="B48" s="139"/>
      <c r="C48" s="216" t="s">
        <v>5</v>
      </c>
      <c r="D48" s="216" t="s">
        <v>11</v>
      </c>
      <c r="E48" s="216" t="s">
        <v>14</v>
      </c>
      <c r="F48" s="217" t="s">
        <v>17</v>
      </c>
      <c r="G48" s="217" t="s">
        <v>45</v>
      </c>
      <c r="H48" s="217" t="s">
        <v>192</v>
      </c>
      <c r="I48" s="217" t="s">
        <v>12</v>
      </c>
      <c r="J48" s="217" t="s">
        <v>13</v>
      </c>
      <c r="K48" s="301" t="s">
        <v>222</v>
      </c>
      <c r="L48" s="14"/>
      <c r="M48" s="216" t="s">
        <v>5</v>
      </c>
      <c r="N48" s="216" t="s">
        <v>11</v>
      </c>
      <c r="O48" s="217" t="s">
        <v>17</v>
      </c>
      <c r="P48" s="218" t="s">
        <v>21</v>
      </c>
      <c r="Q48" s="217" t="s">
        <v>336</v>
      </c>
      <c r="R48" s="217" t="s">
        <v>192</v>
      </c>
      <c r="S48" s="217" t="s">
        <v>337</v>
      </c>
      <c r="T48" s="217" t="s">
        <v>236</v>
      </c>
      <c r="U48" s="301" t="s">
        <v>222</v>
      </c>
      <c r="V48" s="14"/>
      <c r="W48" s="14"/>
      <c r="X48" s="165"/>
      <c r="Y48" s="165"/>
      <c r="Z48" s="18"/>
      <c r="AA48" s="18"/>
      <c r="AB48" s="18"/>
      <c r="AC48" s="18"/>
      <c r="AD48" s="18"/>
      <c r="AE48" s="18"/>
    </row>
    <row r="49" spans="1:34" s="11" customFormat="1" ht="15" customHeight="1" x14ac:dyDescent="0.2">
      <c r="A49" s="59"/>
      <c r="B49" s="139"/>
      <c r="C49" s="180"/>
      <c r="D49" s="64"/>
      <c r="E49" s="64"/>
      <c r="F49" s="234"/>
      <c r="G49" s="258"/>
      <c r="H49" s="65"/>
      <c r="I49" s="220">
        <f>G49*(1-H49)</f>
        <v>0</v>
      </c>
      <c r="J49" s="221">
        <f>IF(ISERROR(+I49*F49),"",+I49*F49)</f>
        <v>0</v>
      </c>
      <c r="K49" s="302"/>
      <c r="L49" s="14"/>
      <c r="M49" s="222" t="str">
        <f t="shared" ref="M49:N51" si="4">IF(ISBLANK(+C49),"",+C49)</f>
        <v/>
      </c>
      <c r="N49" s="222" t="str">
        <f t="shared" si="4"/>
        <v/>
      </c>
      <c r="O49" s="223" t="str">
        <f>IF(ISBLANK(+F49),"",+F49)</f>
        <v/>
      </c>
      <c r="P49" s="109"/>
      <c r="Q49" s="258"/>
      <c r="R49" s="235"/>
      <c r="S49" s="220">
        <f t="shared" ref="S49:S51" si="5">IF(ISERROR(+Q49*(1-(R49))),"",+Q49*(1-(R49)))</f>
        <v>0</v>
      </c>
      <c r="T49" s="221">
        <f t="shared" ref="T49:T51" si="6">IF(ISERROR(+S49*O49*7),0,+S49*O49*7)</f>
        <v>0</v>
      </c>
      <c r="U49" s="302"/>
      <c r="V49" s="14"/>
      <c r="W49" s="165"/>
      <c r="X49" s="165"/>
      <c r="Y49" s="18"/>
      <c r="Z49" s="18"/>
      <c r="AA49" s="18"/>
      <c r="AB49" s="18"/>
      <c r="AC49" s="18"/>
      <c r="AD49" s="18"/>
      <c r="AE49" s="18"/>
    </row>
    <row r="50" spans="1:34" s="11" customFormat="1" ht="15" customHeight="1" x14ac:dyDescent="0.2">
      <c r="A50" s="59"/>
      <c r="B50" s="139"/>
      <c r="C50" s="180"/>
      <c r="D50" s="64"/>
      <c r="E50" s="64"/>
      <c r="F50" s="234"/>
      <c r="G50" s="258"/>
      <c r="H50" s="65"/>
      <c r="I50" s="220">
        <f>G50*(1-H50)</f>
        <v>0</v>
      </c>
      <c r="J50" s="221">
        <f>IF(ISERROR(+I50*F50),"",+I50*F50)</f>
        <v>0</v>
      </c>
      <c r="K50" s="302"/>
      <c r="L50" s="14"/>
      <c r="M50" s="222" t="str">
        <f t="shared" si="4"/>
        <v/>
      </c>
      <c r="N50" s="222" t="str">
        <f t="shared" si="4"/>
        <v/>
      </c>
      <c r="O50" s="223" t="str">
        <f>IF(ISBLANK(+F50),"",+F50)</f>
        <v/>
      </c>
      <c r="P50" s="109"/>
      <c r="Q50" s="258"/>
      <c r="R50" s="235"/>
      <c r="S50" s="220">
        <f t="shared" si="5"/>
        <v>0</v>
      </c>
      <c r="T50" s="221">
        <f t="shared" si="6"/>
        <v>0</v>
      </c>
      <c r="U50" s="302"/>
      <c r="V50" s="14"/>
      <c r="W50" s="165"/>
      <c r="X50" s="165"/>
      <c r="Y50" s="18"/>
      <c r="Z50" s="18"/>
      <c r="AA50" s="18"/>
      <c r="AB50" s="18"/>
      <c r="AC50" s="18"/>
      <c r="AD50" s="18"/>
      <c r="AE50" s="18"/>
    </row>
    <row r="51" spans="1:34" s="11" customFormat="1" ht="15" customHeight="1" x14ac:dyDescent="0.2">
      <c r="A51" s="59"/>
      <c r="B51" s="139"/>
      <c r="C51" s="180"/>
      <c r="D51" s="64"/>
      <c r="E51" s="64"/>
      <c r="F51" s="234"/>
      <c r="G51" s="258"/>
      <c r="H51" s="65"/>
      <c r="I51" s="220">
        <f>G51*(1-H51)</f>
        <v>0</v>
      </c>
      <c r="J51" s="221">
        <f>IF(ISERROR(+I51*F51),"",+I51*F51)</f>
        <v>0</v>
      </c>
      <c r="K51" s="302"/>
      <c r="L51" s="14"/>
      <c r="M51" s="222" t="str">
        <f t="shared" si="4"/>
        <v/>
      </c>
      <c r="N51" s="222" t="str">
        <f t="shared" si="4"/>
        <v/>
      </c>
      <c r="O51" s="223" t="str">
        <f>IF(ISBLANK(+F51),"",+F51)</f>
        <v/>
      </c>
      <c r="P51" s="109"/>
      <c r="Q51" s="258"/>
      <c r="R51" s="235"/>
      <c r="S51" s="220">
        <f t="shared" si="5"/>
        <v>0</v>
      </c>
      <c r="T51" s="221">
        <f t="shared" si="6"/>
        <v>0</v>
      </c>
      <c r="U51" s="302"/>
      <c r="V51" s="14"/>
      <c r="W51" s="165"/>
      <c r="X51" s="165"/>
      <c r="Y51" s="18"/>
      <c r="Z51" s="18"/>
      <c r="AA51" s="18"/>
      <c r="AB51" s="18"/>
      <c r="AC51" s="18"/>
      <c r="AD51" s="18"/>
      <c r="AE51" s="18"/>
    </row>
    <row r="52" spans="1:34" s="11" customFormat="1" ht="15" customHeight="1" thickBot="1" x14ac:dyDescent="0.35">
      <c r="A52" s="59"/>
      <c r="B52" s="173"/>
      <c r="C52" s="173"/>
      <c r="D52" s="173"/>
      <c r="E52" s="24"/>
      <c r="F52" s="20"/>
      <c r="G52" s="20"/>
      <c r="H52" s="20"/>
      <c r="I52" s="20"/>
      <c r="J52" s="20"/>
      <c r="K52" s="20"/>
      <c r="L52" s="20"/>
      <c r="M52" s="164"/>
      <c r="N52" s="164"/>
      <c r="O52" s="20"/>
      <c r="P52" s="20"/>
      <c r="Q52" s="20"/>
      <c r="R52" s="20"/>
      <c r="S52" s="20"/>
      <c r="T52" s="20"/>
      <c r="U52" s="20"/>
      <c r="V52" s="20"/>
      <c r="W52" s="164"/>
      <c r="X52" s="164"/>
      <c r="Y52" s="20"/>
      <c r="Z52" s="20"/>
      <c r="AA52" s="20"/>
      <c r="AB52" s="20"/>
      <c r="AC52" s="20"/>
      <c r="AD52" s="20"/>
      <c r="AE52" s="20"/>
    </row>
    <row r="53" spans="1:34" s="11" customFormat="1" ht="15" customHeight="1" x14ac:dyDescent="0.3">
      <c r="A53" s="59"/>
      <c r="B53" s="174"/>
      <c r="C53" s="174"/>
      <c r="D53" s="174"/>
      <c r="E53" s="17"/>
      <c r="F53" s="18"/>
      <c r="G53" s="18"/>
      <c r="H53" s="18"/>
      <c r="I53" s="18"/>
      <c r="J53" s="18"/>
      <c r="K53" s="18"/>
      <c r="L53" s="18"/>
      <c r="M53" s="18"/>
      <c r="N53" s="165"/>
      <c r="O53" s="165"/>
      <c r="P53" s="18"/>
      <c r="Q53" s="18"/>
      <c r="R53" s="18"/>
      <c r="S53" s="18"/>
      <c r="T53" s="18"/>
      <c r="U53" s="18"/>
      <c r="V53" s="18"/>
      <c r="W53" s="18"/>
      <c r="X53" s="165"/>
      <c r="Y53" s="165"/>
      <c r="Z53" s="18"/>
      <c r="AA53" s="18"/>
      <c r="AB53" s="18"/>
      <c r="AC53" s="18"/>
      <c r="AD53" s="18"/>
      <c r="AE53" s="18"/>
    </row>
    <row r="54" spans="1:34" s="11" customFormat="1" ht="21" customHeight="1" x14ac:dyDescent="0.2">
      <c r="A54" s="59"/>
      <c r="B54" s="88" t="s">
        <v>9</v>
      </c>
      <c r="C54" s="84" t="str">
        <f>VLOOKUP(B54,$B$10:$D$21,2,FALSE)</f>
        <v>Variant 2, Integratie Decentrale WAN-koppeling &amp; Distributie</v>
      </c>
      <c r="D54" s="179"/>
      <c r="E54" s="132"/>
      <c r="F54" s="132"/>
      <c r="G54" s="135" t="s">
        <v>44</v>
      </c>
      <c r="H54" s="135"/>
      <c r="I54" s="132"/>
      <c r="J54" s="131"/>
      <c r="K54" s="299"/>
      <c r="L54" s="86"/>
      <c r="M54" s="279" t="s">
        <v>335</v>
      </c>
      <c r="N54" s="280"/>
      <c r="O54" s="281"/>
      <c r="P54" s="281"/>
      <c r="Q54" s="281"/>
      <c r="R54" s="281"/>
      <c r="S54" s="132"/>
      <c r="T54" s="131"/>
      <c r="U54" s="299"/>
      <c r="V54" s="86"/>
      <c r="W54" s="279" t="s">
        <v>18</v>
      </c>
      <c r="X54" s="280"/>
      <c r="Y54" s="281"/>
      <c r="Z54" s="281"/>
      <c r="AA54" s="281"/>
      <c r="AB54" s="281"/>
      <c r="AC54" s="281"/>
      <c r="AD54" s="132"/>
      <c r="AE54" s="131"/>
    </row>
    <row r="55" spans="1:34" s="87" customFormat="1" ht="20" thickBot="1" x14ac:dyDescent="0.25">
      <c r="A55" s="59"/>
      <c r="B55" s="59"/>
      <c r="C55" s="84" t="s">
        <v>23</v>
      </c>
      <c r="D55" s="179"/>
      <c r="E55" s="521" t="str">
        <f>"Integratie A"&amp;LEFT(B54,1)&amp;" : "</f>
        <v xml:space="preserve">Integratie A2 : </v>
      </c>
      <c r="F55" s="522"/>
      <c r="G55" s="527"/>
      <c r="H55" s="528"/>
      <c r="I55" s="89" t="s">
        <v>24</v>
      </c>
      <c r="J55" s="85">
        <f>SUM(J57:J61)</f>
        <v>0</v>
      </c>
      <c r="K55" s="300"/>
      <c r="L55" s="59"/>
      <c r="M55" s="277"/>
      <c r="N55" s="278"/>
      <c r="O55" s="133"/>
      <c r="P55" s="133"/>
      <c r="Q55" s="133"/>
      <c r="R55" s="133"/>
      <c r="S55" s="136" t="s">
        <v>24</v>
      </c>
      <c r="T55" s="137">
        <f>SUM(T57:T61)</f>
        <v>0</v>
      </c>
      <c r="U55" s="300"/>
      <c r="V55" s="59"/>
      <c r="W55" s="277"/>
      <c r="X55" s="278"/>
      <c r="Y55" s="133"/>
      <c r="Z55" s="133"/>
      <c r="AA55" s="133"/>
      <c r="AB55" s="133"/>
      <c r="AC55" s="133"/>
      <c r="AD55" s="136" t="s">
        <v>24</v>
      </c>
      <c r="AE55" s="137">
        <f>SUM(AE57:AE61)</f>
        <v>0</v>
      </c>
      <c r="AF55" s="11"/>
      <c r="AG55" s="11"/>
      <c r="AH55" s="11"/>
    </row>
    <row r="56" spans="1:34" s="11" customFormat="1" ht="70.5" thickTop="1" x14ac:dyDescent="0.3">
      <c r="A56" s="59"/>
      <c r="B56" s="139"/>
      <c r="C56" s="216" t="s">
        <v>5</v>
      </c>
      <c r="D56" s="216" t="s">
        <v>11</v>
      </c>
      <c r="E56" s="216" t="s">
        <v>14</v>
      </c>
      <c r="F56" s="217" t="s">
        <v>17</v>
      </c>
      <c r="G56" s="217" t="s">
        <v>45</v>
      </c>
      <c r="H56" s="217" t="s">
        <v>192</v>
      </c>
      <c r="I56" s="217" t="s">
        <v>12</v>
      </c>
      <c r="J56" s="217" t="s">
        <v>13</v>
      </c>
      <c r="K56" s="301" t="s">
        <v>222</v>
      </c>
      <c r="L56" s="14"/>
      <c r="M56" s="216" t="s">
        <v>5</v>
      </c>
      <c r="N56" s="216" t="s">
        <v>11</v>
      </c>
      <c r="O56" s="217" t="s">
        <v>17</v>
      </c>
      <c r="P56" s="218" t="s">
        <v>21</v>
      </c>
      <c r="Q56" s="217" t="s">
        <v>336</v>
      </c>
      <c r="R56" s="217" t="s">
        <v>192</v>
      </c>
      <c r="S56" s="217" t="s">
        <v>337</v>
      </c>
      <c r="T56" s="217" t="s">
        <v>236</v>
      </c>
      <c r="U56" s="301" t="s">
        <v>222</v>
      </c>
      <c r="V56" s="14"/>
      <c r="W56" s="216" t="s">
        <v>5</v>
      </c>
      <c r="X56" s="216" t="s">
        <v>11</v>
      </c>
      <c r="Y56" s="217" t="s">
        <v>17</v>
      </c>
      <c r="Z56" s="218" t="s">
        <v>21</v>
      </c>
      <c r="AA56" s="217" t="s">
        <v>320</v>
      </c>
      <c r="AB56" s="219" t="s">
        <v>16</v>
      </c>
      <c r="AC56" s="217" t="s">
        <v>320</v>
      </c>
      <c r="AD56" s="217" t="s">
        <v>20</v>
      </c>
      <c r="AE56" s="217" t="s">
        <v>238</v>
      </c>
    </row>
    <row r="57" spans="1:34" s="11" customFormat="1" ht="15" customHeight="1" x14ac:dyDescent="0.2">
      <c r="A57" s="59"/>
      <c r="B57" s="139"/>
      <c r="C57" s="180"/>
      <c r="D57" s="64"/>
      <c r="E57" s="64"/>
      <c r="F57" s="234"/>
      <c r="G57" s="258"/>
      <c r="H57" s="65"/>
      <c r="I57" s="220">
        <f>G57*(1-H57)</f>
        <v>0</v>
      </c>
      <c r="J57" s="221">
        <f>IF(ISERROR(+I57*F57),"",+I57*F57)</f>
        <v>0</v>
      </c>
      <c r="K57" s="302"/>
      <c r="L57" s="14"/>
      <c r="M57" s="222" t="str">
        <f t="shared" ref="M57:N61" si="7">IF(ISBLANK(+C57),"",+C57)</f>
        <v/>
      </c>
      <c r="N57" s="222" t="str">
        <f t="shared" si="7"/>
        <v/>
      </c>
      <c r="O57" s="223" t="str">
        <f>IF(ISBLANK(+F57),"",+F57)</f>
        <v/>
      </c>
      <c r="P57" s="109"/>
      <c r="Q57" s="258"/>
      <c r="R57" s="235"/>
      <c r="S57" s="220">
        <f t="shared" ref="S57:S61" si="8">IF(ISERROR(+Q57*(1-(R57))),"",+Q57*(1-(R57)))</f>
        <v>0</v>
      </c>
      <c r="T57" s="221">
        <f t="shared" ref="T57:T61" si="9">IF(ISERROR(+S57*O57*7),0,+S57*O57*7)</f>
        <v>0</v>
      </c>
      <c r="U57" s="302"/>
      <c r="V57" s="14"/>
      <c r="W57" s="222" t="str">
        <f t="shared" ref="W57:X61" si="10">IF(ISBLANK(+M57),"",+M57)</f>
        <v/>
      </c>
      <c r="X57" s="222" t="str">
        <f t="shared" si="10"/>
        <v/>
      </c>
      <c r="Y57" s="223" t="str">
        <f>IF(ISBLANK(+F57),"",+F57)</f>
        <v/>
      </c>
      <c r="Z57" s="109"/>
      <c r="AA57" s="107"/>
      <c r="AB57" s="236"/>
      <c r="AC57" s="224" t="str">
        <f>IF(ISERROR(IF(OR(Z57="nee",Z57=""),"",+Y57*AA57)),"",IF(OR(Z57="nee",Z57=""),"",+Y57*AA57))</f>
        <v/>
      </c>
      <c r="AD57" s="225" t="str">
        <f>IF(ISERROR((AC57*24*365)/1000),"",(AC57*24*365)/1000)</f>
        <v/>
      </c>
      <c r="AE57" s="221">
        <f>IF(ISERROR(+AD57*tariefKwh*7),0,+AD57*tariefKwh*7)</f>
        <v>0</v>
      </c>
    </row>
    <row r="58" spans="1:34" s="11" customFormat="1" ht="15" customHeight="1" x14ac:dyDescent="0.2">
      <c r="A58" s="59"/>
      <c r="B58" s="139"/>
      <c r="C58" s="180"/>
      <c r="D58" s="64"/>
      <c r="E58" s="64"/>
      <c r="F58" s="234"/>
      <c r="G58" s="258"/>
      <c r="H58" s="65"/>
      <c r="I58" s="220">
        <f>G58*(1-H58)</f>
        <v>0</v>
      </c>
      <c r="J58" s="221">
        <f>IF(ISERROR(+I58*F58),"",+I58*F58)</f>
        <v>0</v>
      </c>
      <c r="K58" s="302"/>
      <c r="L58" s="14"/>
      <c r="M58" s="222" t="str">
        <f t="shared" si="7"/>
        <v/>
      </c>
      <c r="N58" s="222" t="str">
        <f t="shared" si="7"/>
        <v/>
      </c>
      <c r="O58" s="223" t="str">
        <f>IF(ISBLANK(+F58),"",+F58)</f>
        <v/>
      </c>
      <c r="P58" s="109"/>
      <c r="Q58" s="258"/>
      <c r="R58" s="235"/>
      <c r="S58" s="220">
        <f t="shared" si="8"/>
        <v>0</v>
      </c>
      <c r="T58" s="221">
        <f t="shared" si="9"/>
        <v>0</v>
      </c>
      <c r="U58" s="302"/>
      <c r="V58" s="14"/>
      <c r="W58" s="222" t="str">
        <f t="shared" si="10"/>
        <v/>
      </c>
      <c r="X58" s="222" t="str">
        <f t="shared" si="10"/>
        <v/>
      </c>
      <c r="Y58" s="223" t="str">
        <f>IF(ISBLANK(+F58),"",+F58)</f>
        <v/>
      </c>
      <c r="Z58" s="109"/>
      <c r="AA58" s="107"/>
      <c r="AB58" s="236"/>
      <c r="AC58" s="224" t="str">
        <f>IF(ISERROR(IF(OR(Z58="nee",Z58=""),"",+Y58*AA58)),"",IF(OR(Z58="nee",Z58=""),"",+Y58*AA58))</f>
        <v/>
      </c>
      <c r="AD58" s="225" t="str">
        <f>IF(ISERROR((AC58*24*365)/1000),"",(AC58*24*365)/1000)</f>
        <v/>
      </c>
      <c r="AE58" s="221">
        <f>IF(ISERROR(+AD58*tariefKwh*7),0,+AD58*tariefKwh*7)</f>
        <v>0</v>
      </c>
    </row>
    <row r="59" spans="1:34" s="11" customFormat="1" ht="15" customHeight="1" x14ac:dyDescent="0.2">
      <c r="A59" s="59"/>
      <c r="B59" s="139"/>
      <c r="C59" s="180"/>
      <c r="D59" s="64"/>
      <c r="E59" s="64"/>
      <c r="F59" s="234"/>
      <c r="G59" s="258"/>
      <c r="H59" s="65"/>
      <c r="I59" s="220">
        <f>G59*(1-H59)</f>
        <v>0</v>
      </c>
      <c r="J59" s="221">
        <f>IF(ISERROR(+I59*F59),"",+I59*F59)</f>
        <v>0</v>
      </c>
      <c r="K59" s="302"/>
      <c r="L59" s="14"/>
      <c r="M59" s="222" t="str">
        <f t="shared" si="7"/>
        <v/>
      </c>
      <c r="N59" s="222" t="str">
        <f t="shared" si="7"/>
        <v/>
      </c>
      <c r="O59" s="223" t="str">
        <f>IF(ISBLANK(+F59),"",+F59)</f>
        <v/>
      </c>
      <c r="P59" s="109"/>
      <c r="Q59" s="258"/>
      <c r="R59" s="235"/>
      <c r="S59" s="220">
        <f t="shared" si="8"/>
        <v>0</v>
      </c>
      <c r="T59" s="221">
        <f t="shared" si="9"/>
        <v>0</v>
      </c>
      <c r="U59" s="302"/>
      <c r="V59" s="14"/>
      <c r="W59" s="222" t="str">
        <f t="shared" si="10"/>
        <v/>
      </c>
      <c r="X59" s="222" t="str">
        <f t="shared" si="10"/>
        <v/>
      </c>
      <c r="Y59" s="223" t="str">
        <f>IF(ISBLANK(+F59),"",+F59)</f>
        <v/>
      </c>
      <c r="Z59" s="109"/>
      <c r="AA59" s="107"/>
      <c r="AB59" s="236"/>
      <c r="AC59" s="224" t="str">
        <f>IF(ISERROR(IF(OR(Z59="nee",Z59=""),"",+Y59*AA59)),"",IF(OR(Z59="nee",Z59=""),"",+Y59*AA59))</f>
        <v/>
      </c>
      <c r="AD59" s="225" t="str">
        <f>IF(ISERROR((AC59*24*365)/1000),"",(AC59*24*365)/1000)</f>
        <v/>
      </c>
      <c r="AE59" s="221">
        <f>IF(ISERROR(+AD59*tariefKwh*7),0,+AD59*tariefKwh*7)</f>
        <v>0</v>
      </c>
    </row>
    <row r="60" spans="1:34" s="11" customFormat="1" ht="15" customHeight="1" x14ac:dyDescent="0.2">
      <c r="A60" s="59"/>
      <c r="B60" s="139"/>
      <c r="C60" s="180"/>
      <c r="D60" s="64"/>
      <c r="E60" s="64"/>
      <c r="F60" s="234"/>
      <c r="G60" s="258"/>
      <c r="H60" s="65"/>
      <c r="I60" s="220">
        <f>G60*(1-H60)</f>
        <v>0</v>
      </c>
      <c r="J60" s="221">
        <f>IF(ISERROR(+I60*F60),"",+I60*F60)</f>
        <v>0</v>
      </c>
      <c r="K60" s="302"/>
      <c r="L60" s="14"/>
      <c r="M60" s="222" t="str">
        <f t="shared" si="7"/>
        <v/>
      </c>
      <c r="N60" s="222" t="str">
        <f t="shared" si="7"/>
        <v/>
      </c>
      <c r="O60" s="223" t="str">
        <f>IF(ISBLANK(+F60),"",+F60)</f>
        <v/>
      </c>
      <c r="P60" s="109"/>
      <c r="Q60" s="258"/>
      <c r="R60" s="235"/>
      <c r="S60" s="220">
        <f t="shared" si="8"/>
        <v>0</v>
      </c>
      <c r="T60" s="221">
        <f t="shared" si="9"/>
        <v>0</v>
      </c>
      <c r="U60" s="302"/>
      <c r="V60" s="14"/>
      <c r="W60" s="222" t="str">
        <f t="shared" si="10"/>
        <v/>
      </c>
      <c r="X60" s="222" t="str">
        <f t="shared" si="10"/>
        <v/>
      </c>
      <c r="Y60" s="223" t="str">
        <f>IF(ISBLANK(+F60),"",+F60)</f>
        <v/>
      </c>
      <c r="Z60" s="109"/>
      <c r="AA60" s="107"/>
      <c r="AB60" s="236"/>
      <c r="AC60" s="224" t="str">
        <f>IF(ISERROR(IF(OR(Z60="nee",Z60=""),"",+Y60*AA60)),"",IF(OR(Z60="nee",Z60=""),"",+Y60*AA60))</f>
        <v/>
      </c>
      <c r="AD60" s="225" t="str">
        <f>IF(ISERROR((AC60*24*365)/1000),"",(AC60*24*365)/1000)</f>
        <v/>
      </c>
      <c r="AE60" s="221">
        <f>IF(ISERROR(+AD60*tariefKwh*7),0,+AD60*tariefKwh*7)</f>
        <v>0</v>
      </c>
    </row>
    <row r="61" spans="1:34" s="11" customFormat="1" ht="15" customHeight="1" x14ac:dyDescent="0.2">
      <c r="A61" s="59"/>
      <c r="B61" s="139"/>
      <c r="C61" s="180"/>
      <c r="D61" s="64"/>
      <c r="E61" s="64"/>
      <c r="F61" s="234"/>
      <c r="G61" s="258"/>
      <c r="H61" s="65"/>
      <c r="I61" s="220">
        <f>G61*(1-H61)</f>
        <v>0</v>
      </c>
      <c r="J61" s="221">
        <f>IF(ISERROR(+I61*F61),"",+I61*F61)</f>
        <v>0</v>
      </c>
      <c r="K61" s="302"/>
      <c r="L61" s="14"/>
      <c r="M61" s="222" t="str">
        <f t="shared" si="7"/>
        <v/>
      </c>
      <c r="N61" s="222" t="str">
        <f t="shared" si="7"/>
        <v/>
      </c>
      <c r="O61" s="223" t="str">
        <f>IF(ISBLANK(+F61),"",+F61)</f>
        <v/>
      </c>
      <c r="P61" s="109"/>
      <c r="Q61" s="258"/>
      <c r="R61" s="235"/>
      <c r="S61" s="220">
        <f t="shared" si="8"/>
        <v>0</v>
      </c>
      <c r="T61" s="221">
        <f t="shared" si="9"/>
        <v>0</v>
      </c>
      <c r="U61" s="302"/>
      <c r="V61" s="14"/>
      <c r="W61" s="222" t="str">
        <f t="shared" si="10"/>
        <v/>
      </c>
      <c r="X61" s="222" t="str">
        <f t="shared" si="10"/>
        <v/>
      </c>
      <c r="Y61" s="223" t="str">
        <f>IF(ISBLANK(+F61),"",+F61)</f>
        <v/>
      </c>
      <c r="Z61" s="109"/>
      <c r="AA61" s="107"/>
      <c r="AB61" s="236"/>
      <c r="AC61" s="224" t="str">
        <f>IF(ISERROR(IF(OR(Z61="nee",Z61=""),"",+Y61*AA61)),"",IF(OR(Z61="nee",Z61=""),"",+Y61*AA61))</f>
        <v/>
      </c>
      <c r="AD61" s="225" t="str">
        <f>IF(ISERROR((AC61*24*365)/1000),"",(AC61*24*365)/1000)</f>
        <v/>
      </c>
      <c r="AE61" s="221">
        <f>IF(ISERROR(+AD61*tariefKwh*7),0,+AD61*tariefKwh*7)</f>
        <v>0</v>
      </c>
    </row>
    <row r="62" spans="1:34" s="11" customFormat="1" ht="15" customHeight="1" x14ac:dyDescent="0.2">
      <c r="A62" s="59"/>
      <c r="B62" s="80"/>
      <c r="C62" s="226" t="s">
        <v>317</v>
      </c>
      <c r="D62" s="227"/>
      <c r="E62" s="227"/>
      <c r="F62" s="228"/>
      <c r="G62" s="229"/>
      <c r="H62" s="230"/>
      <c r="I62" s="229"/>
      <c r="J62" s="231"/>
      <c r="K62" s="231"/>
      <c r="L62" s="232"/>
      <c r="M62" s="233"/>
      <c r="N62" s="167"/>
      <c r="O62" s="14"/>
      <c r="P62" s="14"/>
      <c r="Q62" s="14"/>
      <c r="R62" s="14"/>
      <c r="S62" s="14"/>
      <c r="T62" s="14"/>
      <c r="U62" s="231"/>
      <c r="V62" s="14"/>
      <c r="W62" s="167"/>
      <c r="X62" s="167"/>
      <c r="Y62" s="14"/>
      <c r="Z62" s="74"/>
      <c r="AA62" s="14"/>
      <c r="AB62" s="14"/>
    </row>
    <row r="63" spans="1:34" s="11" customFormat="1" ht="15" customHeight="1" x14ac:dyDescent="0.2">
      <c r="A63" s="59"/>
      <c r="B63" s="80"/>
      <c r="C63" s="226"/>
      <c r="D63" s="227"/>
      <c r="E63" s="227"/>
      <c r="F63" s="228"/>
      <c r="G63" s="229"/>
      <c r="H63" s="230"/>
      <c r="I63" s="229"/>
      <c r="J63" s="231"/>
      <c r="K63" s="229"/>
      <c r="L63" s="232"/>
      <c r="M63" s="233"/>
      <c r="N63" s="167"/>
      <c r="O63" s="14"/>
      <c r="P63" s="14"/>
      <c r="Q63" s="14"/>
      <c r="R63" s="14"/>
      <c r="S63" s="14"/>
      <c r="T63" s="14"/>
      <c r="U63" s="229"/>
      <c r="V63" s="14"/>
      <c r="W63" s="167"/>
      <c r="X63" s="167"/>
      <c r="Y63" s="14"/>
      <c r="Z63" s="74"/>
      <c r="AA63" s="14"/>
      <c r="AB63" s="14"/>
    </row>
    <row r="64" spans="1:34" s="11" customFormat="1" ht="57" customHeight="1" x14ac:dyDescent="0.45">
      <c r="A64" s="59"/>
      <c r="B64" s="82" t="s">
        <v>10</v>
      </c>
      <c r="C64" s="513" t="str">
        <f>VLOOKUP(B64,$B$10:$D$21,2,FALSE)</f>
        <v>Variant 2: Licentie(s) integratie WAN-koppeling &amp; Distributie</v>
      </c>
      <c r="D64" s="514" t="e">
        <f>VLOOKUP(C64,$B$10:$D$21,2,FALSE)</f>
        <v>#N/A</v>
      </c>
      <c r="E64" s="514" t="e">
        <f>VLOOKUP(D64,$B$10:$D$21,2,FALSE)</f>
        <v>#N/A</v>
      </c>
      <c r="F64" s="68"/>
      <c r="G64" s="68"/>
      <c r="H64" s="68"/>
      <c r="I64" s="68"/>
      <c r="J64" s="215" t="s">
        <v>50</v>
      </c>
      <c r="K64" s="303"/>
      <c r="L64" s="14"/>
      <c r="M64" s="513" t="str">
        <f>IF(E65="Subscription","Subscription","Onderhoud &amp; Support")</f>
        <v>Onderhoud &amp; Support</v>
      </c>
      <c r="N64" s="514"/>
      <c r="O64" s="514"/>
      <c r="P64" s="514"/>
      <c r="Q64" s="58"/>
      <c r="R64" s="58"/>
      <c r="S64" s="58"/>
      <c r="T64" s="215" t="str">
        <f>"Totaalprijs "&amp;M64&amp;" 
Licentie"</f>
        <v>Totaalprijs Onderhoud &amp; Support 
Licentie</v>
      </c>
      <c r="U64" s="303"/>
      <c r="V64" s="14"/>
      <c r="W64" s="165"/>
      <c r="X64" s="165"/>
      <c r="Y64" s="18"/>
      <c r="Z64" s="18"/>
      <c r="AA64" s="18"/>
      <c r="AB64" s="18"/>
      <c r="AC64" s="18"/>
      <c r="AD64" s="18"/>
      <c r="AE64" s="18"/>
    </row>
    <row r="65" spans="1:34" s="11" customFormat="1" ht="20" thickBot="1" x14ac:dyDescent="0.35">
      <c r="A65" s="59"/>
      <c r="B65" s="83"/>
      <c r="C65" s="84" t="s">
        <v>48</v>
      </c>
      <c r="D65" s="182"/>
      <c r="E65" s="138"/>
      <c r="F65" s="327" t="s">
        <v>49</v>
      </c>
      <c r="G65" s="100"/>
      <c r="H65" s="69"/>
      <c r="I65" s="69"/>
      <c r="J65" s="70">
        <f>SUM(J67:J69)</f>
        <v>0</v>
      </c>
      <c r="K65" s="304"/>
      <c r="L65" s="14"/>
      <c r="M65" s="169"/>
      <c r="N65" s="168"/>
      <c r="O65" s="71"/>
      <c r="P65" s="71"/>
      <c r="Q65" s="71"/>
      <c r="R65" s="71"/>
      <c r="S65" s="71"/>
      <c r="T65" s="72">
        <f>SUM(T67:T69)</f>
        <v>0</v>
      </c>
      <c r="U65" s="304"/>
      <c r="V65" s="14"/>
      <c r="W65" s="165"/>
      <c r="X65" s="165"/>
      <c r="Y65" s="18"/>
      <c r="Z65" s="18"/>
      <c r="AA65" s="18"/>
      <c r="AB65" s="18"/>
      <c r="AC65" s="18"/>
      <c r="AD65" s="18"/>
      <c r="AE65" s="18"/>
    </row>
    <row r="66" spans="1:34" s="11" customFormat="1" ht="70.5" thickTop="1" x14ac:dyDescent="0.3">
      <c r="A66" s="59"/>
      <c r="B66" s="139"/>
      <c r="C66" s="216" t="s">
        <v>5</v>
      </c>
      <c r="D66" s="216" t="s">
        <v>11</v>
      </c>
      <c r="E66" s="216" t="s">
        <v>14</v>
      </c>
      <c r="F66" s="217" t="s">
        <v>17</v>
      </c>
      <c r="G66" s="217" t="s">
        <v>45</v>
      </c>
      <c r="H66" s="217" t="s">
        <v>192</v>
      </c>
      <c r="I66" s="217" t="s">
        <v>12</v>
      </c>
      <c r="J66" s="217" t="s">
        <v>13</v>
      </c>
      <c r="K66" s="301" t="s">
        <v>222</v>
      </c>
      <c r="L66" s="14"/>
      <c r="M66" s="216" t="s">
        <v>5</v>
      </c>
      <c r="N66" s="216" t="s">
        <v>11</v>
      </c>
      <c r="O66" s="217" t="s">
        <v>17</v>
      </c>
      <c r="P66" s="218" t="s">
        <v>21</v>
      </c>
      <c r="Q66" s="217" t="s">
        <v>336</v>
      </c>
      <c r="R66" s="217" t="s">
        <v>192</v>
      </c>
      <c r="S66" s="217" t="s">
        <v>337</v>
      </c>
      <c r="T66" s="217" t="s">
        <v>236</v>
      </c>
      <c r="U66" s="301" t="s">
        <v>222</v>
      </c>
      <c r="V66" s="14"/>
      <c r="W66" s="165"/>
      <c r="X66" s="165"/>
      <c r="Y66" s="18"/>
      <c r="Z66" s="18"/>
      <c r="AA66" s="18"/>
      <c r="AB66" s="18"/>
      <c r="AC66" s="18"/>
      <c r="AD66" s="18"/>
      <c r="AE66" s="18"/>
    </row>
    <row r="67" spans="1:34" s="11" customFormat="1" ht="15" customHeight="1" x14ac:dyDescent="0.2">
      <c r="A67" s="59"/>
      <c r="B67" s="139"/>
      <c r="C67" s="180"/>
      <c r="D67" s="64"/>
      <c r="E67" s="64"/>
      <c r="F67" s="234"/>
      <c r="G67" s="258"/>
      <c r="H67" s="65"/>
      <c r="I67" s="220">
        <f>G67*(1-H67)</f>
        <v>0</v>
      </c>
      <c r="J67" s="221">
        <f>IF(ISERROR(+I67*F67),"",+I67*F67)</f>
        <v>0</v>
      </c>
      <c r="K67" s="302"/>
      <c r="L67" s="14"/>
      <c r="M67" s="222" t="str">
        <f t="shared" ref="M67:N69" si="11">IF(ISBLANK(+C67),"",+C67)</f>
        <v/>
      </c>
      <c r="N67" s="222" t="str">
        <f t="shared" si="11"/>
        <v/>
      </c>
      <c r="O67" s="223" t="str">
        <f>IF(ISBLANK(+F67),"",+F67)</f>
        <v/>
      </c>
      <c r="P67" s="109"/>
      <c r="Q67" s="258"/>
      <c r="R67" s="235"/>
      <c r="S67" s="220">
        <f t="shared" ref="S67:S69" si="12">IF(ISERROR(+Q67*(1-(R67))),"",+Q67*(1-(R67)))</f>
        <v>0</v>
      </c>
      <c r="T67" s="221">
        <f t="shared" ref="T67:T69" si="13">IF(ISERROR(+S67*O67*7),0,+S67*O67*7)</f>
        <v>0</v>
      </c>
      <c r="U67" s="302"/>
      <c r="V67" s="14"/>
      <c r="W67" s="165"/>
      <c r="X67" s="165"/>
      <c r="Y67" s="18"/>
      <c r="Z67" s="18"/>
      <c r="AA67" s="18"/>
      <c r="AB67" s="18"/>
      <c r="AC67" s="18"/>
      <c r="AD67" s="18"/>
      <c r="AE67" s="18"/>
    </row>
    <row r="68" spans="1:34" s="11" customFormat="1" ht="15" customHeight="1" x14ac:dyDescent="0.2">
      <c r="A68" s="59"/>
      <c r="B68" s="139"/>
      <c r="C68" s="180"/>
      <c r="D68" s="64"/>
      <c r="E68" s="64"/>
      <c r="F68" s="234"/>
      <c r="G68" s="258"/>
      <c r="H68" s="65"/>
      <c r="I68" s="220">
        <f>G68*(1-H68)</f>
        <v>0</v>
      </c>
      <c r="J68" s="221">
        <f>IF(ISERROR(+I68*F68),"",+I68*F68)</f>
        <v>0</v>
      </c>
      <c r="K68" s="302"/>
      <c r="L68" s="14"/>
      <c r="M68" s="222" t="str">
        <f t="shared" si="11"/>
        <v/>
      </c>
      <c r="N68" s="222" t="str">
        <f t="shared" si="11"/>
        <v/>
      </c>
      <c r="O68" s="223" t="str">
        <f>IF(ISBLANK(+F68),"",+F68)</f>
        <v/>
      </c>
      <c r="P68" s="109"/>
      <c r="Q68" s="258"/>
      <c r="R68" s="235"/>
      <c r="S68" s="220">
        <f t="shared" si="12"/>
        <v>0</v>
      </c>
      <c r="T68" s="221">
        <f t="shared" si="13"/>
        <v>0</v>
      </c>
      <c r="U68" s="302"/>
      <c r="V68" s="14"/>
      <c r="W68" s="165"/>
      <c r="X68" s="165"/>
      <c r="Y68" s="18"/>
      <c r="Z68" s="18"/>
      <c r="AA68" s="18"/>
      <c r="AB68" s="18"/>
      <c r="AC68" s="18"/>
      <c r="AD68" s="18"/>
      <c r="AE68" s="18"/>
    </row>
    <row r="69" spans="1:34" s="11" customFormat="1" ht="15" customHeight="1" x14ac:dyDescent="0.2">
      <c r="A69" s="59"/>
      <c r="B69" s="139"/>
      <c r="C69" s="180"/>
      <c r="D69" s="64"/>
      <c r="E69" s="64"/>
      <c r="F69" s="234"/>
      <c r="G69" s="258"/>
      <c r="H69" s="65"/>
      <c r="I69" s="220">
        <f>G69*(1-H69)</f>
        <v>0</v>
      </c>
      <c r="J69" s="221">
        <f>IF(ISERROR(+I69*F69),"",+I69*F69)</f>
        <v>0</v>
      </c>
      <c r="K69" s="302"/>
      <c r="L69" s="14"/>
      <c r="M69" s="222" t="str">
        <f t="shared" si="11"/>
        <v/>
      </c>
      <c r="N69" s="222" t="str">
        <f t="shared" si="11"/>
        <v/>
      </c>
      <c r="O69" s="223" t="str">
        <f>IF(ISBLANK(+F69),"",+F69)</f>
        <v/>
      </c>
      <c r="P69" s="109"/>
      <c r="Q69" s="258"/>
      <c r="R69" s="235"/>
      <c r="S69" s="220">
        <f t="shared" si="12"/>
        <v>0</v>
      </c>
      <c r="T69" s="221">
        <f t="shared" si="13"/>
        <v>0</v>
      </c>
      <c r="U69" s="302"/>
      <c r="V69" s="14"/>
      <c r="W69" s="165"/>
      <c r="X69" s="165"/>
      <c r="Y69" s="18"/>
      <c r="Z69" s="18"/>
      <c r="AA69" s="18"/>
      <c r="AB69" s="18"/>
      <c r="AC69" s="18"/>
      <c r="AD69" s="18"/>
      <c r="AE69" s="18"/>
    </row>
    <row r="70" spans="1:34" s="11" customFormat="1" ht="15" customHeight="1" thickBot="1" x14ac:dyDescent="0.35">
      <c r="A70" s="59"/>
      <c r="B70" s="173"/>
      <c r="C70" s="173"/>
      <c r="D70" s="173"/>
      <c r="E70" s="24"/>
      <c r="F70" s="20"/>
      <c r="G70" s="20"/>
      <c r="H70" s="20"/>
      <c r="I70" s="20"/>
      <c r="J70" s="20"/>
      <c r="K70" s="20"/>
      <c r="L70" s="20"/>
      <c r="M70" s="20"/>
      <c r="N70" s="164"/>
      <c r="O70" s="164"/>
      <c r="P70" s="20"/>
      <c r="Q70" s="20"/>
      <c r="R70" s="20"/>
      <c r="S70" s="20"/>
      <c r="T70" s="20"/>
      <c r="U70" s="20"/>
      <c r="V70" s="20"/>
      <c r="W70" s="20"/>
      <c r="X70" s="164"/>
      <c r="Y70" s="164"/>
      <c r="Z70" s="20"/>
      <c r="AA70" s="20"/>
      <c r="AB70" s="20"/>
      <c r="AC70" s="20"/>
      <c r="AD70" s="20"/>
      <c r="AE70" s="20"/>
    </row>
    <row r="71" spans="1:34" s="11" customFormat="1" ht="15" customHeight="1" x14ac:dyDescent="0.3">
      <c r="A71" s="59"/>
      <c r="B71" s="174"/>
      <c r="C71" s="174"/>
      <c r="D71" s="174"/>
      <c r="E71" s="17"/>
      <c r="F71" s="18"/>
      <c r="G71" s="18"/>
      <c r="H71" s="18"/>
      <c r="I71" s="18"/>
      <c r="J71" s="18"/>
      <c r="K71" s="18"/>
      <c r="L71" s="18"/>
      <c r="M71" s="18"/>
      <c r="N71" s="165"/>
      <c r="O71" s="165"/>
      <c r="P71" s="18"/>
      <c r="Q71" s="18"/>
      <c r="R71" s="18"/>
      <c r="S71" s="18"/>
      <c r="T71" s="18"/>
      <c r="U71" s="18"/>
      <c r="V71" s="18"/>
      <c r="W71" s="18"/>
      <c r="X71" s="165"/>
      <c r="Y71" s="165"/>
      <c r="Z71" s="18"/>
      <c r="AA71" s="18"/>
      <c r="AB71" s="18"/>
      <c r="AC71" s="18"/>
      <c r="AD71" s="18"/>
      <c r="AE71" s="18"/>
    </row>
    <row r="72" spans="1:34" s="11" customFormat="1" ht="21" customHeight="1" x14ac:dyDescent="0.2">
      <c r="A72" s="59"/>
      <c r="B72" s="88" t="s">
        <v>52</v>
      </c>
      <c r="C72" s="84" t="str">
        <f>VLOOKUP(B72,$B$10:$D$21,2,FALSE)</f>
        <v>Variant 3, Integratie Decentrale WAN-koppeling &amp; Distributie</v>
      </c>
      <c r="D72" s="179"/>
      <c r="E72" s="132"/>
      <c r="F72" s="132"/>
      <c r="G72" s="135" t="s">
        <v>44</v>
      </c>
      <c r="H72" s="135"/>
      <c r="I72" s="132"/>
      <c r="J72" s="131"/>
      <c r="K72" s="299"/>
      <c r="L72" s="86"/>
      <c r="M72" s="279" t="s">
        <v>335</v>
      </c>
      <c r="N72" s="280"/>
      <c r="O72" s="281"/>
      <c r="P72" s="281"/>
      <c r="Q72" s="281"/>
      <c r="R72" s="281"/>
      <c r="S72" s="132"/>
      <c r="T72" s="131"/>
      <c r="U72" s="299"/>
      <c r="V72" s="86"/>
      <c r="W72" s="279" t="s">
        <v>18</v>
      </c>
      <c r="X72" s="280"/>
      <c r="Y72" s="281"/>
      <c r="Z72" s="281"/>
      <c r="AA72" s="281"/>
      <c r="AB72" s="281"/>
      <c r="AC72" s="281"/>
      <c r="AD72" s="132"/>
      <c r="AE72" s="131"/>
    </row>
    <row r="73" spans="1:34" s="87" customFormat="1" ht="20" thickBot="1" x14ac:dyDescent="0.25">
      <c r="A73" s="59"/>
      <c r="B73" s="59"/>
      <c r="C73" s="84" t="s">
        <v>23</v>
      </c>
      <c r="D73" s="179"/>
      <c r="E73" s="521" t="str">
        <f>"Integratie A"&amp;LEFT(B72,1)&amp;" : "</f>
        <v xml:space="preserve">Integratie A3 : </v>
      </c>
      <c r="F73" s="522"/>
      <c r="G73" s="527"/>
      <c r="H73" s="528"/>
      <c r="I73" s="89" t="s">
        <v>24</v>
      </c>
      <c r="J73" s="85">
        <f>SUM(J75:J79)</f>
        <v>0</v>
      </c>
      <c r="K73" s="300"/>
      <c r="L73" s="59"/>
      <c r="M73" s="277"/>
      <c r="N73" s="278"/>
      <c r="O73" s="133"/>
      <c r="P73" s="133"/>
      <c r="Q73" s="133"/>
      <c r="R73" s="133"/>
      <c r="S73" s="136" t="s">
        <v>24</v>
      </c>
      <c r="T73" s="137">
        <f>SUM(T75:T79)</f>
        <v>0</v>
      </c>
      <c r="U73" s="300"/>
      <c r="V73" s="59"/>
      <c r="W73" s="277"/>
      <c r="X73" s="278"/>
      <c r="Y73" s="133"/>
      <c r="Z73" s="133"/>
      <c r="AA73" s="133"/>
      <c r="AB73" s="133"/>
      <c r="AC73" s="133"/>
      <c r="AD73" s="136" t="s">
        <v>24</v>
      </c>
      <c r="AE73" s="137">
        <f>SUM(AE75:AE79)</f>
        <v>0</v>
      </c>
      <c r="AF73" s="11"/>
      <c r="AG73" s="11"/>
      <c r="AH73" s="11"/>
    </row>
    <row r="74" spans="1:34" s="11" customFormat="1" ht="70.5" thickTop="1" x14ac:dyDescent="0.3">
      <c r="A74" s="59"/>
      <c r="B74" s="139"/>
      <c r="C74" s="216" t="s">
        <v>5</v>
      </c>
      <c r="D74" s="216" t="s">
        <v>11</v>
      </c>
      <c r="E74" s="216" t="s">
        <v>14</v>
      </c>
      <c r="F74" s="217" t="s">
        <v>17</v>
      </c>
      <c r="G74" s="217" t="s">
        <v>45</v>
      </c>
      <c r="H74" s="217" t="s">
        <v>192</v>
      </c>
      <c r="I74" s="217" t="s">
        <v>12</v>
      </c>
      <c r="J74" s="217" t="s">
        <v>13</v>
      </c>
      <c r="K74" s="301" t="s">
        <v>222</v>
      </c>
      <c r="L74" s="14"/>
      <c r="M74" s="216" t="s">
        <v>5</v>
      </c>
      <c r="N74" s="216" t="s">
        <v>11</v>
      </c>
      <c r="O74" s="217" t="s">
        <v>17</v>
      </c>
      <c r="P74" s="218" t="s">
        <v>21</v>
      </c>
      <c r="Q74" s="217" t="s">
        <v>336</v>
      </c>
      <c r="R74" s="217" t="s">
        <v>192</v>
      </c>
      <c r="S74" s="217" t="s">
        <v>337</v>
      </c>
      <c r="T74" s="217" t="s">
        <v>236</v>
      </c>
      <c r="U74" s="301" t="s">
        <v>222</v>
      </c>
      <c r="V74" s="14"/>
      <c r="W74" s="216" t="s">
        <v>5</v>
      </c>
      <c r="X74" s="216" t="s">
        <v>11</v>
      </c>
      <c r="Y74" s="217" t="s">
        <v>17</v>
      </c>
      <c r="Z74" s="218" t="s">
        <v>21</v>
      </c>
      <c r="AA74" s="217" t="s">
        <v>320</v>
      </c>
      <c r="AB74" s="219" t="s">
        <v>16</v>
      </c>
      <c r="AC74" s="217" t="s">
        <v>320</v>
      </c>
      <c r="AD74" s="217" t="s">
        <v>20</v>
      </c>
      <c r="AE74" s="217" t="s">
        <v>238</v>
      </c>
    </row>
    <row r="75" spans="1:34" s="11" customFormat="1" ht="15" customHeight="1" x14ac:dyDescent="0.2">
      <c r="A75" s="59"/>
      <c r="B75" s="139"/>
      <c r="C75" s="180"/>
      <c r="D75" s="64"/>
      <c r="E75" s="64"/>
      <c r="F75" s="234"/>
      <c r="G75" s="258"/>
      <c r="H75" s="65"/>
      <c r="I75" s="220">
        <f>G75*(1-H75)</f>
        <v>0</v>
      </c>
      <c r="J75" s="221">
        <f>IF(ISERROR(+I75*F75),"",+I75*F75)</f>
        <v>0</v>
      </c>
      <c r="K75" s="302"/>
      <c r="L75" s="14"/>
      <c r="M75" s="222" t="str">
        <f t="shared" ref="M75:N79" si="14">IF(ISBLANK(+C75),"",+C75)</f>
        <v/>
      </c>
      <c r="N75" s="222" t="str">
        <f t="shared" si="14"/>
        <v/>
      </c>
      <c r="O75" s="223" t="str">
        <f>IF(ISBLANK(+F75),"",+F75)</f>
        <v/>
      </c>
      <c r="P75" s="109"/>
      <c r="Q75" s="258"/>
      <c r="R75" s="235"/>
      <c r="S75" s="220">
        <f t="shared" ref="S75:S79" si="15">IF(ISERROR(+Q75*(1-(R75))),"",+Q75*(1-(R75)))</f>
        <v>0</v>
      </c>
      <c r="T75" s="221">
        <f t="shared" ref="T75:T79" si="16">IF(ISERROR(+S75*O75*7),0,+S75*O75*7)</f>
        <v>0</v>
      </c>
      <c r="U75" s="302"/>
      <c r="V75" s="14"/>
      <c r="W75" s="222" t="str">
        <f t="shared" ref="W75:X79" si="17">IF(ISBLANK(+M75),"",+M75)</f>
        <v/>
      </c>
      <c r="X75" s="222" t="str">
        <f t="shared" si="17"/>
        <v/>
      </c>
      <c r="Y75" s="223" t="str">
        <f>IF(ISBLANK(+F75),"",+F75)</f>
        <v/>
      </c>
      <c r="Z75" s="109"/>
      <c r="AA75" s="107"/>
      <c r="AB75" s="236"/>
      <c r="AC75" s="224" t="str">
        <f>IF(ISERROR(IF(OR(Z75="nee",Z75=""),"",+Y75*AA75)),"",IF(OR(Z75="nee",Z75=""),"",+Y75*AA75))</f>
        <v/>
      </c>
      <c r="AD75" s="225" t="str">
        <f>IF(ISERROR((AC75*24*365)/1000),"",(AC75*24*365)/1000)</f>
        <v/>
      </c>
      <c r="AE75" s="221">
        <f>IF(ISERROR(+AD75*tariefKwh*7),0,+AD75*tariefKwh*7)</f>
        <v>0</v>
      </c>
    </row>
    <row r="76" spans="1:34" s="11" customFormat="1" ht="15" customHeight="1" x14ac:dyDescent="0.2">
      <c r="A76" s="59"/>
      <c r="B76" s="139"/>
      <c r="C76" s="180"/>
      <c r="D76" s="64"/>
      <c r="E76" s="64"/>
      <c r="F76" s="234"/>
      <c r="G76" s="258"/>
      <c r="H76" s="65"/>
      <c r="I76" s="220">
        <f>G76*(1-H76)</f>
        <v>0</v>
      </c>
      <c r="J76" s="221">
        <f>IF(ISERROR(+I76*F76),"",+I76*F76)</f>
        <v>0</v>
      </c>
      <c r="K76" s="302"/>
      <c r="L76" s="14"/>
      <c r="M76" s="222" t="str">
        <f t="shared" si="14"/>
        <v/>
      </c>
      <c r="N76" s="222" t="str">
        <f t="shared" si="14"/>
        <v/>
      </c>
      <c r="O76" s="223" t="str">
        <f>IF(ISBLANK(+F76),"",+F76)</f>
        <v/>
      </c>
      <c r="P76" s="109"/>
      <c r="Q76" s="258"/>
      <c r="R76" s="235"/>
      <c r="S76" s="220">
        <f t="shared" si="15"/>
        <v>0</v>
      </c>
      <c r="T76" s="221">
        <f t="shared" si="16"/>
        <v>0</v>
      </c>
      <c r="U76" s="302"/>
      <c r="V76" s="14"/>
      <c r="W76" s="222" t="str">
        <f t="shared" si="17"/>
        <v/>
      </c>
      <c r="X76" s="222" t="str">
        <f t="shared" si="17"/>
        <v/>
      </c>
      <c r="Y76" s="223" t="str">
        <f>IF(ISBLANK(+F76),"",+F76)</f>
        <v/>
      </c>
      <c r="Z76" s="109"/>
      <c r="AA76" s="107"/>
      <c r="AB76" s="236"/>
      <c r="AC76" s="224" t="str">
        <f>IF(ISERROR(IF(OR(Z76="nee",Z76=""),"",+Y76*AA76)),"",IF(OR(Z76="nee",Z76=""),"",+Y76*AA76))</f>
        <v/>
      </c>
      <c r="AD76" s="225" t="str">
        <f>IF(ISERROR((AC76*24*365)/1000),"",(AC76*24*365)/1000)</f>
        <v/>
      </c>
      <c r="AE76" s="221">
        <f>IF(ISERROR(+AD76*tariefKwh*7),0,+AD76*tariefKwh*7)</f>
        <v>0</v>
      </c>
    </row>
    <row r="77" spans="1:34" s="11" customFormat="1" ht="15" customHeight="1" x14ac:dyDescent="0.2">
      <c r="A77" s="59"/>
      <c r="B77" s="139"/>
      <c r="C77" s="180"/>
      <c r="D77" s="64"/>
      <c r="E77" s="64"/>
      <c r="F77" s="234"/>
      <c r="G77" s="258"/>
      <c r="H77" s="65"/>
      <c r="I77" s="220">
        <f>G77*(1-H77)</f>
        <v>0</v>
      </c>
      <c r="J77" s="221">
        <f>IF(ISERROR(+I77*F77),"",+I77*F77)</f>
        <v>0</v>
      </c>
      <c r="K77" s="302"/>
      <c r="L77" s="14"/>
      <c r="M77" s="222" t="str">
        <f t="shared" si="14"/>
        <v/>
      </c>
      <c r="N77" s="222" t="str">
        <f t="shared" si="14"/>
        <v/>
      </c>
      <c r="O77" s="223" t="str">
        <f>IF(ISBLANK(+F77),"",+F77)</f>
        <v/>
      </c>
      <c r="P77" s="109"/>
      <c r="Q77" s="258"/>
      <c r="R77" s="235"/>
      <c r="S77" s="220">
        <f t="shared" si="15"/>
        <v>0</v>
      </c>
      <c r="T77" s="221">
        <f t="shared" si="16"/>
        <v>0</v>
      </c>
      <c r="U77" s="302"/>
      <c r="V77" s="14"/>
      <c r="W77" s="222" t="str">
        <f t="shared" si="17"/>
        <v/>
      </c>
      <c r="X77" s="222" t="str">
        <f t="shared" si="17"/>
        <v/>
      </c>
      <c r="Y77" s="223" t="str">
        <f>IF(ISBLANK(+F77),"",+F77)</f>
        <v/>
      </c>
      <c r="Z77" s="109"/>
      <c r="AA77" s="107"/>
      <c r="AB77" s="236"/>
      <c r="AC77" s="224" t="str">
        <f>IF(ISERROR(IF(OR(Z77="nee",Z77=""),"",+Y77*AA77)),"",IF(OR(Z77="nee",Z77=""),"",+Y77*AA77))</f>
        <v/>
      </c>
      <c r="AD77" s="225" t="str">
        <f>IF(ISERROR((AC77*24*365)/1000),"",(AC77*24*365)/1000)</f>
        <v/>
      </c>
      <c r="AE77" s="221">
        <f>IF(ISERROR(+AD77*tariefKwh*7),0,+AD77*tariefKwh*7)</f>
        <v>0</v>
      </c>
    </row>
    <row r="78" spans="1:34" s="11" customFormat="1" ht="15" customHeight="1" x14ac:dyDescent="0.2">
      <c r="A78" s="59"/>
      <c r="B78" s="139"/>
      <c r="C78" s="180"/>
      <c r="D78" s="64"/>
      <c r="E78" s="64"/>
      <c r="F78" s="234"/>
      <c r="G78" s="258"/>
      <c r="H78" s="65"/>
      <c r="I78" s="220">
        <f>G78*(1-H78)</f>
        <v>0</v>
      </c>
      <c r="J78" s="221">
        <f>IF(ISERROR(+I78*F78),"",+I78*F78)</f>
        <v>0</v>
      </c>
      <c r="K78" s="302"/>
      <c r="L78" s="14"/>
      <c r="M78" s="222" t="str">
        <f t="shared" si="14"/>
        <v/>
      </c>
      <c r="N78" s="222" t="str">
        <f t="shared" si="14"/>
        <v/>
      </c>
      <c r="O78" s="223" t="str">
        <f>IF(ISBLANK(+F78),"",+F78)</f>
        <v/>
      </c>
      <c r="P78" s="109"/>
      <c r="Q78" s="258"/>
      <c r="R78" s="235"/>
      <c r="S78" s="220">
        <f t="shared" si="15"/>
        <v>0</v>
      </c>
      <c r="T78" s="221">
        <f t="shared" si="16"/>
        <v>0</v>
      </c>
      <c r="U78" s="302"/>
      <c r="V78" s="14"/>
      <c r="W78" s="222" t="str">
        <f t="shared" si="17"/>
        <v/>
      </c>
      <c r="X78" s="222" t="str">
        <f t="shared" si="17"/>
        <v/>
      </c>
      <c r="Y78" s="223" t="str">
        <f>IF(ISBLANK(+F78),"",+F78)</f>
        <v/>
      </c>
      <c r="Z78" s="109"/>
      <c r="AA78" s="107"/>
      <c r="AB78" s="236"/>
      <c r="AC78" s="224" t="str">
        <f>IF(ISERROR(IF(OR(Z78="nee",Z78=""),"",+Y78*AA78)),"",IF(OR(Z78="nee",Z78=""),"",+Y78*AA78))</f>
        <v/>
      </c>
      <c r="AD78" s="225" t="str">
        <f>IF(ISERROR((AC78*24*365)/1000),"",(AC78*24*365)/1000)</f>
        <v/>
      </c>
      <c r="AE78" s="221">
        <f>IF(ISERROR(+AD78*tariefKwh*7),0,+AD78*tariefKwh*7)</f>
        <v>0</v>
      </c>
    </row>
    <row r="79" spans="1:34" s="11" customFormat="1" ht="15" customHeight="1" x14ac:dyDescent="0.2">
      <c r="A79" s="59"/>
      <c r="B79" s="139"/>
      <c r="C79" s="180"/>
      <c r="D79" s="64"/>
      <c r="E79" s="64"/>
      <c r="F79" s="234"/>
      <c r="G79" s="258"/>
      <c r="H79" s="65"/>
      <c r="I79" s="220">
        <f>G79*(1-H79)</f>
        <v>0</v>
      </c>
      <c r="J79" s="221">
        <f>IF(ISERROR(+I79*F79),"",+I79*F79)</f>
        <v>0</v>
      </c>
      <c r="K79" s="302"/>
      <c r="L79" s="14"/>
      <c r="M79" s="222" t="str">
        <f t="shared" si="14"/>
        <v/>
      </c>
      <c r="N79" s="222" t="str">
        <f t="shared" si="14"/>
        <v/>
      </c>
      <c r="O79" s="223" t="str">
        <f>IF(ISBLANK(+F79),"",+F79)</f>
        <v/>
      </c>
      <c r="P79" s="109"/>
      <c r="Q79" s="258"/>
      <c r="R79" s="235"/>
      <c r="S79" s="220">
        <f t="shared" si="15"/>
        <v>0</v>
      </c>
      <c r="T79" s="221">
        <f t="shared" si="16"/>
        <v>0</v>
      </c>
      <c r="U79" s="302"/>
      <c r="V79" s="14"/>
      <c r="W79" s="222" t="str">
        <f t="shared" si="17"/>
        <v/>
      </c>
      <c r="X79" s="222" t="str">
        <f t="shared" si="17"/>
        <v/>
      </c>
      <c r="Y79" s="223" t="str">
        <f>IF(ISBLANK(+F79),"",+F79)</f>
        <v/>
      </c>
      <c r="Z79" s="109"/>
      <c r="AA79" s="107"/>
      <c r="AB79" s="236"/>
      <c r="AC79" s="224" t="str">
        <f>IF(ISERROR(IF(OR(Z79="nee",Z79=""),"",+Y79*AA79)),"",IF(OR(Z79="nee",Z79=""),"",+Y79*AA79))</f>
        <v/>
      </c>
      <c r="AD79" s="225" t="str">
        <f>IF(ISERROR((AC79*24*365)/1000),"",(AC79*24*365)/1000)</f>
        <v/>
      </c>
      <c r="AE79" s="221">
        <f>IF(ISERROR(+AD79*tariefKwh*7),0,+AD79*tariefKwh*7)</f>
        <v>0</v>
      </c>
    </row>
    <row r="80" spans="1:34" s="11" customFormat="1" ht="15" customHeight="1" x14ac:dyDescent="0.2">
      <c r="A80" s="59"/>
      <c r="B80" s="80"/>
      <c r="C80" s="226" t="s">
        <v>317</v>
      </c>
      <c r="D80" s="227"/>
      <c r="E80" s="227"/>
      <c r="F80" s="228"/>
      <c r="G80" s="229"/>
      <c r="H80" s="230"/>
      <c r="I80" s="229"/>
      <c r="J80" s="231"/>
      <c r="K80" s="231"/>
      <c r="L80" s="232"/>
      <c r="M80" s="233"/>
      <c r="N80" s="167"/>
      <c r="O80" s="14"/>
      <c r="P80" s="14"/>
      <c r="Q80" s="14"/>
      <c r="R80" s="14"/>
      <c r="S80" s="14"/>
      <c r="T80" s="14"/>
      <c r="U80" s="231"/>
      <c r="V80" s="14"/>
      <c r="W80" s="167"/>
      <c r="X80" s="167"/>
      <c r="Y80" s="14"/>
      <c r="Z80" s="74"/>
      <c r="AA80" s="14"/>
      <c r="AB80" s="14"/>
    </row>
    <row r="81" spans="1:34" s="11" customFormat="1" ht="15" customHeight="1" x14ac:dyDescent="0.2">
      <c r="A81" s="59"/>
      <c r="B81" s="80"/>
      <c r="C81" s="226"/>
      <c r="D81" s="227"/>
      <c r="E81" s="227"/>
      <c r="F81" s="228"/>
      <c r="G81" s="229"/>
      <c r="H81" s="230"/>
      <c r="I81" s="229"/>
      <c r="J81" s="231"/>
      <c r="K81" s="229"/>
      <c r="L81" s="232"/>
      <c r="M81" s="233"/>
      <c r="N81" s="167"/>
      <c r="O81" s="14"/>
      <c r="P81" s="14"/>
      <c r="Q81" s="14"/>
      <c r="R81" s="14"/>
      <c r="S81" s="14"/>
      <c r="T81" s="14"/>
      <c r="U81" s="229"/>
      <c r="V81" s="14"/>
      <c r="W81" s="167"/>
      <c r="X81" s="167"/>
      <c r="Y81" s="14"/>
      <c r="Z81" s="74"/>
      <c r="AA81" s="14"/>
      <c r="AB81" s="14"/>
    </row>
    <row r="82" spans="1:34" s="11" customFormat="1" ht="57.5" x14ac:dyDescent="0.45">
      <c r="A82" s="59"/>
      <c r="B82" s="82" t="s">
        <v>53</v>
      </c>
      <c r="C82" s="513" t="str">
        <f>VLOOKUP(B82,$B$10:$D$21,2,FALSE)</f>
        <v>Variant 3: Licentie(s) integratie WAN-koppeling &amp; Distributie</v>
      </c>
      <c r="D82" s="514" t="e">
        <f>VLOOKUP(C82,$B$10:$D$21,2,FALSE)</f>
        <v>#N/A</v>
      </c>
      <c r="E82" s="514" t="e">
        <f>VLOOKUP(D82,$B$10:$D$21,2,FALSE)</f>
        <v>#N/A</v>
      </c>
      <c r="F82" s="68"/>
      <c r="G82" s="68"/>
      <c r="H82" s="68"/>
      <c r="I82" s="68"/>
      <c r="J82" s="215" t="s">
        <v>50</v>
      </c>
      <c r="K82" s="303"/>
      <c r="L82" s="14"/>
      <c r="M82" s="513" t="str">
        <f>IF(E83="Subscription","Subscription","Onderhoud &amp; Support")</f>
        <v>Onderhoud &amp; Support</v>
      </c>
      <c r="N82" s="514"/>
      <c r="O82" s="514"/>
      <c r="P82" s="514"/>
      <c r="Q82" s="58"/>
      <c r="R82" s="58"/>
      <c r="S82" s="58"/>
      <c r="T82" s="215" t="str">
        <f>"Totaalprijs "&amp;M82&amp;" 
Licentie"</f>
        <v>Totaalprijs Onderhoud &amp; Support 
Licentie</v>
      </c>
      <c r="U82" s="303"/>
      <c r="V82" s="14"/>
      <c r="W82" s="165"/>
      <c r="X82" s="165"/>
      <c r="Y82" s="18"/>
      <c r="Z82" s="18"/>
      <c r="AA82" s="18"/>
      <c r="AB82" s="18"/>
      <c r="AC82" s="18"/>
      <c r="AD82" s="18"/>
      <c r="AE82" s="18"/>
    </row>
    <row r="83" spans="1:34" s="11" customFormat="1" ht="20" thickBot="1" x14ac:dyDescent="0.35">
      <c r="A83" s="59"/>
      <c r="B83" s="83"/>
      <c r="C83" s="84" t="s">
        <v>48</v>
      </c>
      <c r="D83" s="182"/>
      <c r="E83" s="138"/>
      <c r="F83" s="327" t="s">
        <v>49</v>
      </c>
      <c r="G83" s="100"/>
      <c r="H83" s="69"/>
      <c r="I83" s="69"/>
      <c r="J83" s="70">
        <f>SUM(J85:J87)</f>
        <v>0</v>
      </c>
      <c r="K83" s="304"/>
      <c r="L83" s="14"/>
      <c r="M83" s="169"/>
      <c r="N83" s="168"/>
      <c r="O83" s="71"/>
      <c r="P83" s="71"/>
      <c r="Q83" s="71"/>
      <c r="R83" s="71"/>
      <c r="S83" s="71"/>
      <c r="T83" s="72">
        <f>SUM(T85:T87)</f>
        <v>0</v>
      </c>
      <c r="U83" s="304"/>
      <c r="V83" s="14"/>
      <c r="W83" s="165"/>
      <c r="X83" s="165"/>
      <c r="Y83" s="18"/>
      <c r="Z83" s="18"/>
      <c r="AA83" s="18"/>
      <c r="AB83" s="18"/>
      <c r="AC83" s="18"/>
      <c r="AD83" s="18"/>
      <c r="AE83" s="18"/>
    </row>
    <row r="84" spans="1:34" s="11" customFormat="1" ht="70.5" thickTop="1" x14ac:dyDescent="0.3">
      <c r="A84" s="59"/>
      <c r="B84" s="139"/>
      <c r="C84" s="216" t="s">
        <v>5</v>
      </c>
      <c r="D84" s="216" t="s">
        <v>11</v>
      </c>
      <c r="E84" s="216" t="s">
        <v>14</v>
      </c>
      <c r="F84" s="217" t="s">
        <v>17</v>
      </c>
      <c r="G84" s="217" t="s">
        <v>45</v>
      </c>
      <c r="H84" s="217" t="s">
        <v>192</v>
      </c>
      <c r="I84" s="217" t="s">
        <v>12</v>
      </c>
      <c r="J84" s="217" t="s">
        <v>13</v>
      </c>
      <c r="K84" s="301" t="s">
        <v>222</v>
      </c>
      <c r="L84" s="14"/>
      <c r="M84" s="216" t="s">
        <v>5</v>
      </c>
      <c r="N84" s="216" t="s">
        <v>11</v>
      </c>
      <c r="O84" s="217" t="s">
        <v>17</v>
      </c>
      <c r="P84" s="218" t="s">
        <v>21</v>
      </c>
      <c r="Q84" s="217" t="s">
        <v>336</v>
      </c>
      <c r="R84" s="217" t="s">
        <v>192</v>
      </c>
      <c r="S84" s="217" t="s">
        <v>337</v>
      </c>
      <c r="T84" s="217" t="s">
        <v>236</v>
      </c>
      <c r="U84" s="301" t="s">
        <v>222</v>
      </c>
      <c r="V84" s="14"/>
      <c r="W84" s="165"/>
      <c r="X84" s="165"/>
      <c r="Y84" s="18"/>
      <c r="Z84" s="18"/>
      <c r="AA84" s="18"/>
      <c r="AB84" s="18"/>
      <c r="AC84" s="18"/>
      <c r="AD84" s="18"/>
      <c r="AE84" s="18"/>
    </row>
    <row r="85" spans="1:34" s="11" customFormat="1" ht="15" customHeight="1" x14ac:dyDescent="0.2">
      <c r="A85" s="59"/>
      <c r="B85" s="139"/>
      <c r="C85" s="180"/>
      <c r="D85" s="64"/>
      <c r="E85" s="64"/>
      <c r="F85" s="234"/>
      <c r="G85" s="258"/>
      <c r="H85" s="65"/>
      <c r="I85" s="220">
        <f>G85*(1-H85)</f>
        <v>0</v>
      </c>
      <c r="J85" s="221">
        <f>IF(ISERROR(+I85*F85),"",+I85*F85)</f>
        <v>0</v>
      </c>
      <c r="K85" s="302"/>
      <c r="L85" s="14"/>
      <c r="M85" s="222" t="str">
        <f t="shared" ref="M85:N87" si="18">IF(ISBLANK(+C85),"",+C85)</f>
        <v/>
      </c>
      <c r="N85" s="222" t="str">
        <f t="shared" si="18"/>
        <v/>
      </c>
      <c r="O85" s="223" t="str">
        <f>IF(ISBLANK(+F85),"",+F85)</f>
        <v/>
      </c>
      <c r="P85" s="109"/>
      <c r="Q85" s="258"/>
      <c r="R85" s="235"/>
      <c r="S85" s="220">
        <f t="shared" ref="S85:S87" si="19">IF(ISERROR(+Q85*(1-(R85))),"",+Q85*(1-(R85)))</f>
        <v>0</v>
      </c>
      <c r="T85" s="221">
        <f t="shared" ref="T85:T87" si="20">IF(ISERROR(+S85*O85*7),0,+S85*O85*7)</f>
        <v>0</v>
      </c>
      <c r="U85" s="302"/>
      <c r="V85" s="14"/>
      <c r="W85" s="165"/>
      <c r="X85" s="165"/>
      <c r="Y85" s="18"/>
      <c r="Z85" s="18"/>
      <c r="AA85" s="18"/>
      <c r="AB85" s="18"/>
      <c r="AC85" s="18"/>
      <c r="AD85" s="18"/>
      <c r="AE85" s="18"/>
    </row>
    <row r="86" spans="1:34" s="11" customFormat="1" ht="15" customHeight="1" x14ac:dyDescent="0.2">
      <c r="A86" s="59"/>
      <c r="B86" s="139"/>
      <c r="C86" s="180"/>
      <c r="D86" s="64"/>
      <c r="E86" s="64"/>
      <c r="F86" s="234"/>
      <c r="G86" s="258"/>
      <c r="H86" s="65"/>
      <c r="I86" s="220">
        <f>G86*(1-H86)</f>
        <v>0</v>
      </c>
      <c r="J86" s="221">
        <f>IF(ISERROR(+I86*F86),"",+I86*F86)</f>
        <v>0</v>
      </c>
      <c r="K86" s="302"/>
      <c r="L86" s="14"/>
      <c r="M86" s="222" t="str">
        <f t="shared" si="18"/>
        <v/>
      </c>
      <c r="N86" s="222" t="str">
        <f t="shared" si="18"/>
        <v/>
      </c>
      <c r="O86" s="223" t="str">
        <f>IF(ISBLANK(+F86),"",+F86)</f>
        <v/>
      </c>
      <c r="P86" s="109"/>
      <c r="Q86" s="258"/>
      <c r="R86" s="235"/>
      <c r="S86" s="220">
        <f t="shared" si="19"/>
        <v>0</v>
      </c>
      <c r="T86" s="221">
        <f t="shared" si="20"/>
        <v>0</v>
      </c>
      <c r="U86" s="302"/>
      <c r="V86" s="14"/>
      <c r="W86" s="165"/>
      <c r="X86" s="165"/>
      <c r="Y86" s="18"/>
      <c r="Z86" s="18"/>
      <c r="AA86" s="18"/>
      <c r="AB86" s="18"/>
      <c r="AC86" s="18"/>
      <c r="AD86" s="18"/>
      <c r="AE86" s="18"/>
    </row>
    <row r="87" spans="1:34" s="11" customFormat="1" ht="15" customHeight="1" x14ac:dyDescent="0.2">
      <c r="A87" s="59"/>
      <c r="B87" s="139"/>
      <c r="C87" s="180"/>
      <c r="D87" s="64"/>
      <c r="E87" s="64"/>
      <c r="F87" s="234"/>
      <c r="G87" s="258"/>
      <c r="H87" s="65"/>
      <c r="I87" s="220">
        <f>G87*(1-H87)</f>
        <v>0</v>
      </c>
      <c r="J87" s="221">
        <f>IF(ISERROR(+I87*F87),"",+I87*F87)</f>
        <v>0</v>
      </c>
      <c r="K87" s="302"/>
      <c r="L87" s="14"/>
      <c r="M87" s="222" t="str">
        <f t="shared" si="18"/>
        <v/>
      </c>
      <c r="N87" s="222" t="str">
        <f t="shared" si="18"/>
        <v/>
      </c>
      <c r="O87" s="223" t="str">
        <f>IF(ISBLANK(+F87),"",+F87)</f>
        <v/>
      </c>
      <c r="P87" s="109"/>
      <c r="Q87" s="258"/>
      <c r="R87" s="235"/>
      <c r="S87" s="220">
        <f t="shared" si="19"/>
        <v>0</v>
      </c>
      <c r="T87" s="221">
        <f t="shared" si="20"/>
        <v>0</v>
      </c>
      <c r="U87" s="302"/>
      <c r="V87" s="14"/>
      <c r="W87" s="165"/>
      <c r="X87" s="165"/>
      <c r="Y87" s="18"/>
      <c r="Z87" s="18"/>
      <c r="AA87" s="18"/>
      <c r="AB87" s="18"/>
      <c r="AC87" s="18"/>
      <c r="AD87" s="18"/>
      <c r="AE87" s="18"/>
    </row>
    <row r="88" spans="1:34" s="11" customFormat="1" ht="15" customHeight="1" thickBot="1" x14ac:dyDescent="0.35">
      <c r="A88" s="59"/>
      <c r="B88" s="173"/>
      <c r="C88" s="173"/>
      <c r="D88" s="173"/>
      <c r="E88" s="24"/>
      <c r="F88" s="20"/>
      <c r="G88" s="20"/>
      <c r="H88" s="20"/>
      <c r="I88" s="20"/>
      <c r="J88" s="20"/>
      <c r="K88" s="20"/>
      <c r="L88" s="20"/>
      <c r="M88" s="164"/>
      <c r="N88" s="164"/>
      <c r="O88" s="20"/>
      <c r="P88" s="20"/>
      <c r="Q88" s="20"/>
      <c r="R88" s="20"/>
      <c r="S88" s="20"/>
      <c r="T88" s="20"/>
      <c r="U88" s="20"/>
      <c r="V88" s="20"/>
      <c r="W88" s="164"/>
      <c r="X88" s="164"/>
      <c r="Y88" s="20"/>
      <c r="Z88" s="20"/>
      <c r="AA88" s="20"/>
      <c r="AB88" s="20"/>
      <c r="AC88" s="20"/>
      <c r="AD88" s="20"/>
      <c r="AE88" s="20"/>
    </row>
    <row r="89" spans="1:34" s="11" customFormat="1" ht="15" customHeight="1" x14ac:dyDescent="0.3">
      <c r="A89" s="59"/>
      <c r="B89" s="174"/>
      <c r="C89" s="174"/>
      <c r="D89" s="174"/>
      <c r="E89" s="17"/>
      <c r="F89" s="18"/>
      <c r="G89" s="18"/>
      <c r="H89" s="18"/>
      <c r="I89" s="18"/>
      <c r="J89" s="18"/>
      <c r="K89" s="18"/>
      <c r="L89" s="18"/>
      <c r="M89" s="165"/>
      <c r="N89" s="165"/>
      <c r="O89" s="18"/>
      <c r="P89" s="18"/>
      <c r="Q89" s="18"/>
      <c r="R89" s="18"/>
      <c r="S89" s="18"/>
      <c r="T89" s="18"/>
      <c r="U89" s="18"/>
      <c r="V89" s="18"/>
      <c r="W89" s="165"/>
      <c r="X89" s="165"/>
      <c r="Y89" s="18"/>
      <c r="Z89" s="18"/>
      <c r="AA89" s="18"/>
      <c r="AB89" s="18"/>
      <c r="AC89" s="18"/>
      <c r="AD89" s="18"/>
      <c r="AE89" s="18"/>
    </row>
    <row r="90" spans="1:34" s="11" customFormat="1" ht="19.5" x14ac:dyDescent="0.2">
      <c r="A90" s="59"/>
      <c r="B90" s="88" t="s">
        <v>58</v>
      </c>
      <c r="C90" s="84" t="str">
        <f>VLOOKUP(B90,$B$10:$D$21,2,FALSE)</f>
        <v>Variant 4, Integratie Decentrale WAN-koppeling &amp; Distributie</v>
      </c>
      <c r="D90" s="179"/>
      <c r="E90" s="132"/>
      <c r="F90" s="132"/>
      <c r="G90" s="135" t="s">
        <v>44</v>
      </c>
      <c r="H90" s="135"/>
      <c r="I90" s="132"/>
      <c r="J90" s="131"/>
      <c r="K90" s="299"/>
      <c r="L90" s="86"/>
      <c r="M90" s="279" t="s">
        <v>335</v>
      </c>
      <c r="N90" s="280"/>
      <c r="O90" s="281"/>
      <c r="P90" s="281"/>
      <c r="Q90" s="281"/>
      <c r="R90" s="281"/>
      <c r="S90" s="132"/>
      <c r="T90" s="131"/>
      <c r="U90" s="299"/>
      <c r="V90" s="86"/>
      <c r="W90" s="279" t="s">
        <v>18</v>
      </c>
      <c r="X90" s="280"/>
      <c r="Y90" s="281"/>
      <c r="Z90" s="281"/>
      <c r="AA90" s="281"/>
      <c r="AB90" s="281"/>
      <c r="AC90" s="281"/>
      <c r="AD90" s="132"/>
      <c r="AE90" s="131"/>
    </row>
    <row r="91" spans="1:34" s="87" customFormat="1" ht="20" thickBot="1" x14ac:dyDescent="0.25">
      <c r="A91" s="59"/>
      <c r="B91" s="59"/>
      <c r="C91" s="84" t="s">
        <v>23</v>
      </c>
      <c r="D91" s="179"/>
      <c r="E91" s="521" t="str">
        <f>"Integratie A"&amp;LEFT(B90,1)&amp;" : "</f>
        <v xml:space="preserve">Integratie A4 : </v>
      </c>
      <c r="F91" s="522"/>
      <c r="G91" s="527"/>
      <c r="H91" s="528"/>
      <c r="I91" s="89" t="s">
        <v>24</v>
      </c>
      <c r="J91" s="85">
        <f>SUM(J93:J97)</f>
        <v>0</v>
      </c>
      <c r="K91" s="300"/>
      <c r="L91" s="59"/>
      <c r="M91" s="277"/>
      <c r="N91" s="278"/>
      <c r="O91" s="133"/>
      <c r="P91" s="133"/>
      <c r="Q91" s="133"/>
      <c r="R91" s="133"/>
      <c r="S91" s="136" t="s">
        <v>24</v>
      </c>
      <c r="T91" s="137">
        <f>SUM(T93:T97)</f>
        <v>0</v>
      </c>
      <c r="U91" s="300"/>
      <c r="V91" s="59"/>
      <c r="W91" s="277"/>
      <c r="X91" s="278"/>
      <c r="Y91" s="133"/>
      <c r="Z91" s="133"/>
      <c r="AA91" s="133"/>
      <c r="AB91" s="133"/>
      <c r="AC91" s="133"/>
      <c r="AD91" s="136" t="s">
        <v>24</v>
      </c>
      <c r="AE91" s="137">
        <f>SUM(AE93:AE97)</f>
        <v>0</v>
      </c>
      <c r="AF91" s="11"/>
      <c r="AG91" s="11"/>
      <c r="AH91" s="11"/>
    </row>
    <row r="92" spans="1:34" s="11" customFormat="1" ht="70.5" thickTop="1" x14ac:dyDescent="0.3">
      <c r="A92" s="59"/>
      <c r="B92" s="139"/>
      <c r="C92" s="216" t="s">
        <v>5</v>
      </c>
      <c r="D92" s="216" t="s">
        <v>11</v>
      </c>
      <c r="E92" s="216" t="s">
        <v>14</v>
      </c>
      <c r="F92" s="217" t="s">
        <v>17</v>
      </c>
      <c r="G92" s="217" t="s">
        <v>45</v>
      </c>
      <c r="H92" s="217" t="s">
        <v>192</v>
      </c>
      <c r="I92" s="217" t="s">
        <v>12</v>
      </c>
      <c r="J92" s="217" t="s">
        <v>13</v>
      </c>
      <c r="K92" s="301" t="s">
        <v>222</v>
      </c>
      <c r="L92" s="14"/>
      <c r="M92" s="216" t="s">
        <v>5</v>
      </c>
      <c r="N92" s="216" t="s">
        <v>11</v>
      </c>
      <c r="O92" s="217" t="s">
        <v>17</v>
      </c>
      <c r="P92" s="218" t="s">
        <v>21</v>
      </c>
      <c r="Q92" s="217" t="s">
        <v>336</v>
      </c>
      <c r="R92" s="217" t="s">
        <v>192</v>
      </c>
      <c r="S92" s="217" t="s">
        <v>337</v>
      </c>
      <c r="T92" s="217" t="s">
        <v>236</v>
      </c>
      <c r="U92" s="301" t="s">
        <v>222</v>
      </c>
      <c r="V92" s="14"/>
      <c r="W92" s="216" t="s">
        <v>5</v>
      </c>
      <c r="X92" s="216" t="s">
        <v>11</v>
      </c>
      <c r="Y92" s="217" t="s">
        <v>17</v>
      </c>
      <c r="Z92" s="218" t="s">
        <v>21</v>
      </c>
      <c r="AA92" s="217" t="s">
        <v>320</v>
      </c>
      <c r="AB92" s="219" t="s">
        <v>16</v>
      </c>
      <c r="AC92" s="217" t="s">
        <v>320</v>
      </c>
      <c r="AD92" s="217" t="s">
        <v>20</v>
      </c>
      <c r="AE92" s="217" t="s">
        <v>238</v>
      </c>
    </row>
    <row r="93" spans="1:34" s="11" customFormat="1" ht="15" customHeight="1" x14ac:dyDescent="0.2">
      <c r="A93" s="59"/>
      <c r="B93" s="139"/>
      <c r="C93" s="180"/>
      <c r="D93" s="64"/>
      <c r="E93" s="64"/>
      <c r="F93" s="234"/>
      <c r="G93" s="258"/>
      <c r="H93" s="65"/>
      <c r="I93" s="220">
        <f>G93*(1-H93)</f>
        <v>0</v>
      </c>
      <c r="J93" s="221">
        <f>IF(ISERROR(+I93*F93),"",+I93*F93)</f>
        <v>0</v>
      </c>
      <c r="K93" s="302"/>
      <c r="L93" s="14"/>
      <c r="M93" s="222" t="str">
        <f t="shared" ref="M93:N97" si="21">IF(ISBLANK(+C93),"",+C93)</f>
        <v/>
      </c>
      <c r="N93" s="222" t="str">
        <f t="shared" si="21"/>
        <v/>
      </c>
      <c r="O93" s="223" t="str">
        <f>IF(ISBLANK(+F93),"",+F93)</f>
        <v/>
      </c>
      <c r="P93" s="109"/>
      <c r="Q93" s="258"/>
      <c r="R93" s="235"/>
      <c r="S93" s="220">
        <f t="shared" ref="S93:S97" si="22">IF(ISERROR(+Q93*(1-(R93))),"",+Q93*(1-(R93)))</f>
        <v>0</v>
      </c>
      <c r="T93" s="221">
        <f t="shared" ref="T93:T97" si="23">IF(ISERROR(+S93*O93*7),0,+S93*O93*7)</f>
        <v>0</v>
      </c>
      <c r="U93" s="302"/>
      <c r="V93" s="14"/>
      <c r="W93" s="222" t="str">
        <f t="shared" ref="W93:X97" si="24">IF(ISBLANK(+M93),"",+M93)</f>
        <v/>
      </c>
      <c r="X93" s="222" t="str">
        <f t="shared" si="24"/>
        <v/>
      </c>
      <c r="Y93" s="223" t="str">
        <f>IF(ISBLANK(+F93),"",+F93)</f>
        <v/>
      </c>
      <c r="Z93" s="109"/>
      <c r="AA93" s="107"/>
      <c r="AB93" s="236"/>
      <c r="AC93" s="224" t="str">
        <f>IF(ISERROR(IF(OR(Z93="nee",Z93=""),"",+Y93*AA93)),"",IF(OR(Z93="nee",Z93=""),"",+Y93*AA93))</f>
        <v/>
      </c>
      <c r="AD93" s="225" t="str">
        <f>IF(ISERROR((AC93*24*365)/1000),"",(AC93*24*365)/1000)</f>
        <v/>
      </c>
      <c r="AE93" s="221">
        <f>IF(ISERROR(+AD93*tariefKwh*7),0,+AD93*tariefKwh*7)</f>
        <v>0</v>
      </c>
    </row>
    <row r="94" spans="1:34" s="11" customFormat="1" ht="15" customHeight="1" x14ac:dyDescent="0.2">
      <c r="A94" s="59"/>
      <c r="B94" s="139"/>
      <c r="C94" s="180"/>
      <c r="D94" s="64"/>
      <c r="E94" s="64"/>
      <c r="F94" s="234"/>
      <c r="G94" s="258"/>
      <c r="H94" s="65"/>
      <c r="I94" s="220">
        <f>G94*(1-H94)</f>
        <v>0</v>
      </c>
      <c r="J94" s="221">
        <f>IF(ISERROR(+I94*F94),"",+I94*F94)</f>
        <v>0</v>
      </c>
      <c r="K94" s="302"/>
      <c r="L94" s="14"/>
      <c r="M94" s="222" t="str">
        <f t="shared" si="21"/>
        <v/>
      </c>
      <c r="N94" s="222" t="str">
        <f t="shared" si="21"/>
        <v/>
      </c>
      <c r="O94" s="223" t="str">
        <f>IF(ISBLANK(+F94),"",+F94)</f>
        <v/>
      </c>
      <c r="P94" s="109"/>
      <c r="Q94" s="258"/>
      <c r="R94" s="235"/>
      <c r="S94" s="220">
        <f t="shared" si="22"/>
        <v>0</v>
      </c>
      <c r="T94" s="221">
        <f t="shared" si="23"/>
        <v>0</v>
      </c>
      <c r="U94" s="302"/>
      <c r="V94" s="14"/>
      <c r="W94" s="222" t="str">
        <f t="shared" si="24"/>
        <v/>
      </c>
      <c r="X94" s="222" t="str">
        <f t="shared" si="24"/>
        <v/>
      </c>
      <c r="Y94" s="223" t="str">
        <f>IF(ISBLANK(+F94),"",+F94)</f>
        <v/>
      </c>
      <c r="Z94" s="109"/>
      <c r="AA94" s="107"/>
      <c r="AB94" s="236"/>
      <c r="AC94" s="224" t="str">
        <f>IF(ISERROR(IF(OR(Z94="nee",Z94=""),"",+Y94*AA94)),"",IF(OR(Z94="nee",Z94=""),"",+Y94*AA94))</f>
        <v/>
      </c>
      <c r="AD94" s="225" t="str">
        <f>IF(ISERROR((AC94*24*365)/1000),"",(AC94*24*365)/1000)</f>
        <v/>
      </c>
      <c r="AE94" s="221">
        <f>IF(ISERROR(+AD94*tariefKwh*7),0,+AD94*tariefKwh*7)</f>
        <v>0</v>
      </c>
    </row>
    <row r="95" spans="1:34" s="11" customFormat="1" ht="15" customHeight="1" x14ac:dyDescent="0.2">
      <c r="A95" s="59"/>
      <c r="B95" s="139"/>
      <c r="C95" s="180"/>
      <c r="D95" s="64"/>
      <c r="E95" s="64"/>
      <c r="F95" s="234"/>
      <c r="G95" s="258"/>
      <c r="H95" s="65"/>
      <c r="I95" s="220">
        <f>G95*(1-H95)</f>
        <v>0</v>
      </c>
      <c r="J95" s="221">
        <f>IF(ISERROR(+I95*F95),"",+I95*F95)</f>
        <v>0</v>
      </c>
      <c r="K95" s="302"/>
      <c r="L95" s="14"/>
      <c r="M95" s="222" t="str">
        <f t="shared" si="21"/>
        <v/>
      </c>
      <c r="N95" s="222" t="str">
        <f t="shared" si="21"/>
        <v/>
      </c>
      <c r="O95" s="223" t="str">
        <f>IF(ISBLANK(+F95),"",+F95)</f>
        <v/>
      </c>
      <c r="P95" s="109"/>
      <c r="Q95" s="258"/>
      <c r="R95" s="235"/>
      <c r="S95" s="220">
        <f t="shared" si="22"/>
        <v>0</v>
      </c>
      <c r="T95" s="221">
        <f t="shared" si="23"/>
        <v>0</v>
      </c>
      <c r="U95" s="302"/>
      <c r="V95" s="14"/>
      <c r="W95" s="222" t="str">
        <f t="shared" si="24"/>
        <v/>
      </c>
      <c r="X95" s="222" t="str">
        <f t="shared" si="24"/>
        <v/>
      </c>
      <c r="Y95" s="223" t="str">
        <f>IF(ISBLANK(+F95),"",+F95)</f>
        <v/>
      </c>
      <c r="Z95" s="109"/>
      <c r="AA95" s="107"/>
      <c r="AB95" s="236"/>
      <c r="AC95" s="224" t="str">
        <f>IF(ISERROR(IF(OR(Z95="nee",Z95=""),"",+Y95*AA95)),"",IF(OR(Z95="nee",Z95=""),"",+Y95*AA95))</f>
        <v/>
      </c>
      <c r="AD95" s="225" t="str">
        <f>IF(ISERROR((AC95*24*365)/1000),"",(AC95*24*365)/1000)</f>
        <v/>
      </c>
      <c r="AE95" s="221">
        <f>IF(ISERROR(+AD95*tariefKwh*7),0,+AD95*tariefKwh*7)</f>
        <v>0</v>
      </c>
    </row>
    <row r="96" spans="1:34" s="11" customFormat="1" ht="15" customHeight="1" x14ac:dyDescent="0.2">
      <c r="A96" s="59"/>
      <c r="B96" s="139"/>
      <c r="C96" s="180"/>
      <c r="D96" s="64"/>
      <c r="E96" s="64"/>
      <c r="F96" s="234"/>
      <c r="G96" s="258"/>
      <c r="H96" s="65"/>
      <c r="I96" s="220">
        <f>G96*(1-H96)</f>
        <v>0</v>
      </c>
      <c r="J96" s="221">
        <f>IF(ISERROR(+I96*F96),"",+I96*F96)</f>
        <v>0</v>
      </c>
      <c r="K96" s="302"/>
      <c r="L96" s="14"/>
      <c r="M96" s="222" t="str">
        <f t="shared" si="21"/>
        <v/>
      </c>
      <c r="N96" s="222" t="str">
        <f t="shared" si="21"/>
        <v/>
      </c>
      <c r="O96" s="223" t="str">
        <f>IF(ISBLANK(+F96),"",+F96)</f>
        <v/>
      </c>
      <c r="P96" s="109"/>
      <c r="Q96" s="258"/>
      <c r="R96" s="235"/>
      <c r="S96" s="220">
        <f t="shared" si="22"/>
        <v>0</v>
      </c>
      <c r="T96" s="221">
        <f t="shared" si="23"/>
        <v>0</v>
      </c>
      <c r="U96" s="302"/>
      <c r="V96" s="14"/>
      <c r="W96" s="222" t="str">
        <f t="shared" si="24"/>
        <v/>
      </c>
      <c r="X96" s="222" t="str">
        <f t="shared" si="24"/>
        <v/>
      </c>
      <c r="Y96" s="223" t="str">
        <f>IF(ISBLANK(+F96),"",+F96)</f>
        <v/>
      </c>
      <c r="Z96" s="109"/>
      <c r="AA96" s="107"/>
      <c r="AB96" s="236"/>
      <c r="AC96" s="224" t="str">
        <f>IF(ISERROR(IF(OR(Z96="nee",Z96=""),"",+Y96*AA96)),"",IF(OR(Z96="nee",Z96=""),"",+Y96*AA96))</f>
        <v/>
      </c>
      <c r="AD96" s="225" t="str">
        <f>IF(ISERROR((AC96*24*365)/1000),"",(AC96*24*365)/1000)</f>
        <v/>
      </c>
      <c r="AE96" s="221">
        <f>IF(ISERROR(+AD96*tariefKwh*7),0,+AD96*tariefKwh*7)</f>
        <v>0</v>
      </c>
    </row>
    <row r="97" spans="1:32" s="11" customFormat="1" ht="15" customHeight="1" x14ac:dyDescent="0.2">
      <c r="A97" s="59"/>
      <c r="B97" s="139"/>
      <c r="C97" s="180"/>
      <c r="D97" s="64"/>
      <c r="E97" s="64"/>
      <c r="F97" s="234"/>
      <c r="G97" s="258"/>
      <c r="H97" s="65"/>
      <c r="I97" s="220">
        <f>G97*(1-H97)</f>
        <v>0</v>
      </c>
      <c r="J97" s="221">
        <f>IF(ISERROR(+I97*F97),"",+I97*F97)</f>
        <v>0</v>
      </c>
      <c r="K97" s="302"/>
      <c r="L97" s="14"/>
      <c r="M97" s="222" t="str">
        <f t="shared" si="21"/>
        <v/>
      </c>
      <c r="N97" s="222" t="str">
        <f t="shared" si="21"/>
        <v/>
      </c>
      <c r="O97" s="223" t="str">
        <f>IF(ISBLANK(+F97),"",+F97)</f>
        <v/>
      </c>
      <c r="P97" s="109"/>
      <c r="Q97" s="258"/>
      <c r="R97" s="235"/>
      <c r="S97" s="220">
        <f t="shared" si="22"/>
        <v>0</v>
      </c>
      <c r="T97" s="221">
        <f t="shared" si="23"/>
        <v>0</v>
      </c>
      <c r="U97" s="302"/>
      <c r="V97" s="14"/>
      <c r="W97" s="222" t="str">
        <f t="shared" si="24"/>
        <v/>
      </c>
      <c r="X97" s="222" t="str">
        <f t="shared" si="24"/>
        <v/>
      </c>
      <c r="Y97" s="223" t="str">
        <f>IF(ISBLANK(+F97),"",+F97)</f>
        <v/>
      </c>
      <c r="Z97" s="109"/>
      <c r="AA97" s="107"/>
      <c r="AB97" s="236"/>
      <c r="AC97" s="224" t="str">
        <f>IF(ISERROR(IF(OR(Z97="nee",Z97=""),"",+Y97*AA97)),"",IF(OR(Z97="nee",Z97=""),"",+Y97*AA97))</f>
        <v/>
      </c>
      <c r="AD97" s="225" t="str">
        <f>IF(ISERROR((AC97*24*365)/1000),"",(AC97*24*365)/1000)</f>
        <v/>
      </c>
      <c r="AE97" s="221">
        <f>IF(ISERROR(+AD97*tariefKwh*7),0,+AD97*tariefKwh*7)</f>
        <v>0</v>
      </c>
    </row>
    <row r="98" spans="1:32" s="11" customFormat="1" ht="15" customHeight="1" x14ac:dyDescent="0.2">
      <c r="A98" s="59"/>
      <c r="B98" s="80"/>
      <c r="C98" s="226" t="s">
        <v>317</v>
      </c>
      <c r="D98" s="227"/>
      <c r="E98" s="227"/>
      <c r="F98" s="228"/>
      <c r="G98" s="229"/>
      <c r="H98" s="230"/>
      <c r="I98" s="229"/>
      <c r="J98" s="231"/>
      <c r="K98" s="231"/>
      <c r="L98" s="232"/>
      <c r="M98" s="233"/>
      <c r="N98" s="167"/>
      <c r="O98" s="14"/>
      <c r="P98" s="14"/>
      <c r="Q98" s="14"/>
      <c r="R98" s="14"/>
      <c r="S98" s="14"/>
      <c r="T98" s="14"/>
      <c r="U98" s="231"/>
      <c r="V98" s="14"/>
      <c r="W98" s="167"/>
      <c r="X98" s="167"/>
      <c r="Y98" s="14"/>
      <c r="Z98" s="74"/>
      <c r="AA98" s="14"/>
      <c r="AB98" s="14"/>
    </row>
    <row r="99" spans="1:32" s="11" customFormat="1" ht="15" customHeight="1" x14ac:dyDescent="0.2">
      <c r="A99" s="59"/>
      <c r="B99" s="80"/>
      <c r="C99" s="226"/>
      <c r="D99" s="227"/>
      <c r="E99" s="227"/>
      <c r="F99" s="228"/>
      <c r="G99" s="229"/>
      <c r="H99" s="230"/>
      <c r="I99" s="229"/>
      <c r="J99" s="231"/>
      <c r="K99" s="229"/>
      <c r="L99" s="232"/>
      <c r="M99" s="233"/>
      <c r="N99" s="167"/>
      <c r="O99" s="14"/>
      <c r="P99" s="14"/>
      <c r="Q99" s="14"/>
      <c r="R99" s="14"/>
      <c r="S99" s="14"/>
      <c r="T99" s="14"/>
      <c r="U99" s="229"/>
      <c r="V99" s="14"/>
      <c r="W99" s="167"/>
      <c r="X99" s="167"/>
      <c r="Y99" s="14"/>
      <c r="Z99" s="74"/>
      <c r="AA99" s="14"/>
      <c r="AB99" s="14"/>
    </row>
    <row r="100" spans="1:32" s="11" customFormat="1" ht="57" customHeight="1" x14ac:dyDescent="0.45">
      <c r="A100" s="59"/>
      <c r="B100" s="82" t="s">
        <v>61</v>
      </c>
      <c r="C100" s="513" t="str">
        <f>VLOOKUP(B100,$B$10:$D$21,2,FALSE)</f>
        <v>Variant 4: Licentie(s) integratie WAN-koppeling &amp; Distributie</v>
      </c>
      <c r="D100" s="514" t="e">
        <f>VLOOKUP(C100,$B$10:$D$21,2,FALSE)</f>
        <v>#N/A</v>
      </c>
      <c r="E100" s="514" t="e">
        <f>VLOOKUP(D100,$B$10:$D$21,2,FALSE)</f>
        <v>#N/A</v>
      </c>
      <c r="F100" s="68"/>
      <c r="G100" s="68"/>
      <c r="H100" s="68"/>
      <c r="I100" s="68"/>
      <c r="J100" s="215" t="s">
        <v>50</v>
      </c>
      <c r="K100" s="303"/>
      <c r="L100" s="14"/>
      <c r="M100" s="513" t="str">
        <f>IF(E101="Subscription","Subscription","Onderhoud &amp; Support")</f>
        <v>Onderhoud &amp; Support</v>
      </c>
      <c r="N100" s="514"/>
      <c r="O100" s="514"/>
      <c r="P100" s="514"/>
      <c r="Q100" s="58"/>
      <c r="R100" s="58"/>
      <c r="S100" s="58"/>
      <c r="T100" s="215" t="str">
        <f>"Totaalprijs "&amp;M100&amp;" 
Licentie"</f>
        <v>Totaalprijs Onderhoud &amp; Support 
Licentie</v>
      </c>
      <c r="U100" s="303"/>
      <c r="V100" s="14"/>
      <c r="W100" s="165"/>
      <c r="X100" s="165"/>
      <c r="Y100" s="18"/>
      <c r="Z100" s="18"/>
      <c r="AA100" s="18"/>
      <c r="AB100" s="18"/>
      <c r="AC100" s="18"/>
      <c r="AD100" s="18"/>
      <c r="AE100" s="18"/>
    </row>
    <row r="101" spans="1:32" s="11" customFormat="1" ht="20" thickBot="1" x14ac:dyDescent="0.35">
      <c r="A101" s="59"/>
      <c r="B101" s="83"/>
      <c r="C101" s="84" t="s">
        <v>48</v>
      </c>
      <c r="D101" s="182"/>
      <c r="E101" s="138"/>
      <c r="F101" s="327" t="s">
        <v>49</v>
      </c>
      <c r="G101" s="100"/>
      <c r="H101" s="69"/>
      <c r="I101" s="69"/>
      <c r="J101" s="70">
        <f>SUM(J103:J105)</f>
        <v>0</v>
      </c>
      <c r="K101" s="304"/>
      <c r="L101" s="14"/>
      <c r="M101" s="169"/>
      <c r="N101" s="168"/>
      <c r="O101" s="71"/>
      <c r="P101" s="71"/>
      <c r="Q101" s="71"/>
      <c r="R101" s="71"/>
      <c r="S101" s="71"/>
      <c r="T101" s="72">
        <f>SUM(T103:T105)</f>
        <v>0</v>
      </c>
      <c r="U101" s="304"/>
      <c r="V101" s="14"/>
      <c r="W101" s="165"/>
      <c r="X101" s="165"/>
      <c r="Y101" s="18"/>
      <c r="Z101" s="18"/>
      <c r="AA101" s="18"/>
      <c r="AB101" s="18"/>
      <c r="AC101" s="18"/>
      <c r="AD101" s="18"/>
      <c r="AE101" s="18"/>
    </row>
    <row r="102" spans="1:32" s="11" customFormat="1" ht="70.5" thickTop="1" x14ac:dyDescent="0.3">
      <c r="A102" s="59"/>
      <c r="B102" s="139"/>
      <c r="C102" s="216" t="s">
        <v>5</v>
      </c>
      <c r="D102" s="216" t="s">
        <v>11</v>
      </c>
      <c r="E102" s="216" t="s">
        <v>14</v>
      </c>
      <c r="F102" s="217" t="s">
        <v>17</v>
      </c>
      <c r="G102" s="217" t="s">
        <v>45</v>
      </c>
      <c r="H102" s="217" t="s">
        <v>192</v>
      </c>
      <c r="I102" s="217" t="s">
        <v>12</v>
      </c>
      <c r="J102" s="217" t="s">
        <v>13</v>
      </c>
      <c r="K102" s="301" t="s">
        <v>222</v>
      </c>
      <c r="L102" s="14"/>
      <c r="M102" s="216" t="s">
        <v>5</v>
      </c>
      <c r="N102" s="216" t="s">
        <v>11</v>
      </c>
      <c r="O102" s="217" t="s">
        <v>17</v>
      </c>
      <c r="P102" s="218" t="s">
        <v>21</v>
      </c>
      <c r="Q102" s="217" t="s">
        <v>336</v>
      </c>
      <c r="R102" s="217" t="s">
        <v>192</v>
      </c>
      <c r="S102" s="217" t="s">
        <v>337</v>
      </c>
      <c r="T102" s="217" t="s">
        <v>236</v>
      </c>
      <c r="U102" s="301" t="s">
        <v>222</v>
      </c>
      <c r="V102" s="14"/>
      <c r="W102" s="165"/>
      <c r="X102" s="165"/>
      <c r="Y102" s="18"/>
      <c r="Z102" s="18"/>
      <c r="AA102" s="18"/>
      <c r="AB102" s="18"/>
      <c r="AC102" s="18"/>
      <c r="AD102" s="18"/>
      <c r="AE102" s="18"/>
    </row>
    <row r="103" spans="1:32" s="11" customFormat="1" ht="15" customHeight="1" x14ac:dyDescent="0.2">
      <c r="A103" s="59"/>
      <c r="B103" s="139"/>
      <c r="C103" s="180"/>
      <c r="D103" s="64"/>
      <c r="E103" s="64"/>
      <c r="F103" s="234"/>
      <c r="G103" s="258"/>
      <c r="H103" s="65"/>
      <c r="I103" s="220">
        <f>G103*(1-H103)</f>
        <v>0</v>
      </c>
      <c r="J103" s="221">
        <f>IF(ISERROR(+I103*F103),"",+I103*F103)</f>
        <v>0</v>
      </c>
      <c r="K103" s="302"/>
      <c r="L103" s="14"/>
      <c r="M103" s="222" t="str">
        <f t="shared" ref="M103:N105" si="25">IF(ISBLANK(+C103),"",+C103)</f>
        <v/>
      </c>
      <c r="N103" s="222" t="str">
        <f t="shared" si="25"/>
        <v/>
      </c>
      <c r="O103" s="223" t="str">
        <f>IF(ISBLANK(+F103),"",+F103)</f>
        <v/>
      </c>
      <c r="P103" s="109"/>
      <c r="Q103" s="258"/>
      <c r="R103" s="235"/>
      <c r="S103" s="220">
        <f t="shared" ref="S103:S105" si="26">IF(ISERROR(+Q103*(1-(R103))),"",+Q103*(1-(R103)))</f>
        <v>0</v>
      </c>
      <c r="T103" s="221">
        <f t="shared" ref="T103:T105" si="27">IF(ISERROR(+S103*O103*7),0,+S103*O103*7)</f>
        <v>0</v>
      </c>
      <c r="U103" s="302"/>
      <c r="V103" s="14"/>
      <c r="W103" s="165"/>
      <c r="X103" s="165"/>
      <c r="Y103" s="18"/>
      <c r="Z103" s="18"/>
      <c r="AA103" s="18"/>
      <c r="AB103" s="18"/>
      <c r="AC103" s="18"/>
      <c r="AD103" s="18"/>
      <c r="AE103" s="18"/>
    </row>
    <row r="104" spans="1:32" s="11" customFormat="1" ht="15" customHeight="1" x14ac:dyDescent="0.2">
      <c r="A104" s="59"/>
      <c r="B104" s="139"/>
      <c r="C104" s="180"/>
      <c r="D104" s="64"/>
      <c r="E104" s="64"/>
      <c r="F104" s="234"/>
      <c r="G104" s="258"/>
      <c r="H104" s="65"/>
      <c r="I104" s="220">
        <f>G104*(1-H104)</f>
        <v>0</v>
      </c>
      <c r="J104" s="221">
        <f>IF(ISERROR(+I104*F104),"",+I104*F104)</f>
        <v>0</v>
      </c>
      <c r="K104" s="302"/>
      <c r="L104" s="14"/>
      <c r="M104" s="222" t="str">
        <f t="shared" si="25"/>
        <v/>
      </c>
      <c r="N104" s="222" t="str">
        <f t="shared" si="25"/>
        <v/>
      </c>
      <c r="O104" s="223" t="str">
        <f>IF(ISBLANK(+F104),"",+F104)</f>
        <v/>
      </c>
      <c r="P104" s="109"/>
      <c r="Q104" s="258"/>
      <c r="R104" s="235"/>
      <c r="S104" s="220">
        <f t="shared" si="26"/>
        <v>0</v>
      </c>
      <c r="T104" s="221">
        <f t="shared" si="27"/>
        <v>0</v>
      </c>
      <c r="U104" s="302"/>
      <c r="V104" s="14"/>
      <c r="W104" s="165"/>
      <c r="X104" s="165"/>
      <c r="Y104" s="18"/>
      <c r="Z104" s="18"/>
      <c r="AA104" s="18"/>
      <c r="AB104" s="18"/>
      <c r="AC104" s="18"/>
      <c r="AD104" s="18"/>
      <c r="AE104" s="18"/>
    </row>
    <row r="105" spans="1:32" s="11" customFormat="1" ht="15" customHeight="1" x14ac:dyDescent="0.2">
      <c r="A105" s="59"/>
      <c r="B105" s="139"/>
      <c r="C105" s="180"/>
      <c r="D105" s="64"/>
      <c r="E105" s="64"/>
      <c r="F105" s="234"/>
      <c r="G105" s="258"/>
      <c r="H105" s="65"/>
      <c r="I105" s="220">
        <f>G105*(1-H105)</f>
        <v>0</v>
      </c>
      <c r="J105" s="221">
        <f>IF(ISERROR(+I105*F105),"",+I105*F105)</f>
        <v>0</v>
      </c>
      <c r="K105" s="302"/>
      <c r="L105" s="14"/>
      <c r="M105" s="222" t="str">
        <f t="shared" si="25"/>
        <v/>
      </c>
      <c r="N105" s="222" t="str">
        <f t="shared" si="25"/>
        <v/>
      </c>
      <c r="O105" s="223" t="str">
        <f>IF(ISBLANK(+F105),"",+F105)</f>
        <v/>
      </c>
      <c r="P105" s="109"/>
      <c r="Q105" s="258"/>
      <c r="R105" s="235"/>
      <c r="S105" s="220">
        <f t="shared" si="26"/>
        <v>0</v>
      </c>
      <c r="T105" s="221">
        <f t="shared" si="27"/>
        <v>0</v>
      </c>
      <c r="U105" s="302"/>
      <c r="V105" s="14"/>
      <c r="W105" s="165"/>
      <c r="X105" s="165"/>
      <c r="Y105" s="18"/>
      <c r="Z105" s="18"/>
      <c r="AA105" s="18"/>
      <c r="AB105" s="18"/>
      <c r="AC105" s="18"/>
      <c r="AD105" s="18"/>
      <c r="AE105" s="18"/>
    </row>
    <row r="106" spans="1:32" s="11" customFormat="1" ht="15" customHeight="1" thickBot="1" x14ac:dyDescent="0.35">
      <c r="A106" s="59"/>
      <c r="B106" s="173"/>
      <c r="C106" s="173"/>
      <c r="D106" s="173"/>
      <c r="E106" s="24"/>
      <c r="F106" s="20"/>
      <c r="G106" s="20"/>
      <c r="H106" s="20"/>
      <c r="I106" s="20"/>
      <c r="J106" s="20"/>
      <c r="K106" s="20"/>
      <c r="L106" s="20"/>
      <c r="M106" s="164"/>
      <c r="N106" s="164"/>
      <c r="O106" s="20"/>
      <c r="P106" s="20"/>
      <c r="Q106" s="20"/>
      <c r="R106" s="20"/>
      <c r="S106" s="20"/>
      <c r="T106" s="20"/>
      <c r="U106" s="20"/>
      <c r="V106" s="20"/>
      <c r="W106" s="164"/>
      <c r="X106" s="164"/>
      <c r="Y106" s="20"/>
      <c r="Z106" s="20"/>
      <c r="AA106" s="20"/>
      <c r="AB106" s="20"/>
      <c r="AC106" s="20"/>
      <c r="AD106" s="20"/>
      <c r="AE106" s="20"/>
    </row>
    <row r="107" spans="1:32" s="11" customFormat="1" ht="15" customHeight="1" x14ac:dyDescent="0.3">
      <c r="A107" s="59"/>
      <c r="B107" s="174"/>
      <c r="C107" s="174"/>
      <c r="D107" s="174"/>
      <c r="E107" s="17"/>
      <c r="F107" s="18"/>
      <c r="G107" s="18"/>
      <c r="H107" s="18"/>
      <c r="I107" s="18"/>
      <c r="J107" s="18"/>
      <c r="K107" s="18"/>
      <c r="L107" s="18"/>
      <c r="M107" s="18"/>
      <c r="N107" s="165"/>
      <c r="O107" s="165"/>
      <c r="P107" s="18"/>
      <c r="Q107" s="18"/>
      <c r="R107" s="18"/>
      <c r="S107" s="18"/>
      <c r="T107" s="18"/>
      <c r="U107" s="18"/>
      <c r="V107" s="18"/>
      <c r="W107" s="18"/>
      <c r="X107" s="165"/>
      <c r="Y107" s="165"/>
      <c r="Z107" s="18"/>
      <c r="AA107" s="18"/>
      <c r="AB107" s="18"/>
      <c r="AC107" s="18"/>
      <c r="AD107" s="18"/>
      <c r="AE107" s="18"/>
    </row>
    <row r="108" spans="1:32" s="11" customFormat="1" ht="19.5" x14ac:dyDescent="0.2">
      <c r="A108" s="59"/>
      <c r="B108" s="88" t="s">
        <v>59</v>
      </c>
      <c r="C108" s="84" t="str">
        <f>VLOOKUP(B108,$B$10:$D$32,2,FALSE)</f>
        <v>Variant 5, Integratie Decentrale WAN-koppeling &amp; Distributie</v>
      </c>
      <c r="D108" s="179"/>
      <c r="E108" s="132"/>
      <c r="F108" s="132"/>
      <c r="G108" s="135" t="s">
        <v>44</v>
      </c>
      <c r="H108" s="132"/>
      <c r="I108" s="132"/>
      <c r="J108" s="131"/>
      <c r="K108" s="299"/>
      <c r="L108" s="86"/>
      <c r="M108" s="279" t="s">
        <v>335</v>
      </c>
      <c r="N108" s="280"/>
      <c r="O108" s="281"/>
      <c r="P108" s="281"/>
      <c r="Q108" s="281"/>
      <c r="R108" s="281"/>
      <c r="S108" s="132"/>
      <c r="T108" s="131"/>
      <c r="U108" s="299"/>
      <c r="V108" s="86"/>
      <c r="W108" s="279" t="s">
        <v>18</v>
      </c>
      <c r="X108" s="280"/>
      <c r="Y108" s="281"/>
      <c r="Z108" s="281"/>
      <c r="AA108" s="281"/>
      <c r="AB108" s="281"/>
      <c r="AC108" s="281"/>
      <c r="AD108" s="132"/>
      <c r="AE108" s="131"/>
      <c r="AF108" s="87"/>
    </row>
    <row r="109" spans="1:32" s="11" customFormat="1" ht="20" thickBot="1" x14ac:dyDescent="0.25">
      <c r="A109" s="59"/>
      <c r="B109" s="59"/>
      <c r="C109" s="84" t="s">
        <v>23</v>
      </c>
      <c r="D109" s="179"/>
      <c r="E109" s="521" t="str">
        <f>"Integratie A"&amp;LEFT(B108,1)&amp;" : "</f>
        <v xml:space="preserve">Integratie A5 : </v>
      </c>
      <c r="F109" s="522"/>
      <c r="G109" s="527"/>
      <c r="H109" s="528"/>
      <c r="I109" s="89" t="s">
        <v>24</v>
      </c>
      <c r="J109" s="85">
        <f>SUM(J111:J115)</f>
        <v>900</v>
      </c>
      <c r="K109" s="300"/>
      <c r="L109" s="59"/>
      <c r="M109" s="277"/>
      <c r="N109" s="278"/>
      <c r="O109" s="133"/>
      <c r="P109" s="133"/>
      <c r="Q109" s="133"/>
      <c r="R109" s="133"/>
      <c r="S109" s="136" t="s">
        <v>24</v>
      </c>
      <c r="T109" s="137">
        <f>SUM(T111:T115)</f>
        <v>0</v>
      </c>
      <c r="U109" s="300"/>
      <c r="V109" s="59"/>
      <c r="W109" s="277"/>
      <c r="X109" s="278"/>
      <c r="Y109" s="133"/>
      <c r="Z109" s="133"/>
      <c r="AA109" s="133"/>
      <c r="AB109" s="133"/>
      <c r="AC109" s="133"/>
      <c r="AD109" s="136" t="s">
        <v>24</v>
      </c>
      <c r="AE109" s="137">
        <f>SUM(AE111:AE115)</f>
        <v>0</v>
      </c>
    </row>
    <row r="110" spans="1:32" s="11" customFormat="1" ht="70.5" thickTop="1" x14ac:dyDescent="0.3">
      <c r="A110" s="59"/>
      <c r="B110" s="139"/>
      <c r="C110" s="216" t="s">
        <v>5</v>
      </c>
      <c r="D110" s="216" t="s">
        <v>11</v>
      </c>
      <c r="E110" s="216" t="s">
        <v>14</v>
      </c>
      <c r="F110" s="217" t="s">
        <v>17</v>
      </c>
      <c r="G110" s="217" t="s">
        <v>45</v>
      </c>
      <c r="H110" s="217" t="s">
        <v>192</v>
      </c>
      <c r="I110" s="217" t="s">
        <v>12</v>
      </c>
      <c r="J110" s="217" t="s">
        <v>13</v>
      </c>
      <c r="K110" s="301" t="s">
        <v>222</v>
      </c>
      <c r="L110" s="14"/>
      <c r="M110" s="216" t="s">
        <v>5</v>
      </c>
      <c r="N110" s="216" t="s">
        <v>11</v>
      </c>
      <c r="O110" s="217" t="s">
        <v>17</v>
      </c>
      <c r="P110" s="218" t="s">
        <v>21</v>
      </c>
      <c r="Q110" s="217" t="s">
        <v>336</v>
      </c>
      <c r="R110" s="217" t="s">
        <v>192</v>
      </c>
      <c r="S110" s="217" t="s">
        <v>337</v>
      </c>
      <c r="T110" s="217" t="s">
        <v>236</v>
      </c>
      <c r="U110" s="301" t="s">
        <v>222</v>
      </c>
      <c r="V110" s="14"/>
      <c r="W110" s="216" t="s">
        <v>5</v>
      </c>
      <c r="X110" s="216" t="s">
        <v>11</v>
      </c>
      <c r="Y110" s="217" t="s">
        <v>17</v>
      </c>
      <c r="Z110" s="218" t="s">
        <v>21</v>
      </c>
      <c r="AA110" s="217" t="s">
        <v>320</v>
      </c>
      <c r="AB110" s="219" t="s">
        <v>16</v>
      </c>
      <c r="AC110" s="217" t="s">
        <v>320</v>
      </c>
      <c r="AD110" s="217" t="s">
        <v>20</v>
      </c>
      <c r="AE110" s="217" t="s">
        <v>238</v>
      </c>
    </row>
    <row r="111" spans="1:32" s="11" customFormat="1" ht="15" customHeight="1" x14ac:dyDescent="0.2">
      <c r="A111" s="59"/>
      <c r="B111" s="139"/>
      <c r="C111" s="180"/>
      <c r="D111" s="64"/>
      <c r="E111" s="64"/>
      <c r="F111" s="234">
        <v>10</v>
      </c>
      <c r="G111" s="258">
        <v>100</v>
      </c>
      <c r="H111" s="65">
        <v>0.1</v>
      </c>
      <c r="I111" s="220">
        <f>G111*(1-H111)</f>
        <v>90</v>
      </c>
      <c r="J111" s="221">
        <f>IF(ISERROR(+I111*F111),"",+I111*F111)</f>
        <v>900</v>
      </c>
      <c r="K111" s="302"/>
      <c r="L111" s="14"/>
      <c r="M111" s="222" t="str">
        <f t="shared" ref="M111:M115" si="28">IF(ISBLANK(+C111),"",+C111)</f>
        <v/>
      </c>
      <c r="N111" s="222" t="str">
        <f t="shared" ref="N111:N115" si="29">IF(ISBLANK(+D111),"",+D111)</f>
        <v/>
      </c>
      <c r="O111" s="223">
        <f>IF(ISBLANK(+F111),"",+F111)</f>
        <v>10</v>
      </c>
      <c r="P111" s="109"/>
      <c r="Q111" s="258"/>
      <c r="R111" s="235"/>
      <c r="S111" s="220">
        <f t="shared" ref="S111:S115" si="30">IF(ISERROR(+Q111*(1-(R111))),"",+Q111*(1-(R111)))</f>
        <v>0</v>
      </c>
      <c r="T111" s="221">
        <f t="shared" ref="T111:T115" si="31">IF(ISERROR(+S111*O111*7),0,+S111*O111*7)</f>
        <v>0</v>
      </c>
      <c r="U111" s="302"/>
      <c r="V111" s="14"/>
      <c r="W111" s="222" t="str">
        <f t="shared" ref="W111:W115" si="32">IF(ISBLANK(+M111),"",+M111)</f>
        <v/>
      </c>
      <c r="X111" s="222" t="str">
        <f t="shared" ref="X111:X115" si="33">IF(ISBLANK(+N111),"",+N111)</f>
        <v/>
      </c>
      <c r="Y111" s="223">
        <f>IF(ISBLANK(+F111),"",+F111)</f>
        <v>10</v>
      </c>
      <c r="Z111" s="109"/>
      <c r="AA111" s="107"/>
      <c r="AB111" s="236"/>
      <c r="AC111" s="224" t="str">
        <f>IF(ISERROR(IF(OR(Z111="nee",Z111=""),"",+Y111*AA111)),"",IF(OR(Z111="nee",Z111=""),"",+Y111*AA111))</f>
        <v/>
      </c>
      <c r="AD111" s="225" t="str">
        <f>IF(ISERROR((AC111*24*365)/1000),"",(AC111*24*365)/1000)</f>
        <v/>
      </c>
      <c r="AE111" s="221">
        <f>IF(ISERROR(+AD111*tariefKwh*7),0,+AD111*tariefKwh*7)</f>
        <v>0</v>
      </c>
    </row>
    <row r="112" spans="1:32" s="11" customFormat="1" ht="15" customHeight="1" x14ac:dyDescent="0.2">
      <c r="A112" s="59"/>
      <c r="B112" s="139"/>
      <c r="C112" s="180"/>
      <c r="D112" s="64"/>
      <c r="E112" s="64"/>
      <c r="F112" s="234"/>
      <c r="G112" s="258"/>
      <c r="H112" s="65"/>
      <c r="I112" s="220">
        <f>G112*(1-H112)</f>
        <v>0</v>
      </c>
      <c r="J112" s="221">
        <f>IF(ISERROR(+I112*F112),"",+I112*F112)</f>
        <v>0</v>
      </c>
      <c r="K112" s="302"/>
      <c r="L112" s="14"/>
      <c r="M112" s="222" t="str">
        <f t="shared" si="28"/>
        <v/>
      </c>
      <c r="N112" s="222" t="str">
        <f t="shared" si="29"/>
        <v/>
      </c>
      <c r="O112" s="223" t="str">
        <f>IF(ISBLANK(+F112),"",+F112)</f>
        <v/>
      </c>
      <c r="P112" s="109"/>
      <c r="Q112" s="258"/>
      <c r="R112" s="235"/>
      <c r="S112" s="220">
        <f t="shared" si="30"/>
        <v>0</v>
      </c>
      <c r="T112" s="221">
        <f t="shared" si="31"/>
        <v>0</v>
      </c>
      <c r="U112" s="302"/>
      <c r="V112" s="14"/>
      <c r="W112" s="222" t="str">
        <f t="shared" si="32"/>
        <v/>
      </c>
      <c r="X112" s="222" t="str">
        <f t="shared" si="33"/>
        <v/>
      </c>
      <c r="Y112" s="223" t="str">
        <f>IF(ISBLANK(+F112),"",+F112)</f>
        <v/>
      </c>
      <c r="Z112" s="109"/>
      <c r="AA112" s="107"/>
      <c r="AB112" s="236"/>
      <c r="AC112" s="224" t="str">
        <f>IF(ISERROR(IF(OR(Z112="nee",Z112=""),"",+Y112*AA112)),"",IF(OR(Z112="nee",Z112=""),"",+Y112*AA112))</f>
        <v/>
      </c>
      <c r="AD112" s="225" t="str">
        <f>IF(ISERROR((AC112*24*365)/1000),"",(AC112*24*365)/1000)</f>
        <v/>
      </c>
      <c r="AE112" s="221">
        <f>IF(ISERROR(+AD112*tariefKwh*7),0,+AD112*tariefKwh*7)</f>
        <v>0</v>
      </c>
    </row>
    <row r="113" spans="1:31" s="11" customFormat="1" ht="15" customHeight="1" x14ac:dyDescent="0.2">
      <c r="A113" s="59"/>
      <c r="B113" s="139"/>
      <c r="C113" s="180"/>
      <c r="D113" s="64"/>
      <c r="E113" s="64"/>
      <c r="F113" s="234"/>
      <c r="G113" s="258"/>
      <c r="H113" s="65"/>
      <c r="I113" s="220">
        <f>G113*(1-H113)</f>
        <v>0</v>
      </c>
      <c r="J113" s="221">
        <f>IF(ISERROR(+I113*F113),"",+I113*F113)</f>
        <v>0</v>
      </c>
      <c r="K113" s="302"/>
      <c r="L113" s="14"/>
      <c r="M113" s="222" t="str">
        <f t="shared" si="28"/>
        <v/>
      </c>
      <c r="N113" s="222" t="str">
        <f t="shared" si="29"/>
        <v/>
      </c>
      <c r="O113" s="223" t="str">
        <f>IF(ISBLANK(+F113),"",+F113)</f>
        <v/>
      </c>
      <c r="P113" s="109"/>
      <c r="Q113" s="258"/>
      <c r="R113" s="235"/>
      <c r="S113" s="220">
        <f t="shared" si="30"/>
        <v>0</v>
      </c>
      <c r="T113" s="221">
        <f t="shared" si="31"/>
        <v>0</v>
      </c>
      <c r="U113" s="302"/>
      <c r="V113" s="14"/>
      <c r="W113" s="222" t="str">
        <f t="shared" si="32"/>
        <v/>
      </c>
      <c r="X113" s="222" t="str">
        <f t="shared" si="33"/>
        <v/>
      </c>
      <c r="Y113" s="223" t="str">
        <f>IF(ISBLANK(+F113),"",+F113)</f>
        <v/>
      </c>
      <c r="Z113" s="109"/>
      <c r="AA113" s="107"/>
      <c r="AB113" s="236"/>
      <c r="AC113" s="224" t="str">
        <f>IF(ISERROR(IF(OR(Z113="nee",Z113=""),"",+Y113*AA113)),"",IF(OR(Z113="nee",Z113=""),"",+Y113*AA113))</f>
        <v/>
      </c>
      <c r="AD113" s="225" t="str">
        <f>IF(ISERROR((AC113*24*365)/1000),"",(AC113*24*365)/1000)</f>
        <v/>
      </c>
      <c r="AE113" s="221">
        <f>IF(ISERROR(+AD113*tariefKwh*7),0,+AD113*tariefKwh*7)</f>
        <v>0</v>
      </c>
    </row>
    <row r="114" spans="1:31" s="11" customFormat="1" ht="15" customHeight="1" x14ac:dyDescent="0.2">
      <c r="A114" s="59"/>
      <c r="B114" s="139"/>
      <c r="C114" s="180"/>
      <c r="D114" s="64"/>
      <c r="E114" s="64"/>
      <c r="F114" s="234"/>
      <c r="G114" s="258"/>
      <c r="H114" s="65"/>
      <c r="I114" s="220">
        <f>G114*(1-H114)</f>
        <v>0</v>
      </c>
      <c r="J114" s="221">
        <f>IF(ISERROR(+I114*F114),"",+I114*F114)</f>
        <v>0</v>
      </c>
      <c r="K114" s="302"/>
      <c r="L114" s="14"/>
      <c r="M114" s="222" t="str">
        <f t="shared" si="28"/>
        <v/>
      </c>
      <c r="N114" s="222" t="str">
        <f t="shared" si="29"/>
        <v/>
      </c>
      <c r="O114" s="223" t="str">
        <f>IF(ISBLANK(+F114),"",+F114)</f>
        <v/>
      </c>
      <c r="P114" s="109"/>
      <c r="Q114" s="258"/>
      <c r="R114" s="235"/>
      <c r="S114" s="220">
        <f t="shared" si="30"/>
        <v>0</v>
      </c>
      <c r="T114" s="221">
        <f t="shared" si="31"/>
        <v>0</v>
      </c>
      <c r="U114" s="302"/>
      <c r="V114" s="14"/>
      <c r="W114" s="222" t="str">
        <f t="shared" si="32"/>
        <v/>
      </c>
      <c r="X114" s="222" t="str">
        <f t="shared" si="33"/>
        <v/>
      </c>
      <c r="Y114" s="223" t="str">
        <f>IF(ISBLANK(+F114),"",+F114)</f>
        <v/>
      </c>
      <c r="Z114" s="109"/>
      <c r="AA114" s="107"/>
      <c r="AB114" s="236"/>
      <c r="AC114" s="224" t="str">
        <f>IF(ISERROR(IF(OR(Z114="nee",Z114=""),"",+Y114*AA114)),"",IF(OR(Z114="nee",Z114=""),"",+Y114*AA114))</f>
        <v/>
      </c>
      <c r="AD114" s="225" t="str">
        <f>IF(ISERROR((AC114*24*365)/1000),"",(AC114*24*365)/1000)</f>
        <v/>
      </c>
      <c r="AE114" s="221">
        <f>IF(ISERROR(+AD114*tariefKwh*7),0,+AD114*tariefKwh*7)</f>
        <v>0</v>
      </c>
    </row>
    <row r="115" spans="1:31" s="11" customFormat="1" ht="15" customHeight="1" x14ac:dyDescent="0.2">
      <c r="A115" s="59"/>
      <c r="B115" s="139"/>
      <c r="C115" s="180"/>
      <c r="D115" s="64"/>
      <c r="E115" s="64"/>
      <c r="F115" s="234"/>
      <c r="G115" s="258"/>
      <c r="H115" s="65"/>
      <c r="I115" s="220">
        <f>G115*(1-H115)</f>
        <v>0</v>
      </c>
      <c r="J115" s="221">
        <f>IF(ISERROR(+I115*F115),"",+I115*F115)</f>
        <v>0</v>
      </c>
      <c r="K115" s="302"/>
      <c r="L115" s="14"/>
      <c r="M115" s="222" t="str">
        <f t="shared" si="28"/>
        <v/>
      </c>
      <c r="N115" s="222" t="str">
        <f t="shared" si="29"/>
        <v/>
      </c>
      <c r="O115" s="223" t="str">
        <f>IF(ISBLANK(+F115),"",+F115)</f>
        <v/>
      </c>
      <c r="P115" s="109"/>
      <c r="Q115" s="258"/>
      <c r="R115" s="235"/>
      <c r="S115" s="220">
        <f t="shared" si="30"/>
        <v>0</v>
      </c>
      <c r="T115" s="221">
        <f t="shared" si="31"/>
        <v>0</v>
      </c>
      <c r="U115" s="302"/>
      <c r="V115" s="14"/>
      <c r="W115" s="222" t="str">
        <f t="shared" si="32"/>
        <v/>
      </c>
      <c r="X115" s="222" t="str">
        <f t="shared" si="33"/>
        <v/>
      </c>
      <c r="Y115" s="223" t="str">
        <f>IF(ISBLANK(+F115),"",+F115)</f>
        <v/>
      </c>
      <c r="Z115" s="109"/>
      <c r="AA115" s="107"/>
      <c r="AB115" s="236"/>
      <c r="AC115" s="224" t="str">
        <f>IF(ISERROR(IF(OR(Z115="nee",Z115=""),"",+Y115*AA115)),"",IF(OR(Z115="nee",Z115=""),"",+Y115*AA115))</f>
        <v/>
      </c>
      <c r="AD115" s="225" t="str">
        <f>IF(ISERROR((AC115*24*365)/1000),"",(AC115*24*365)/1000)</f>
        <v/>
      </c>
      <c r="AE115" s="221">
        <f>IF(ISERROR(+AD115*tariefKwh*7),0,+AD115*tariefKwh*7)</f>
        <v>0</v>
      </c>
    </row>
    <row r="116" spans="1:31" s="11" customFormat="1" ht="15" customHeight="1" x14ac:dyDescent="0.2">
      <c r="A116" s="59"/>
      <c r="B116" s="80"/>
      <c r="C116" s="226" t="s">
        <v>317</v>
      </c>
      <c r="D116" s="227"/>
      <c r="E116" s="227"/>
      <c r="F116" s="228"/>
      <c r="G116" s="229"/>
      <c r="H116" s="230"/>
      <c r="I116" s="229"/>
      <c r="J116" s="231"/>
      <c r="K116" s="231"/>
      <c r="L116" s="232"/>
      <c r="M116" s="233"/>
      <c r="N116" s="167"/>
      <c r="O116" s="14"/>
      <c r="P116" s="14"/>
      <c r="Q116" s="14"/>
      <c r="R116" s="14"/>
      <c r="S116" s="14"/>
      <c r="T116" s="14"/>
      <c r="U116" s="231"/>
      <c r="V116" s="14"/>
      <c r="W116" s="167"/>
      <c r="X116" s="167"/>
      <c r="Y116" s="14"/>
      <c r="Z116" s="74"/>
      <c r="AA116" s="14"/>
      <c r="AB116" s="14"/>
    </row>
    <row r="117" spans="1:31" s="11" customFormat="1" ht="15" customHeight="1" x14ac:dyDescent="0.2">
      <c r="A117" s="59"/>
      <c r="B117" s="80"/>
      <c r="C117" s="226"/>
      <c r="D117" s="227"/>
      <c r="E117" s="227"/>
      <c r="F117" s="228"/>
      <c r="G117" s="229"/>
      <c r="H117" s="229"/>
      <c r="I117" s="230"/>
      <c r="J117" s="229"/>
      <c r="K117" s="229"/>
      <c r="L117" s="231"/>
      <c r="M117" s="232"/>
      <c r="N117" s="233"/>
      <c r="O117" s="167"/>
      <c r="P117" s="14"/>
      <c r="Q117" s="14"/>
      <c r="R117" s="230"/>
      <c r="S117" s="14"/>
      <c r="T117" s="14"/>
      <c r="U117" s="229"/>
      <c r="V117" s="14"/>
      <c r="W117" s="14"/>
      <c r="X117" s="167"/>
      <c r="Y117" s="167"/>
      <c r="Z117" s="14"/>
      <c r="AA117" s="74"/>
      <c r="AB117" s="14"/>
      <c r="AC117" s="14"/>
    </row>
    <row r="118" spans="1:31" s="11" customFormat="1" ht="57.5" x14ac:dyDescent="0.45">
      <c r="A118" s="59"/>
      <c r="B118" s="82" t="s">
        <v>62</v>
      </c>
      <c r="C118" s="513" t="s">
        <v>206</v>
      </c>
      <c r="D118" s="514" t="e">
        <f>VLOOKUP(C118,$B$10:$D$21,2,FALSE)</f>
        <v>#N/A</v>
      </c>
      <c r="E118" s="514" t="e">
        <f>VLOOKUP(D118,$B$10:$D$21,2,FALSE)</f>
        <v>#N/A</v>
      </c>
      <c r="F118" s="68"/>
      <c r="G118" s="68"/>
      <c r="H118" s="68"/>
      <c r="I118" s="68"/>
      <c r="J118" s="215" t="s">
        <v>50</v>
      </c>
      <c r="K118" s="303"/>
      <c r="L118" s="14"/>
      <c r="M118" s="513" t="str">
        <f>IF(E119="Subscription","Subscription","Onderhoud &amp; Support")</f>
        <v>Onderhoud &amp; Support</v>
      </c>
      <c r="N118" s="514"/>
      <c r="O118" s="514"/>
      <c r="P118" s="514"/>
      <c r="Q118" s="58"/>
      <c r="R118" s="58"/>
      <c r="S118" s="58"/>
      <c r="T118" s="215" t="str">
        <f>"Totaalprijs "&amp;M118&amp;" 
Licentie"</f>
        <v>Totaalprijs Onderhoud &amp; Support 
Licentie</v>
      </c>
      <c r="U118" s="303"/>
      <c r="V118" s="14"/>
      <c r="W118" s="165"/>
      <c r="X118" s="165"/>
      <c r="Y118" s="18"/>
      <c r="Z118" s="18"/>
      <c r="AA118" s="18"/>
      <c r="AB118" s="18"/>
      <c r="AC118" s="18"/>
      <c r="AD118" s="18"/>
      <c r="AE118" s="18"/>
    </row>
    <row r="119" spans="1:31" s="11" customFormat="1" ht="20" thickBot="1" x14ac:dyDescent="0.35">
      <c r="A119" s="59"/>
      <c r="B119" s="83"/>
      <c r="C119" s="84" t="s">
        <v>48</v>
      </c>
      <c r="D119" s="182"/>
      <c r="E119" s="138"/>
      <c r="F119" s="327" t="s">
        <v>49</v>
      </c>
      <c r="G119" s="100"/>
      <c r="H119" s="69"/>
      <c r="I119" s="69"/>
      <c r="J119" s="70">
        <f>SUM(J121:J123)</f>
        <v>0</v>
      </c>
      <c r="K119" s="304"/>
      <c r="L119" s="14"/>
      <c r="M119" s="169"/>
      <c r="N119" s="168"/>
      <c r="O119" s="71"/>
      <c r="P119" s="71"/>
      <c r="Q119" s="71"/>
      <c r="R119" s="71"/>
      <c r="S119" s="71"/>
      <c r="T119" s="72">
        <f>SUM(T121:T123)</f>
        <v>0</v>
      </c>
      <c r="U119" s="304"/>
      <c r="V119" s="14"/>
      <c r="W119" s="165"/>
      <c r="X119" s="165"/>
      <c r="Y119" s="18"/>
      <c r="Z119" s="18"/>
      <c r="AA119" s="18"/>
      <c r="AB119" s="18"/>
      <c r="AC119" s="18"/>
      <c r="AD119" s="18"/>
      <c r="AE119" s="18"/>
    </row>
    <row r="120" spans="1:31" s="11" customFormat="1" ht="70.5" thickTop="1" x14ac:dyDescent="0.3">
      <c r="A120" s="59"/>
      <c r="B120" s="139"/>
      <c r="C120" s="216" t="s">
        <v>5</v>
      </c>
      <c r="D120" s="216" t="s">
        <v>11</v>
      </c>
      <c r="E120" s="216" t="s">
        <v>14</v>
      </c>
      <c r="F120" s="217" t="s">
        <v>17</v>
      </c>
      <c r="G120" s="217" t="s">
        <v>45</v>
      </c>
      <c r="H120" s="217" t="s">
        <v>192</v>
      </c>
      <c r="I120" s="217" t="s">
        <v>12</v>
      </c>
      <c r="J120" s="217" t="s">
        <v>13</v>
      </c>
      <c r="K120" s="301" t="s">
        <v>222</v>
      </c>
      <c r="L120" s="14"/>
      <c r="M120" s="216" t="s">
        <v>5</v>
      </c>
      <c r="N120" s="216" t="s">
        <v>11</v>
      </c>
      <c r="O120" s="217" t="s">
        <v>17</v>
      </c>
      <c r="P120" s="218" t="s">
        <v>21</v>
      </c>
      <c r="Q120" s="217" t="s">
        <v>336</v>
      </c>
      <c r="R120" s="217" t="s">
        <v>192</v>
      </c>
      <c r="S120" s="217" t="s">
        <v>337</v>
      </c>
      <c r="T120" s="217" t="s">
        <v>236</v>
      </c>
      <c r="U120" s="301" t="s">
        <v>222</v>
      </c>
      <c r="V120" s="14"/>
      <c r="W120" s="14"/>
      <c r="X120" s="165"/>
      <c r="Y120" s="165"/>
      <c r="Z120" s="18"/>
      <c r="AA120" s="18"/>
      <c r="AB120" s="18"/>
      <c r="AC120" s="18"/>
      <c r="AD120" s="18"/>
      <c r="AE120" s="18"/>
    </row>
    <row r="121" spans="1:31" s="11" customFormat="1" ht="15" customHeight="1" x14ac:dyDescent="0.2">
      <c r="A121" s="59"/>
      <c r="B121" s="139"/>
      <c r="C121" s="180"/>
      <c r="D121" s="64"/>
      <c r="E121" s="64"/>
      <c r="F121" s="234"/>
      <c r="G121" s="258"/>
      <c r="H121" s="65"/>
      <c r="I121" s="220">
        <f>G121*(1-H121)</f>
        <v>0</v>
      </c>
      <c r="J121" s="221">
        <f>IF(ISERROR(+I121*F121),"",+I121*F121)</f>
        <v>0</v>
      </c>
      <c r="K121" s="302"/>
      <c r="L121" s="14"/>
      <c r="M121" s="222" t="str">
        <f t="shared" ref="M121:M123" si="34">IF(ISBLANK(+C121),"",+C121)</f>
        <v/>
      </c>
      <c r="N121" s="222" t="str">
        <f t="shared" ref="N121:N123" si="35">IF(ISBLANK(+D121),"",+D121)</f>
        <v/>
      </c>
      <c r="O121" s="223" t="str">
        <f>IF(ISBLANK(+F121),"",+F121)</f>
        <v/>
      </c>
      <c r="P121" s="109"/>
      <c r="Q121" s="258"/>
      <c r="R121" s="235"/>
      <c r="S121" s="220">
        <f t="shared" ref="S121:S123" si="36">IF(ISERROR(+Q121*(1-(R121))),"",+Q121*(1-(R121)))</f>
        <v>0</v>
      </c>
      <c r="T121" s="221">
        <f t="shared" ref="T121:T123" si="37">IF(ISERROR(+S121*O121*7),0,+S121*O121*7)</f>
        <v>0</v>
      </c>
      <c r="U121" s="302"/>
      <c r="V121" s="14"/>
      <c r="W121" s="165"/>
      <c r="X121" s="165"/>
      <c r="Y121" s="18"/>
      <c r="Z121" s="18"/>
      <c r="AA121" s="18"/>
      <c r="AB121" s="18"/>
      <c r="AC121" s="18"/>
      <c r="AD121" s="18"/>
      <c r="AE121" s="18"/>
    </row>
    <row r="122" spans="1:31" s="11" customFormat="1" ht="15" customHeight="1" x14ac:dyDescent="0.2">
      <c r="A122" s="59"/>
      <c r="B122" s="139"/>
      <c r="C122" s="180"/>
      <c r="D122" s="64"/>
      <c r="E122" s="64"/>
      <c r="F122" s="234"/>
      <c r="G122" s="258"/>
      <c r="H122" s="65"/>
      <c r="I122" s="220">
        <f>G122*(1-H122)</f>
        <v>0</v>
      </c>
      <c r="J122" s="221">
        <f>IF(ISERROR(+I122*F122),"",+I122*F122)</f>
        <v>0</v>
      </c>
      <c r="K122" s="302"/>
      <c r="L122" s="14"/>
      <c r="M122" s="222" t="str">
        <f t="shared" si="34"/>
        <v/>
      </c>
      <c r="N122" s="222" t="str">
        <f t="shared" si="35"/>
        <v/>
      </c>
      <c r="O122" s="223" t="str">
        <f>IF(ISBLANK(+F122),"",+F122)</f>
        <v/>
      </c>
      <c r="P122" s="109"/>
      <c r="Q122" s="258"/>
      <c r="R122" s="235"/>
      <c r="S122" s="220">
        <f t="shared" si="36"/>
        <v>0</v>
      </c>
      <c r="T122" s="221">
        <f t="shared" si="37"/>
        <v>0</v>
      </c>
      <c r="U122" s="302"/>
      <c r="V122" s="14"/>
      <c r="W122" s="165"/>
      <c r="X122" s="165"/>
      <c r="Y122" s="18"/>
      <c r="Z122" s="18"/>
      <c r="AA122" s="18"/>
      <c r="AB122" s="18"/>
      <c r="AC122" s="18"/>
      <c r="AD122" s="18"/>
      <c r="AE122" s="18"/>
    </row>
    <row r="123" spans="1:31" s="11" customFormat="1" ht="15" customHeight="1" x14ac:dyDescent="0.2">
      <c r="A123" s="59"/>
      <c r="B123" s="139"/>
      <c r="C123" s="180"/>
      <c r="D123" s="64"/>
      <c r="E123" s="64"/>
      <c r="F123" s="234"/>
      <c r="G123" s="258"/>
      <c r="H123" s="65"/>
      <c r="I123" s="220">
        <f>G123*(1-H123)</f>
        <v>0</v>
      </c>
      <c r="J123" s="221">
        <f>IF(ISERROR(+I123*F123),"",+I123*F123)</f>
        <v>0</v>
      </c>
      <c r="K123" s="302"/>
      <c r="L123" s="14"/>
      <c r="M123" s="222" t="str">
        <f t="shared" si="34"/>
        <v/>
      </c>
      <c r="N123" s="222" t="str">
        <f t="shared" si="35"/>
        <v/>
      </c>
      <c r="O123" s="223" t="str">
        <f>IF(ISBLANK(+F123),"",+F123)</f>
        <v/>
      </c>
      <c r="P123" s="109"/>
      <c r="Q123" s="258"/>
      <c r="R123" s="235"/>
      <c r="S123" s="220">
        <f t="shared" si="36"/>
        <v>0</v>
      </c>
      <c r="T123" s="221">
        <f t="shared" si="37"/>
        <v>0</v>
      </c>
      <c r="U123" s="302"/>
      <c r="V123" s="14"/>
      <c r="W123" s="165"/>
      <c r="X123" s="165"/>
      <c r="Y123" s="18"/>
      <c r="Z123" s="18"/>
      <c r="AA123" s="18"/>
      <c r="AB123" s="18"/>
      <c r="AC123" s="18"/>
      <c r="AD123" s="18"/>
      <c r="AE123" s="18"/>
    </row>
    <row r="124" spans="1:31" s="11" customFormat="1" ht="15" customHeight="1" thickBot="1" x14ac:dyDescent="0.35">
      <c r="A124" s="59"/>
      <c r="B124" s="173"/>
      <c r="C124" s="173"/>
      <c r="D124" s="173"/>
      <c r="E124" s="24"/>
      <c r="F124" s="20"/>
      <c r="G124" s="20"/>
      <c r="H124" s="20"/>
      <c r="I124" s="20"/>
      <c r="J124" s="20"/>
      <c r="K124" s="20"/>
      <c r="L124" s="20"/>
      <c r="M124" s="164"/>
      <c r="N124" s="164"/>
      <c r="O124" s="20"/>
      <c r="P124" s="20"/>
      <c r="Q124" s="20"/>
      <c r="R124" s="20"/>
      <c r="S124" s="20"/>
      <c r="T124" s="20"/>
      <c r="U124" s="20"/>
      <c r="V124" s="20"/>
      <c r="W124" s="164"/>
      <c r="X124" s="164"/>
      <c r="Y124" s="20"/>
      <c r="Z124" s="20"/>
      <c r="AA124" s="20"/>
      <c r="AB124" s="20"/>
      <c r="AC124" s="20"/>
      <c r="AD124" s="20"/>
      <c r="AE124" s="20"/>
    </row>
    <row r="125" spans="1:31" s="11" customFormat="1" ht="15" customHeight="1" x14ac:dyDescent="0.3">
      <c r="A125" s="59"/>
      <c r="B125" s="174"/>
      <c r="C125" s="174"/>
      <c r="D125" s="174"/>
      <c r="E125" s="17"/>
      <c r="F125" s="18"/>
      <c r="G125" s="18"/>
      <c r="H125" s="18"/>
      <c r="I125" s="18"/>
      <c r="J125" s="18"/>
      <c r="K125" s="18"/>
      <c r="L125" s="18"/>
      <c r="M125" s="18"/>
      <c r="N125" s="165"/>
      <c r="O125" s="165"/>
      <c r="P125" s="18"/>
      <c r="Q125" s="18"/>
      <c r="R125" s="18"/>
      <c r="S125" s="18"/>
      <c r="T125" s="18"/>
      <c r="U125" s="18"/>
      <c r="V125" s="18"/>
      <c r="W125" s="18"/>
      <c r="X125" s="165"/>
      <c r="Y125" s="165"/>
      <c r="Z125" s="18"/>
      <c r="AA125" s="18"/>
      <c r="AB125" s="18"/>
      <c r="AC125" s="18"/>
      <c r="AD125" s="18"/>
      <c r="AE125" s="18"/>
    </row>
    <row r="126" spans="1:31" s="11" customFormat="1" ht="19.5" x14ac:dyDescent="0.2">
      <c r="A126" s="59"/>
      <c r="B126" s="88" t="s">
        <v>60</v>
      </c>
      <c r="C126" s="84" t="str">
        <f>VLOOKUP(B126,$B$10:$D$32,2,FALSE)</f>
        <v>Variant 6, Integratie Decentrale WAN-koppeling &amp; Distributie</v>
      </c>
      <c r="D126" s="179"/>
      <c r="E126" s="132"/>
      <c r="F126" s="132"/>
      <c r="G126" s="135" t="s">
        <v>44</v>
      </c>
      <c r="H126" s="135"/>
      <c r="I126" s="132"/>
      <c r="J126" s="131"/>
      <c r="K126" s="299"/>
      <c r="L126" s="86"/>
      <c r="M126" s="279" t="s">
        <v>335</v>
      </c>
      <c r="N126" s="280"/>
      <c r="O126" s="281"/>
      <c r="P126" s="281"/>
      <c r="Q126" s="281"/>
      <c r="R126" s="281"/>
      <c r="S126" s="132"/>
      <c r="T126" s="131"/>
      <c r="U126" s="299"/>
      <c r="V126" s="86"/>
      <c r="W126" s="279" t="s">
        <v>18</v>
      </c>
      <c r="X126" s="280"/>
      <c r="Y126" s="281"/>
      <c r="Z126" s="281"/>
      <c r="AA126" s="281"/>
      <c r="AB126" s="281"/>
      <c r="AC126" s="281"/>
      <c r="AD126" s="132"/>
      <c r="AE126" s="131"/>
    </row>
    <row r="127" spans="1:31" s="11" customFormat="1" ht="20" thickBot="1" x14ac:dyDescent="0.25">
      <c r="A127" s="59"/>
      <c r="B127" s="59"/>
      <c r="C127" s="84" t="s">
        <v>23</v>
      </c>
      <c r="D127" s="179"/>
      <c r="E127" s="521" t="str">
        <f>"Integratie A"&amp;LEFT(B126,1)&amp;" : "</f>
        <v xml:space="preserve">Integratie A6 : </v>
      </c>
      <c r="F127" s="522"/>
      <c r="G127" s="527"/>
      <c r="H127" s="528"/>
      <c r="I127" s="89" t="s">
        <v>24</v>
      </c>
      <c r="J127" s="85">
        <f>SUM(J129:J133)</f>
        <v>0</v>
      </c>
      <c r="K127" s="300"/>
      <c r="L127" s="59"/>
      <c r="M127" s="277"/>
      <c r="N127" s="278"/>
      <c r="O127" s="133"/>
      <c r="P127" s="133"/>
      <c r="Q127" s="133"/>
      <c r="R127" s="133"/>
      <c r="S127" s="136" t="s">
        <v>24</v>
      </c>
      <c r="T127" s="137">
        <f>SUM(T129:T133)</f>
        <v>0</v>
      </c>
      <c r="U127" s="300"/>
      <c r="V127" s="59"/>
      <c r="W127" s="277"/>
      <c r="X127" s="278"/>
      <c r="Y127" s="133"/>
      <c r="Z127" s="133"/>
      <c r="AA127" s="133"/>
      <c r="AB127" s="133"/>
      <c r="AC127" s="133"/>
      <c r="AD127" s="136" t="s">
        <v>24</v>
      </c>
      <c r="AE127" s="137">
        <f>SUM(AE129:AE133)</f>
        <v>0</v>
      </c>
    </row>
    <row r="128" spans="1:31" s="11" customFormat="1" ht="70.5" thickTop="1" x14ac:dyDescent="0.3">
      <c r="A128" s="59"/>
      <c r="B128" s="139"/>
      <c r="C128" s="216" t="s">
        <v>5</v>
      </c>
      <c r="D128" s="216" t="s">
        <v>11</v>
      </c>
      <c r="E128" s="216" t="s">
        <v>14</v>
      </c>
      <c r="F128" s="217" t="s">
        <v>17</v>
      </c>
      <c r="G128" s="217" t="s">
        <v>45</v>
      </c>
      <c r="H128" s="217" t="s">
        <v>192</v>
      </c>
      <c r="I128" s="217" t="s">
        <v>12</v>
      </c>
      <c r="J128" s="217" t="s">
        <v>13</v>
      </c>
      <c r="K128" s="301" t="s">
        <v>222</v>
      </c>
      <c r="L128" s="14"/>
      <c r="M128" s="216" t="s">
        <v>5</v>
      </c>
      <c r="N128" s="216" t="s">
        <v>11</v>
      </c>
      <c r="O128" s="217" t="s">
        <v>17</v>
      </c>
      <c r="P128" s="218" t="s">
        <v>21</v>
      </c>
      <c r="Q128" s="217" t="s">
        <v>336</v>
      </c>
      <c r="R128" s="217" t="s">
        <v>192</v>
      </c>
      <c r="S128" s="217" t="s">
        <v>337</v>
      </c>
      <c r="T128" s="217" t="s">
        <v>236</v>
      </c>
      <c r="U128" s="301" t="s">
        <v>222</v>
      </c>
      <c r="V128" s="14"/>
      <c r="W128" s="216" t="s">
        <v>5</v>
      </c>
      <c r="X128" s="216" t="s">
        <v>11</v>
      </c>
      <c r="Y128" s="217" t="s">
        <v>17</v>
      </c>
      <c r="Z128" s="218" t="s">
        <v>21</v>
      </c>
      <c r="AA128" s="217" t="s">
        <v>320</v>
      </c>
      <c r="AB128" s="219" t="s">
        <v>16</v>
      </c>
      <c r="AC128" s="217" t="s">
        <v>320</v>
      </c>
      <c r="AD128" s="217" t="s">
        <v>20</v>
      </c>
      <c r="AE128" s="217" t="s">
        <v>238</v>
      </c>
    </row>
    <row r="129" spans="1:31" s="11" customFormat="1" ht="15" customHeight="1" x14ac:dyDescent="0.2">
      <c r="A129" s="59"/>
      <c r="B129" s="139"/>
      <c r="C129" s="180"/>
      <c r="D129" s="64"/>
      <c r="E129" s="64"/>
      <c r="F129" s="234"/>
      <c r="G129" s="258"/>
      <c r="H129" s="65"/>
      <c r="I129" s="220">
        <f>G129*(1-H129)</f>
        <v>0</v>
      </c>
      <c r="J129" s="221">
        <f>IF(ISERROR(+I129*F129),"",+I129*F129)</f>
        <v>0</v>
      </c>
      <c r="K129" s="302"/>
      <c r="L129" s="14"/>
      <c r="M129" s="222" t="str">
        <f t="shared" ref="M129:M133" si="38">IF(ISBLANK(+C129),"",+C129)</f>
        <v/>
      </c>
      <c r="N129" s="222" t="str">
        <f t="shared" ref="N129:N133" si="39">IF(ISBLANK(+D129),"",+D129)</f>
        <v/>
      </c>
      <c r="O129" s="223" t="str">
        <f>IF(ISBLANK(+F129),"",+F129)</f>
        <v/>
      </c>
      <c r="P129" s="109"/>
      <c r="Q129" s="258"/>
      <c r="R129" s="235"/>
      <c r="S129" s="220">
        <f t="shared" ref="S129:S133" si="40">IF(ISERROR(+Q129*(1-(R129))),"",+Q129*(1-(R129)))</f>
        <v>0</v>
      </c>
      <c r="T129" s="221">
        <f t="shared" ref="T129:T133" si="41">IF(ISERROR(+S129*O129*7),0,+S129*O129*7)</f>
        <v>0</v>
      </c>
      <c r="U129" s="302"/>
      <c r="V129" s="14"/>
      <c r="W129" s="222" t="str">
        <f t="shared" ref="W129:W133" si="42">IF(ISBLANK(+M129),"",+M129)</f>
        <v/>
      </c>
      <c r="X129" s="222" t="str">
        <f t="shared" ref="X129:X133" si="43">IF(ISBLANK(+N129),"",+N129)</f>
        <v/>
      </c>
      <c r="Y129" s="223" t="str">
        <f>IF(ISBLANK(+F129),"",+F129)</f>
        <v/>
      </c>
      <c r="Z129" s="109"/>
      <c r="AA129" s="107"/>
      <c r="AB129" s="236"/>
      <c r="AC129" s="224" t="str">
        <f>IF(ISERROR(IF(OR(Z129="nee",Z129=""),"",+Y129*AA129)),"",IF(OR(Z129="nee",Z129=""),"",+Y129*AA129))</f>
        <v/>
      </c>
      <c r="AD129" s="225" t="str">
        <f>IF(ISERROR((AC129*24*365)/1000),"",(AC129*24*365)/1000)</f>
        <v/>
      </c>
      <c r="AE129" s="221">
        <f>IF(ISERROR(+AD129*tariefKwh*7),0,+AD129*tariefKwh*7)</f>
        <v>0</v>
      </c>
    </row>
    <row r="130" spans="1:31" s="11" customFormat="1" ht="15" customHeight="1" x14ac:dyDescent="0.2">
      <c r="A130" s="59"/>
      <c r="B130" s="139"/>
      <c r="C130" s="180"/>
      <c r="D130" s="64"/>
      <c r="E130" s="64"/>
      <c r="F130" s="234"/>
      <c r="G130" s="258"/>
      <c r="H130" s="65"/>
      <c r="I130" s="220">
        <f>G130*(1-H130)</f>
        <v>0</v>
      </c>
      <c r="J130" s="221">
        <f>IF(ISERROR(+I130*F130),"",+I130*F130)</f>
        <v>0</v>
      </c>
      <c r="K130" s="302"/>
      <c r="L130" s="14"/>
      <c r="M130" s="222" t="str">
        <f t="shared" si="38"/>
        <v/>
      </c>
      <c r="N130" s="222" t="str">
        <f t="shared" si="39"/>
        <v/>
      </c>
      <c r="O130" s="223" t="str">
        <f>IF(ISBLANK(+F130),"",+F130)</f>
        <v/>
      </c>
      <c r="P130" s="109"/>
      <c r="Q130" s="258"/>
      <c r="R130" s="235"/>
      <c r="S130" s="220">
        <f t="shared" si="40"/>
        <v>0</v>
      </c>
      <c r="T130" s="221">
        <f t="shared" si="41"/>
        <v>0</v>
      </c>
      <c r="U130" s="302"/>
      <c r="V130" s="14"/>
      <c r="W130" s="222" t="str">
        <f t="shared" si="42"/>
        <v/>
      </c>
      <c r="X130" s="222" t="str">
        <f t="shared" si="43"/>
        <v/>
      </c>
      <c r="Y130" s="223" t="str">
        <f>IF(ISBLANK(+F130),"",+F130)</f>
        <v/>
      </c>
      <c r="Z130" s="109"/>
      <c r="AA130" s="107"/>
      <c r="AB130" s="236"/>
      <c r="AC130" s="224" t="str">
        <f>IF(ISERROR(IF(OR(Z130="nee",Z130=""),"",+Y130*AA130)),"",IF(OR(Z130="nee",Z130=""),"",+Y130*AA130))</f>
        <v/>
      </c>
      <c r="AD130" s="225" t="str">
        <f>IF(ISERROR((AC130*24*365)/1000),"",(AC130*24*365)/1000)</f>
        <v/>
      </c>
      <c r="AE130" s="221">
        <f>IF(ISERROR(+AD130*tariefKwh*7),0,+AD130*tariefKwh*7)</f>
        <v>0</v>
      </c>
    </row>
    <row r="131" spans="1:31" s="11" customFormat="1" ht="15" customHeight="1" x14ac:dyDescent="0.2">
      <c r="A131" s="59"/>
      <c r="B131" s="139"/>
      <c r="C131" s="180"/>
      <c r="D131" s="64"/>
      <c r="E131" s="64"/>
      <c r="F131" s="234"/>
      <c r="G131" s="258"/>
      <c r="H131" s="65"/>
      <c r="I131" s="220">
        <f>G131*(1-H131)</f>
        <v>0</v>
      </c>
      <c r="J131" s="221">
        <f>IF(ISERROR(+I131*F131),"",+I131*F131)</f>
        <v>0</v>
      </c>
      <c r="K131" s="302"/>
      <c r="L131" s="14"/>
      <c r="M131" s="222" t="str">
        <f t="shared" si="38"/>
        <v/>
      </c>
      <c r="N131" s="222" t="str">
        <f t="shared" si="39"/>
        <v/>
      </c>
      <c r="O131" s="223" t="str">
        <f>IF(ISBLANK(+F131),"",+F131)</f>
        <v/>
      </c>
      <c r="P131" s="109"/>
      <c r="Q131" s="258"/>
      <c r="R131" s="235"/>
      <c r="S131" s="220">
        <f t="shared" si="40"/>
        <v>0</v>
      </c>
      <c r="T131" s="221">
        <f t="shared" si="41"/>
        <v>0</v>
      </c>
      <c r="U131" s="302"/>
      <c r="V131" s="14"/>
      <c r="W131" s="222" t="str">
        <f t="shared" si="42"/>
        <v/>
      </c>
      <c r="X131" s="222" t="str">
        <f t="shared" si="43"/>
        <v/>
      </c>
      <c r="Y131" s="223" t="str">
        <f>IF(ISBLANK(+F131),"",+F131)</f>
        <v/>
      </c>
      <c r="Z131" s="109"/>
      <c r="AA131" s="107"/>
      <c r="AB131" s="236"/>
      <c r="AC131" s="224" t="str">
        <f>IF(ISERROR(IF(OR(Z131="nee",Z131=""),"",+Y131*AA131)),"",IF(OR(Z131="nee",Z131=""),"",+Y131*AA131))</f>
        <v/>
      </c>
      <c r="AD131" s="225" t="str">
        <f>IF(ISERROR((AC131*24*365)/1000),"",(AC131*24*365)/1000)</f>
        <v/>
      </c>
      <c r="AE131" s="221">
        <f>IF(ISERROR(+AD131*tariefKwh*7),0,+AD131*tariefKwh*7)</f>
        <v>0</v>
      </c>
    </row>
    <row r="132" spans="1:31" s="11" customFormat="1" ht="15" customHeight="1" x14ac:dyDescent="0.2">
      <c r="A132" s="59"/>
      <c r="B132" s="139"/>
      <c r="C132" s="180"/>
      <c r="D132" s="64"/>
      <c r="E132" s="64"/>
      <c r="F132" s="234"/>
      <c r="G132" s="258"/>
      <c r="H132" s="65"/>
      <c r="I132" s="220">
        <f>G132*(1-H132)</f>
        <v>0</v>
      </c>
      <c r="J132" s="221">
        <f>IF(ISERROR(+I132*F132),"",+I132*F132)</f>
        <v>0</v>
      </c>
      <c r="K132" s="302"/>
      <c r="L132" s="14"/>
      <c r="M132" s="222" t="str">
        <f t="shared" si="38"/>
        <v/>
      </c>
      <c r="N132" s="222" t="str">
        <f t="shared" si="39"/>
        <v/>
      </c>
      <c r="O132" s="223" t="str">
        <f>IF(ISBLANK(+F132),"",+F132)</f>
        <v/>
      </c>
      <c r="P132" s="109"/>
      <c r="Q132" s="258"/>
      <c r="R132" s="235"/>
      <c r="S132" s="220">
        <f t="shared" si="40"/>
        <v>0</v>
      </c>
      <c r="T132" s="221">
        <f t="shared" si="41"/>
        <v>0</v>
      </c>
      <c r="U132" s="302"/>
      <c r="V132" s="14"/>
      <c r="W132" s="222" t="str">
        <f t="shared" si="42"/>
        <v/>
      </c>
      <c r="X132" s="222" t="str">
        <f t="shared" si="43"/>
        <v/>
      </c>
      <c r="Y132" s="223" t="str">
        <f>IF(ISBLANK(+F132),"",+F132)</f>
        <v/>
      </c>
      <c r="Z132" s="109"/>
      <c r="AA132" s="107"/>
      <c r="AB132" s="236"/>
      <c r="AC132" s="224" t="str">
        <f>IF(ISERROR(IF(OR(Z132="nee",Z132=""),"",+Y132*AA132)),"",IF(OR(Z132="nee",Z132=""),"",+Y132*AA132))</f>
        <v/>
      </c>
      <c r="AD132" s="225" t="str">
        <f>IF(ISERROR((AC132*24*365)/1000),"",(AC132*24*365)/1000)</f>
        <v/>
      </c>
      <c r="AE132" s="221">
        <f>IF(ISERROR(+AD132*tariefKwh*7),0,+AD132*tariefKwh*7)</f>
        <v>0</v>
      </c>
    </row>
    <row r="133" spans="1:31" s="11" customFormat="1" ht="15" customHeight="1" x14ac:dyDescent="0.2">
      <c r="A133" s="59"/>
      <c r="B133" s="139"/>
      <c r="C133" s="180"/>
      <c r="D133" s="64"/>
      <c r="E133" s="64"/>
      <c r="F133" s="234"/>
      <c r="G133" s="258"/>
      <c r="H133" s="65"/>
      <c r="I133" s="220">
        <f>G133*(1-H133)</f>
        <v>0</v>
      </c>
      <c r="J133" s="221">
        <f>IF(ISERROR(+I133*F133),"",+I133*F133)</f>
        <v>0</v>
      </c>
      <c r="K133" s="302"/>
      <c r="L133" s="14"/>
      <c r="M133" s="222" t="str">
        <f t="shared" si="38"/>
        <v/>
      </c>
      <c r="N133" s="222" t="str">
        <f t="shared" si="39"/>
        <v/>
      </c>
      <c r="O133" s="223" t="str">
        <f>IF(ISBLANK(+F133),"",+F133)</f>
        <v/>
      </c>
      <c r="P133" s="109"/>
      <c r="Q133" s="258"/>
      <c r="R133" s="235"/>
      <c r="S133" s="220">
        <f t="shared" si="40"/>
        <v>0</v>
      </c>
      <c r="T133" s="221">
        <f t="shared" si="41"/>
        <v>0</v>
      </c>
      <c r="U133" s="302"/>
      <c r="V133" s="14"/>
      <c r="W133" s="222" t="str">
        <f t="shared" si="42"/>
        <v/>
      </c>
      <c r="X133" s="222" t="str">
        <f t="shared" si="43"/>
        <v/>
      </c>
      <c r="Y133" s="223" t="str">
        <f>IF(ISBLANK(+F133),"",+F133)</f>
        <v/>
      </c>
      <c r="Z133" s="109"/>
      <c r="AA133" s="107"/>
      <c r="AB133" s="236"/>
      <c r="AC133" s="224" t="str">
        <f>IF(ISERROR(IF(OR(Z133="nee",Z133=""),"",+Y133*AA133)),"",IF(OR(Z133="nee",Z133=""),"",+Y133*AA133))</f>
        <v/>
      </c>
      <c r="AD133" s="225" t="str">
        <f>IF(ISERROR((AC133*24*365)/1000),"",(AC133*24*365)/1000)</f>
        <v/>
      </c>
      <c r="AE133" s="221">
        <f>IF(ISERROR(+AD133*tariefKwh*7),0,+AD133*tariefKwh*7)</f>
        <v>0</v>
      </c>
    </row>
    <row r="134" spans="1:31" s="11" customFormat="1" ht="15" customHeight="1" x14ac:dyDescent="0.2">
      <c r="A134" s="59"/>
      <c r="B134" s="80"/>
      <c r="C134" s="226" t="s">
        <v>317</v>
      </c>
      <c r="D134" s="227"/>
      <c r="E134" s="227"/>
      <c r="F134" s="228"/>
      <c r="G134" s="229"/>
      <c r="H134" s="230"/>
      <c r="I134" s="229"/>
      <c r="J134" s="231"/>
      <c r="K134" s="231"/>
      <c r="L134" s="232"/>
      <c r="M134" s="233"/>
      <c r="N134" s="167"/>
      <c r="O134" s="14"/>
      <c r="P134" s="14"/>
      <c r="Q134" s="14"/>
      <c r="R134" s="14"/>
      <c r="S134" s="14"/>
      <c r="T134" s="14"/>
      <c r="U134" s="231"/>
      <c r="V134" s="14"/>
      <c r="W134" s="167"/>
      <c r="X134" s="167"/>
      <c r="Y134" s="14"/>
      <c r="Z134" s="74"/>
      <c r="AA134" s="14"/>
      <c r="AB134" s="14"/>
    </row>
    <row r="135" spans="1:31" s="11" customFormat="1" ht="15" customHeight="1" x14ac:dyDescent="0.2">
      <c r="A135" s="59"/>
      <c r="B135" s="80"/>
      <c r="C135" s="226"/>
      <c r="D135" s="227"/>
      <c r="E135" s="227"/>
      <c r="F135" s="228"/>
      <c r="G135" s="229"/>
      <c r="H135" s="230"/>
      <c r="I135" s="229"/>
      <c r="J135" s="231"/>
      <c r="K135" s="229"/>
      <c r="L135" s="232"/>
      <c r="M135" s="233"/>
      <c r="N135" s="167"/>
      <c r="O135" s="14"/>
      <c r="P135" s="14"/>
      <c r="Q135" s="14"/>
      <c r="R135" s="14"/>
      <c r="S135" s="14"/>
      <c r="T135" s="14"/>
      <c r="U135" s="229"/>
      <c r="V135" s="14"/>
      <c r="W135" s="167"/>
      <c r="X135" s="167"/>
      <c r="Y135" s="14"/>
      <c r="Z135" s="74"/>
      <c r="AA135" s="14"/>
      <c r="AB135" s="14"/>
    </row>
    <row r="136" spans="1:31" s="11" customFormat="1" ht="57.5" x14ac:dyDescent="0.45">
      <c r="A136" s="59"/>
      <c r="B136" s="82" t="s">
        <v>63</v>
      </c>
      <c r="C136" s="513" t="s">
        <v>206</v>
      </c>
      <c r="D136" s="514" t="e">
        <f>VLOOKUP(C136,$B$10:$D$21,2,FALSE)</f>
        <v>#N/A</v>
      </c>
      <c r="E136" s="514" t="e">
        <f>VLOOKUP(D136,$B$10:$D$21,2,FALSE)</f>
        <v>#N/A</v>
      </c>
      <c r="F136" s="68"/>
      <c r="G136" s="68"/>
      <c r="H136" s="68"/>
      <c r="I136" s="68"/>
      <c r="J136" s="215" t="s">
        <v>50</v>
      </c>
      <c r="K136" s="303"/>
      <c r="L136" s="14"/>
      <c r="M136" s="513" t="str">
        <f>IF(E137="Subscription","Subscription","Onderhoud &amp; Support")</f>
        <v>Onderhoud &amp; Support</v>
      </c>
      <c r="N136" s="514"/>
      <c r="O136" s="514"/>
      <c r="P136" s="514"/>
      <c r="Q136" s="58"/>
      <c r="R136" s="58"/>
      <c r="S136" s="58"/>
      <c r="T136" s="215" t="str">
        <f>"Totaalprijs "&amp;M136&amp;" 
Licentie"</f>
        <v>Totaalprijs Onderhoud &amp; Support 
Licentie</v>
      </c>
      <c r="U136" s="303"/>
      <c r="V136" s="14"/>
      <c r="W136" s="165"/>
      <c r="X136" s="165"/>
      <c r="Y136" s="18"/>
      <c r="Z136" s="18"/>
      <c r="AA136" s="18"/>
      <c r="AB136" s="18"/>
      <c r="AC136" s="18"/>
      <c r="AD136" s="18"/>
      <c r="AE136" s="18"/>
    </row>
    <row r="137" spans="1:31" s="11" customFormat="1" ht="20" thickBot="1" x14ac:dyDescent="0.35">
      <c r="A137" s="59"/>
      <c r="B137" s="83"/>
      <c r="C137" s="84" t="s">
        <v>48</v>
      </c>
      <c r="D137" s="182"/>
      <c r="E137" s="138"/>
      <c r="F137" s="327" t="s">
        <v>49</v>
      </c>
      <c r="G137" s="100"/>
      <c r="H137" s="69"/>
      <c r="I137" s="69"/>
      <c r="J137" s="70">
        <f>SUM(J139:J141)</f>
        <v>0</v>
      </c>
      <c r="K137" s="304"/>
      <c r="L137" s="14"/>
      <c r="M137" s="169"/>
      <c r="N137" s="168"/>
      <c r="O137" s="71"/>
      <c r="P137" s="71"/>
      <c r="Q137" s="71"/>
      <c r="R137" s="71"/>
      <c r="S137" s="71"/>
      <c r="T137" s="72">
        <f>SUM(T139:T141)</f>
        <v>0</v>
      </c>
      <c r="U137" s="304"/>
      <c r="V137" s="14"/>
      <c r="W137" s="165"/>
      <c r="X137" s="165"/>
      <c r="Y137" s="18"/>
      <c r="Z137" s="18"/>
      <c r="AA137" s="18"/>
      <c r="AB137" s="18"/>
      <c r="AC137" s="18"/>
      <c r="AD137" s="18"/>
      <c r="AE137" s="18"/>
    </row>
    <row r="138" spans="1:31" s="11" customFormat="1" ht="70.5" thickTop="1" x14ac:dyDescent="0.3">
      <c r="A138" s="59"/>
      <c r="B138" s="139"/>
      <c r="C138" s="216" t="s">
        <v>5</v>
      </c>
      <c r="D138" s="216" t="s">
        <v>11</v>
      </c>
      <c r="E138" s="216" t="s">
        <v>14</v>
      </c>
      <c r="F138" s="217" t="s">
        <v>17</v>
      </c>
      <c r="G138" s="217" t="s">
        <v>45</v>
      </c>
      <c r="H138" s="217" t="s">
        <v>192</v>
      </c>
      <c r="I138" s="217" t="s">
        <v>12</v>
      </c>
      <c r="J138" s="217" t="s">
        <v>13</v>
      </c>
      <c r="K138" s="301" t="s">
        <v>222</v>
      </c>
      <c r="L138" s="14"/>
      <c r="M138" s="216" t="s">
        <v>5</v>
      </c>
      <c r="N138" s="216" t="s">
        <v>11</v>
      </c>
      <c r="O138" s="217" t="s">
        <v>17</v>
      </c>
      <c r="P138" s="218" t="s">
        <v>21</v>
      </c>
      <c r="Q138" s="217" t="s">
        <v>336</v>
      </c>
      <c r="R138" s="217" t="s">
        <v>192</v>
      </c>
      <c r="S138" s="217" t="s">
        <v>337</v>
      </c>
      <c r="T138" s="217" t="s">
        <v>236</v>
      </c>
      <c r="U138" s="301" t="s">
        <v>222</v>
      </c>
      <c r="V138" s="14"/>
      <c r="W138" s="165"/>
      <c r="X138" s="165"/>
      <c r="Y138" s="18"/>
      <c r="Z138" s="18"/>
      <c r="AA138" s="18"/>
      <c r="AB138" s="18"/>
      <c r="AC138" s="18"/>
      <c r="AD138" s="18"/>
      <c r="AE138" s="18"/>
    </row>
    <row r="139" spans="1:31" s="11" customFormat="1" ht="15" customHeight="1" x14ac:dyDescent="0.2">
      <c r="A139" s="59"/>
      <c r="B139" s="139"/>
      <c r="C139" s="180"/>
      <c r="D139" s="64"/>
      <c r="E139" s="64"/>
      <c r="F139" s="234"/>
      <c r="G139" s="258"/>
      <c r="H139" s="65"/>
      <c r="I139" s="220">
        <f>G139*(1-H139)</f>
        <v>0</v>
      </c>
      <c r="J139" s="221">
        <f>IF(ISERROR(+I139*F139),"",+I139*F139)</f>
        <v>0</v>
      </c>
      <c r="K139" s="302"/>
      <c r="L139" s="14"/>
      <c r="M139" s="222" t="str">
        <f t="shared" ref="M139:M141" si="44">IF(ISBLANK(+C139),"",+C139)</f>
        <v/>
      </c>
      <c r="N139" s="222" t="str">
        <f t="shared" ref="N139:N141" si="45">IF(ISBLANK(+D139),"",+D139)</f>
        <v/>
      </c>
      <c r="O139" s="223" t="str">
        <f>IF(ISBLANK(+F139),"",+F139)</f>
        <v/>
      </c>
      <c r="P139" s="109"/>
      <c r="Q139" s="258"/>
      <c r="R139" s="235"/>
      <c r="S139" s="220">
        <f t="shared" ref="S139:S141" si="46">IF(ISERROR(+Q139*(1-(R139))),"",+Q139*(1-(R139)))</f>
        <v>0</v>
      </c>
      <c r="T139" s="221">
        <f t="shared" ref="T139:T141" si="47">IF(ISERROR(+S139*O139*7),0,+S139*O139*7)</f>
        <v>0</v>
      </c>
      <c r="U139" s="302"/>
      <c r="V139" s="14"/>
      <c r="W139" s="165"/>
      <c r="X139" s="165"/>
      <c r="Y139" s="18"/>
      <c r="Z139" s="18"/>
      <c r="AA139" s="18"/>
      <c r="AB139" s="18"/>
      <c r="AC139" s="18"/>
      <c r="AD139" s="18"/>
      <c r="AE139" s="18"/>
    </row>
    <row r="140" spans="1:31" s="11" customFormat="1" ht="15" customHeight="1" x14ac:dyDescent="0.2">
      <c r="A140" s="59"/>
      <c r="B140" s="139"/>
      <c r="C140" s="180"/>
      <c r="D140" s="64"/>
      <c r="E140" s="64"/>
      <c r="F140" s="234"/>
      <c r="G140" s="258"/>
      <c r="H140" s="65"/>
      <c r="I140" s="220">
        <f>G140*(1-H140)</f>
        <v>0</v>
      </c>
      <c r="J140" s="221">
        <f>IF(ISERROR(+I140*F140),"",+I140*F140)</f>
        <v>0</v>
      </c>
      <c r="K140" s="302"/>
      <c r="L140" s="14"/>
      <c r="M140" s="222" t="str">
        <f t="shared" si="44"/>
        <v/>
      </c>
      <c r="N140" s="222" t="str">
        <f t="shared" si="45"/>
        <v/>
      </c>
      <c r="O140" s="223" t="str">
        <f>IF(ISBLANK(+F140),"",+F140)</f>
        <v/>
      </c>
      <c r="P140" s="109"/>
      <c r="Q140" s="258"/>
      <c r="R140" s="235"/>
      <c r="S140" s="220">
        <f t="shared" si="46"/>
        <v>0</v>
      </c>
      <c r="T140" s="221">
        <f t="shared" si="47"/>
        <v>0</v>
      </c>
      <c r="U140" s="302"/>
      <c r="V140" s="14"/>
      <c r="W140" s="165"/>
      <c r="X140" s="165"/>
      <c r="Y140" s="18"/>
      <c r="Z140" s="18"/>
      <c r="AA140" s="18"/>
      <c r="AB140" s="18"/>
      <c r="AC140" s="18"/>
      <c r="AD140" s="18"/>
      <c r="AE140" s="18"/>
    </row>
    <row r="141" spans="1:31" s="11" customFormat="1" ht="15" customHeight="1" x14ac:dyDescent="0.2">
      <c r="A141" s="59"/>
      <c r="B141" s="139"/>
      <c r="C141" s="180"/>
      <c r="D141" s="64"/>
      <c r="E141" s="64"/>
      <c r="F141" s="234"/>
      <c r="G141" s="258"/>
      <c r="H141" s="65"/>
      <c r="I141" s="220">
        <f>G141*(1-H141)</f>
        <v>0</v>
      </c>
      <c r="J141" s="221">
        <f>IF(ISERROR(+I141*F141),"",+I141*F141)</f>
        <v>0</v>
      </c>
      <c r="K141" s="302"/>
      <c r="L141" s="14"/>
      <c r="M141" s="222" t="str">
        <f t="shared" si="44"/>
        <v/>
      </c>
      <c r="N141" s="222" t="str">
        <f t="shared" si="45"/>
        <v/>
      </c>
      <c r="O141" s="223" t="str">
        <f>IF(ISBLANK(+F141),"",+F141)</f>
        <v/>
      </c>
      <c r="P141" s="109"/>
      <c r="Q141" s="258"/>
      <c r="R141" s="235"/>
      <c r="S141" s="220">
        <f t="shared" si="46"/>
        <v>0</v>
      </c>
      <c r="T141" s="221">
        <f t="shared" si="47"/>
        <v>0</v>
      </c>
      <c r="U141" s="302"/>
      <c r="V141" s="14"/>
      <c r="W141" s="165"/>
      <c r="X141" s="165"/>
      <c r="Y141" s="18"/>
      <c r="Z141" s="18"/>
      <c r="AA141" s="18"/>
      <c r="AB141" s="18"/>
      <c r="AC141" s="18"/>
      <c r="AD141" s="18"/>
      <c r="AE141" s="18"/>
    </row>
    <row r="142" spans="1:31" s="11" customFormat="1" ht="15" customHeight="1" thickBot="1" x14ac:dyDescent="0.35">
      <c r="A142" s="59"/>
      <c r="B142" s="173"/>
      <c r="C142" s="173"/>
      <c r="D142" s="173"/>
      <c r="E142" s="24"/>
      <c r="F142" s="20"/>
      <c r="G142" s="20"/>
      <c r="H142" s="20"/>
      <c r="I142" s="20"/>
      <c r="J142" s="20"/>
      <c r="K142" s="20"/>
      <c r="L142" s="20"/>
      <c r="M142" s="20"/>
      <c r="N142" s="164"/>
      <c r="O142" s="164"/>
      <c r="P142" s="20"/>
      <c r="Q142" s="20"/>
      <c r="R142" s="20"/>
      <c r="S142" s="20"/>
      <c r="T142" s="20"/>
      <c r="U142" s="20"/>
      <c r="V142" s="20"/>
      <c r="W142" s="20"/>
      <c r="X142" s="164"/>
      <c r="Y142" s="164"/>
      <c r="Z142" s="20"/>
      <c r="AA142" s="20"/>
      <c r="AB142" s="20"/>
      <c r="AC142" s="20"/>
      <c r="AD142" s="20"/>
      <c r="AE142" s="20"/>
    </row>
    <row r="143" spans="1:31" s="11" customFormat="1" ht="15" customHeight="1" x14ac:dyDescent="0.3">
      <c r="A143" s="59"/>
      <c r="B143" s="174"/>
      <c r="C143" s="174"/>
      <c r="D143" s="174"/>
      <c r="E143" s="17"/>
      <c r="F143" s="18"/>
      <c r="G143" s="18"/>
      <c r="H143" s="18"/>
      <c r="I143" s="18"/>
      <c r="J143" s="18"/>
      <c r="K143" s="18"/>
      <c r="L143" s="18"/>
      <c r="M143" s="18"/>
      <c r="N143" s="165"/>
      <c r="O143" s="165"/>
      <c r="P143" s="18"/>
      <c r="Q143" s="18"/>
      <c r="R143" s="18"/>
      <c r="S143" s="18"/>
      <c r="T143" s="18"/>
      <c r="U143" s="18"/>
      <c r="V143" s="18"/>
      <c r="W143" s="18"/>
      <c r="X143" s="165"/>
      <c r="Y143" s="165"/>
      <c r="Z143" s="18"/>
      <c r="AA143" s="18"/>
      <c r="AB143" s="18"/>
      <c r="AC143" s="18"/>
      <c r="AD143" s="18"/>
      <c r="AE143" s="18"/>
    </row>
    <row r="144" spans="1:31" s="11" customFormat="1" ht="19.5" x14ac:dyDescent="0.2">
      <c r="A144" s="59"/>
      <c r="B144" s="88" t="s">
        <v>249</v>
      </c>
      <c r="C144" s="84" t="str">
        <f>VLOOKUP(B144,$B$10:$D$32,2,FALSE)</f>
        <v>Variant 7, Integratie Decentrale WAN-koppeling &amp; Distributie</v>
      </c>
      <c r="D144" s="179"/>
      <c r="E144" s="132"/>
      <c r="F144" s="132"/>
      <c r="G144" s="135" t="s">
        <v>44</v>
      </c>
      <c r="H144" s="135"/>
      <c r="I144" s="132"/>
      <c r="J144" s="131"/>
      <c r="K144" s="299"/>
      <c r="L144" s="86"/>
      <c r="M144" s="279" t="s">
        <v>335</v>
      </c>
      <c r="N144" s="280"/>
      <c r="O144" s="281"/>
      <c r="P144" s="281"/>
      <c r="Q144" s="281"/>
      <c r="R144" s="281"/>
      <c r="S144" s="132"/>
      <c r="T144" s="131"/>
      <c r="U144" s="299"/>
      <c r="V144" s="86"/>
      <c r="W144" s="279" t="s">
        <v>18</v>
      </c>
      <c r="X144" s="280"/>
      <c r="Y144" s="281"/>
      <c r="Z144" s="281"/>
      <c r="AA144" s="281"/>
      <c r="AB144" s="281"/>
      <c r="AC144" s="281"/>
      <c r="AD144" s="132"/>
      <c r="AE144" s="131"/>
    </row>
    <row r="145" spans="1:31" s="11" customFormat="1" ht="20" thickBot="1" x14ac:dyDescent="0.25">
      <c r="A145" s="59"/>
      <c r="B145" s="59"/>
      <c r="C145" s="84" t="s">
        <v>23</v>
      </c>
      <c r="D145" s="179"/>
      <c r="E145" s="521" t="str">
        <f>"Integratie A"&amp;LEFT(B144,1)&amp;" : "</f>
        <v xml:space="preserve">Integratie A7 : </v>
      </c>
      <c r="F145" s="522"/>
      <c r="G145" s="527"/>
      <c r="H145" s="528"/>
      <c r="I145" s="89" t="s">
        <v>24</v>
      </c>
      <c r="J145" s="85">
        <f>SUM(J147:J151)</f>
        <v>0</v>
      </c>
      <c r="K145" s="300"/>
      <c r="L145" s="59"/>
      <c r="M145" s="277"/>
      <c r="N145" s="278"/>
      <c r="O145" s="133"/>
      <c r="P145" s="133"/>
      <c r="Q145" s="133"/>
      <c r="R145" s="133"/>
      <c r="S145" s="136" t="s">
        <v>24</v>
      </c>
      <c r="T145" s="137">
        <f>SUM(T147:T151)</f>
        <v>0</v>
      </c>
      <c r="U145" s="300"/>
      <c r="V145" s="59"/>
      <c r="W145" s="277"/>
      <c r="X145" s="278"/>
      <c r="Y145" s="133"/>
      <c r="Z145" s="133"/>
      <c r="AA145" s="133"/>
      <c r="AB145" s="133"/>
      <c r="AC145" s="133"/>
      <c r="AD145" s="136" t="s">
        <v>24</v>
      </c>
      <c r="AE145" s="137">
        <f>SUM(AE147:AE151)</f>
        <v>0</v>
      </c>
    </row>
    <row r="146" spans="1:31" s="11" customFormat="1" ht="70.5" thickTop="1" x14ac:dyDescent="0.3">
      <c r="A146" s="59"/>
      <c r="B146" s="139"/>
      <c r="C146" s="216" t="s">
        <v>5</v>
      </c>
      <c r="D146" s="216" t="s">
        <v>11</v>
      </c>
      <c r="E146" s="216" t="s">
        <v>14</v>
      </c>
      <c r="F146" s="217" t="s">
        <v>17</v>
      </c>
      <c r="G146" s="217" t="s">
        <v>45</v>
      </c>
      <c r="H146" s="217" t="s">
        <v>192</v>
      </c>
      <c r="I146" s="217" t="s">
        <v>12</v>
      </c>
      <c r="J146" s="217" t="s">
        <v>13</v>
      </c>
      <c r="K146" s="301" t="s">
        <v>222</v>
      </c>
      <c r="L146" s="14"/>
      <c r="M146" s="216" t="s">
        <v>5</v>
      </c>
      <c r="N146" s="216" t="s">
        <v>11</v>
      </c>
      <c r="O146" s="217" t="s">
        <v>17</v>
      </c>
      <c r="P146" s="218" t="s">
        <v>21</v>
      </c>
      <c r="Q146" s="217" t="s">
        <v>336</v>
      </c>
      <c r="R146" s="217" t="s">
        <v>192</v>
      </c>
      <c r="S146" s="217" t="s">
        <v>337</v>
      </c>
      <c r="T146" s="217" t="s">
        <v>236</v>
      </c>
      <c r="U146" s="301" t="s">
        <v>222</v>
      </c>
      <c r="V146" s="14"/>
      <c r="W146" s="216" t="s">
        <v>5</v>
      </c>
      <c r="X146" s="216" t="s">
        <v>11</v>
      </c>
      <c r="Y146" s="217" t="s">
        <v>17</v>
      </c>
      <c r="Z146" s="218" t="s">
        <v>21</v>
      </c>
      <c r="AA146" s="217" t="s">
        <v>320</v>
      </c>
      <c r="AB146" s="219" t="s">
        <v>16</v>
      </c>
      <c r="AC146" s="217" t="s">
        <v>320</v>
      </c>
      <c r="AD146" s="217" t="s">
        <v>20</v>
      </c>
      <c r="AE146" s="217" t="s">
        <v>238</v>
      </c>
    </row>
    <row r="147" spans="1:31" s="11" customFormat="1" ht="15" customHeight="1" x14ac:dyDescent="0.2">
      <c r="A147" s="59"/>
      <c r="B147" s="139"/>
      <c r="C147" s="180"/>
      <c r="D147" s="64"/>
      <c r="E147" s="64"/>
      <c r="F147" s="234"/>
      <c r="G147" s="258"/>
      <c r="H147" s="65"/>
      <c r="I147" s="220">
        <f>G147*(1-H147)</f>
        <v>0</v>
      </c>
      <c r="J147" s="221">
        <f>IF(ISERROR(+I147*F147),"",+I147*F147)</f>
        <v>0</v>
      </c>
      <c r="K147" s="302"/>
      <c r="L147" s="14"/>
      <c r="M147" s="222" t="str">
        <f t="shared" ref="M147:M151" si="48">IF(ISBLANK(+C147),"",+C147)</f>
        <v/>
      </c>
      <c r="N147" s="222" t="str">
        <f t="shared" ref="N147:N151" si="49">IF(ISBLANK(+D147),"",+D147)</f>
        <v/>
      </c>
      <c r="O147" s="223" t="str">
        <f>IF(ISBLANK(+F147),"",+F147)</f>
        <v/>
      </c>
      <c r="P147" s="109"/>
      <c r="Q147" s="258"/>
      <c r="R147" s="235"/>
      <c r="S147" s="220">
        <f t="shared" ref="S147:S151" si="50">IF(ISERROR(+Q147*(1-(R147))),"",+Q147*(1-(R147)))</f>
        <v>0</v>
      </c>
      <c r="T147" s="221">
        <f t="shared" ref="T147:T151" si="51">IF(ISERROR(+S147*O147*7),0,+S147*O147*7)</f>
        <v>0</v>
      </c>
      <c r="U147" s="302"/>
      <c r="V147" s="14"/>
      <c r="W147" s="222" t="str">
        <f t="shared" ref="W147:W151" si="52">IF(ISBLANK(+M147),"",+M147)</f>
        <v/>
      </c>
      <c r="X147" s="222" t="str">
        <f t="shared" ref="X147:X151" si="53">IF(ISBLANK(+N147),"",+N147)</f>
        <v/>
      </c>
      <c r="Y147" s="223" t="str">
        <f>IF(ISBLANK(+F147),"",+F147)</f>
        <v/>
      </c>
      <c r="Z147" s="109"/>
      <c r="AA147" s="107"/>
      <c r="AB147" s="236"/>
      <c r="AC147" s="224" t="str">
        <f>IF(ISERROR(IF(OR(Z147="nee",Z147=""),"",+Y147*AA147)),"",IF(OR(Z147="nee",Z147=""),"",+Y147*AA147))</f>
        <v/>
      </c>
      <c r="AD147" s="225" t="str">
        <f>IF(ISERROR((AC147*24*365)/1000),"",(AC147*24*365)/1000)</f>
        <v/>
      </c>
      <c r="AE147" s="221">
        <f>IF(ISERROR(+AD147*tariefKwh*7),0,+AD147*tariefKwh*7)</f>
        <v>0</v>
      </c>
    </row>
    <row r="148" spans="1:31" s="11" customFormat="1" ht="15" customHeight="1" x14ac:dyDescent="0.2">
      <c r="A148" s="59"/>
      <c r="B148" s="139"/>
      <c r="C148" s="180"/>
      <c r="D148" s="64"/>
      <c r="E148" s="64"/>
      <c r="F148" s="234"/>
      <c r="G148" s="258"/>
      <c r="H148" s="65"/>
      <c r="I148" s="220">
        <f>G148*(1-H148)</f>
        <v>0</v>
      </c>
      <c r="J148" s="221">
        <f>IF(ISERROR(+I148*F148),"",+I148*F148)</f>
        <v>0</v>
      </c>
      <c r="K148" s="302"/>
      <c r="L148" s="14"/>
      <c r="M148" s="222" t="str">
        <f t="shared" si="48"/>
        <v/>
      </c>
      <c r="N148" s="222" t="str">
        <f t="shared" si="49"/>
        <v/>
      </c>
      <c r="O148" s="223" t="str">
        <f>IF(ISBLANK(+F148),"",+F148)</f>
        <v/>
      </c>
      <c r="P148" s="109"/>
      <c r="Q148" s="258"/>
      <c r="R148" s="235"/>
      <c r="S148" s="220">
        <f t="shared" si="50"/>
        <v>0</v>
      </c>
      <c r="T148" s="221">
        <f t="shared" si="51"/>
        <v>0</v>
      </c>
      <c r="U148" s="302"/>
      <c r="V148" s="14"/>
      <c r="W148" s="222" t="str">
        <f t="shared" si="52"/>
        <v/>
      </c>
      <c r="X148" s="222" t="str">
        <f t="shared" si="53"/>
        <v/>
      </c>
      <c r="Y148" s="223" t="str">
        <f>IF(ISBLANK(+F148),"",+F148)</f>
        <v/>
      </c>
      <c r="Z148" s="109"/>
      <c r="AA148" s="107"/>
      <c r="AB148" s="236"/>
      <c r="AC148" s="224" t="str">
        <f>IF(ISERROR(IF(OR(Z148="nee",Z148=""),"",+Y148*AA148)),"",IF(OR(Z148="nee",Z148=""),"",+Y148*AA148))</f>
        <v/>
      </c>
      <c r="AD148" s="225" t="str">
        <f>IF(ISERROR((AC148*24*365)/1000),"",(AC148*24*365)/1000)</f>
        <v/>
      </c>
      <c r="AE148" s="221">
        <f>IF(ISERROR(+AD148*tariefKwh*7),0,+AD148*tariefKwh*7)</f>
        <v>0</v>
      </c>
    </row>
    <row r="149" spans="1:31" s="11" customFormat="1" ht="15" customHeight="1" x14ac:dyDescent="0.2">
      <c r="A149" s="59"/>
      <c r="B149" s="139"/>
      <c r="C149" s="180"/>
      <c r="D149" s="64"/>
      <c r="E149" s="64"/>
      <c r="F149" s="234"/>
      <c r="G149" s="258"/>
      <c r="H149" s="65"/>
      <c r="I149" s="220">
        <f>G149*(1-H149)</f>
        <v>0</v>
      </c>
      <c r="J149" s="221">
        <f>IF(ISERROR(+I149*F149),"",+I149*F149)</f>
        <v>0</v>
      </c>
      <c r="K149" s="302"/>
      <c r="L149" s="14"/>
      <c r="M149" s="222" t="str">
        <f t="shared" si="48"/>
        <v/>
      </c>
      <c r="N149" s="222" t="str">
        <f t="shared" si="49"/>
        <v/>
      </c>
      <c r="O149" s="223" t="str">
        <f>IF(ISBLANK(+F149),"",+F149)</f>
        <v/>
      </c>
      <c r="P149" s="109"/>
      <c r="Q149" s="258"/>
      <c r="R149" s="235"/>
      <c r="S149" s="220">
        <f t="shared" si="50"/>
        <v>0</v>
      </c>
      <c r="T149" s="221">
        <f t="shared" si="51"/>
        <v>0</v>
      </c>
      <c r="U149" s="302"/>
      <c r="V149" s="14"/>
      <c r="W149" s="222" t="str">
        <f t="shared" si="52"/>
        <v/>
      </c>
      <c r="X149" s="222" t="str">
        <f t="shared" si="53"/>
        <v/>
      </c>
      <c r="Y149" s="223" t="str">
        <f>IF(ISBLANK(+F149),"",+F149)</f>
        <v/>
      </c>
      <c r="Z149" s="109"/>
      <c r="AA149" s="107"/>
      <c r="AB149" s="236"/>
      <c r="AC149" s="224" t="str">
        <f>IF(ISERROR(IF(OR(Z149="nee",Z149=""),"",+Y149*AA149)),"",IF(OR(Z149="nee",Z149=""),"",+Y149*AA149))</f>
        <v/>
      </c>
      <c r="AD149" s="225" t="str">
        <f>IF(ISERROR((AC149*24*365)/1000),"",(AC149*24*365)/1000)</f>
        <v/>
      </c>
      <c r="AE149" s="221">
        <f>IF(ISERROR(+AD149*tariefKwh*7),0,+AD149*tariefKwh*7)</f>
        <v>0</v>
      </c>
    </row>
    <row r="150" spans="1:31" s="11" customFormat="1" ht="15" customHeight="1" x14ac:dyDescent="0.2">
      <c r="A150" s="59"/>
      <c r="B150" s="139"/>
      <c r="C150" s="180"/>
      <c r="D150" s="64"/>
      <c r="E150" s="64"/>
      <c r="F150" s="234"/>
      <c r="G150" s="258"/>
      <c r="H150" s="65"/>
      <c r="I150" s="220">
        <f>G150*(1-H150)</f>
        <v>0</v>
      </c>
      <c r="J150" s="221">
        <f>IF(ISERROR(+I150*F150),"",+I150*F150)</f>
        <v>0</v>
      </c>
      <c r="K150" s="302"/>
      <c r="L150" s="14"/>
      <c r="M150" s="222" t="str">
        <f t="shared" si="48"/>
        <v/>
      </c>
      <c r="N150" s="222" t="str">
        <f t="shared" si="49"/>
        <v/>
      </c>
      <c r="O150" s="223" t="str">
        <f>IF(ISBLANK(+F150),"",+F150)</f>
        <v/>
      </c>
      <c r="P150" s="109"/>
      <c r="Q150" s="258"/>
      <c r="R150" s="235"/>
      <c r="S150" s="220">
        <f t="shared" si="50"/>
        <v>0</v>
      </c>
      <c r="T150" s="221">
        <f t="shared" si="51"/>
        <v>0</v>
      </c>
      <c r="U150" s="302"/>
      <c r="V150" s="14"/>
      <c r="W150" s="222" t="str">
        <f t="shared" si="52"/>
        <v/>
      </c>
      <c r="X150" s="222" t="str">
        <f t="shared" si="53"/>
        <v/>
      </c>
      <c r="Y150" s="223" t="str">
        <f>IF(ISBLANK(+F150),"",+F150)</f>
        <v/>
      </c>
      <c r="Z150" s="109"/>
      <c r="AA150" s="107"/>
      <c r="AB150" s="236"/>
      <c r="AC150" s="224" t="str">
        <f>IF(ISERROR(IF(OR(Z150="nee",Z150=""),"",+Y150*AA150)),"",IF(OR(Z150="nee",Z150=""),"",+Y150*AA150))</f>
        <v/>
      </c>
      <c r="AD150" s="225" t="str">
        <f>IF(ISERROR((AC150*24*365)/1000),"",(AC150*24*365)/1000)</f>
        <v/>
      </c>
      <c r="AE150" s="221">
        <f>IF(ISERROR(+AD150*tariefKwh*7),0,+AD150*tariefKwh*7)</f>
        <v>0</v>
      </c>
    </row>
    <row r="151" spans="1:31" s="11" customFormat="1" ht="15" customHeight="1" x14ac:dyDescent="0.2">
      <c r="A151" s="59"/>
      <c r="B151" s="139"/>
      <c r="C151" s="180"/>
      <c r="D151" s="64"/>
      <c r="E151" s="64"/>
      <c r="F151" s="234"/>
      <c r="G151" s="258"/>
      <c r="H151" s="65"/>
      <c r="I151" s="220">
        <f>G151*(1-H151)</f>
        <v>0</v>
      </c>
      <c r="J151" s="221">
        <f>IF(ISERROR(+I151*F151),"",+I151*F151)</f>
        <v>0</v>
      </c>
      <c r="K151" s="302"/>
      <c r="L151" s="14"/>
      <c r="M151" s="222" t="str">
        <f t="shared" si="48"/>
        <v/>
      </c>
      <c r="N151" s="222" t="str">
        <f t="shared" si="49"/>
        <v/>
      </c>
      <c r="O151" s="223" t="str">
        <f>IF(ISBLANK(+F151),"",+F151)</f>
        <v/>
      </c>
      <c r="P151" s="109"/>
      <c r="Q151" s="258"/>
      <c r="R151" s="235"/>
      <c r="S151" s="220">
        <f t="shared" si="50"/>
        <v>0</v>
      </c>
      <c r="T151" s="221">
        <f t="shared" si="51"/>
        <v>0</v>
      </c>
      <c r="U151" s="302"/>
      <c r="V151" s="14"/>
      <c r="W151" s="222" t="str">
        <f t="shared" si="52"/>
        <v/>
      </c>
      <c r="X151" s="222" t="str">
        <f t="shared" si="53"/>
        <v/>
      </c>
      <c r="Y151" s="223" t="str">
        <f>IF(ISBLANK(+F151),"",+F151)</f>
        <v/>
      </c>
      <c r="Z151" s="109"/>
      <c r="AA151" s="107"/>
      <c r="AB151" s="236"/>
      <c r="AC151" s="224" t="str">
        <f>IF(ISERROR(IF(OR(Z151="nee",Z151=""),"",+Y151*AA151)),"",IF(OR(Z151="nee",Z151=""),"",+Y151*AA151))</f>
        <v/>
      </c>
      <c r="AD151" s="225" t="str">
        <f>IF(ISERROR((AC151*24*365)/1000),"",(AC151*24*365)/1000)</f>
        <v/>
      </c>
      <c r="AE151" s="221">
        <f>IF(ISERROR(+AD151*tariefKwh*7),0,+AD151*tariefKwh*7)</f>
        <v>0</v>
      </c>
    </row>
    <row r="152" spans="1:31" s="11" customFormat="1" ht="15" customHeight="1" x14ac:dyDescent="0.2">
      <c r="A152" s="59"/>
      <c r="B152" s="80"/>
      <c r="C152" s="226" t="s">
        <v>317</v>
      </c>
      <c r="D152" s="227"/>
      <c r="E152" s="227"/>
      <c r="F152" s="228"/>
      <c r="G152" s="229"/>
      <c r="H152" s="230"/>
      <c r="I152" s="229"/>
      <c r="J152" s="231"/>
      <c r="K152" s="231"/>
      <c r="L152" s="232"/>
      <c r="M152" s="233"/>
      <c r="N152" s="167"/>
      <c r="O152" s="14"/>
      <c r="P152" s="14"/>
      <c r="Q152" s="14"/>
      <c r="R152" s="14"/>
      <c r="S152" s="14"/>
      <c r="T152" s="14"/>
      <c r="U152" s="231"/>
      <c r="V152" s="14"/>
      <c r="W152" s="167"/>
      <c r="X152" s="167"/>
      <c r="Y152" s="14"/>
      <c r="Z152" s="74"/>
      <c r="AA152" s="14"/>
      <c r="AB152" s="14"/>
    </row>
    <row r="153" spans="1:31" s="11" customFormat="1" ht="15" customHeight="1" x14ac:dyDescent="0.2">
      <c r="A153" s="59"/>
      <c r="B153" s="80"/>
      <c r="C153" s="226"/>
      <c r="D153" s="227"/>
      <c r="E153" s="227"/>
      <c r="F153" s="228"/>
      <c r="G153" s="229"/>
      <c r="H153" s="230"/>
      <c r="I153" s="229"/>
      <c r="J153" s="231"/>
      <c r="K153" s="229"/>
      <c r="L153" s="232"/>
      <c r="M153" s="233"/>
      <c r="N153" s="167"/>
      <c r="O153" s="14"/>
      <c r="P153" s="14"/>
      <c r="Q153" s="14"/>
      <c r="R153" s="14"/>
      <c r="S153" s="14"/>
      <c r="T153" s="14"/>
      <c r="U153" s="229"/>
      <c r="V153" s="14"/>
      <c r="W153" s="167"/>
      <c r="X153" s="167"/>
      <c r="Y153" s="14"/>
      <c r="Z153" s="74"/>
      <c r="AA153" s="14"/>
      <c r="AB153" s="14"/>
    </row>
    <row r="154" spans="1:31" s="11" customFormat="1" ht="57.5" x14ac:dyDescent="0.45">
      <c r="A154" s="59"/>
      <c r="B154" s="82" t="s">
        <v>261</v>
      </c>
      <c r="C154" s="513" t="s">
        <v>206</v>
      </c>
      <c r="D154" s="514" t="e">
        <f>VLOOKUP(C154,$B$10:$D$21,2,FALSE)</f>
        <v>#N/A</v>
      </c>
      <c r="E154" s="514" t="e">
        <f>VLOOKUP(D154,$B$10:$D$21,2,FALSE)</f>
        <v>#N/A</v>
      </c>
      <c r="F154" s="68"/>
      <c r="G154" s="68"/>
      <c r="H154" s="68"/>
      <c r="I154" s="68"/>
      <c r="J154" s="215" t="s">
        <v>50</v>
      </c>
      <c r="K154" s="303"/>
      <c r="L154" s="14"/>
      <c r="M154" s="513" t="str">
        <f>IF(E155="Subscription","Subscription","Onderhoud &amp; Support")</f>
        <v>Onderhoud &amp; Support</v>
      </c>
      <c r="N154" s="514"/>
      <c r="O154" s="514"/>
      <c r="P154" s="514"/>
      <c r="Q154" s="58"/>
      <c r="R154" s="58"/>
      <c r="S154" s="58"/>
      <c r="T154" s="215" t="str">
        <f>"Totaalprijs "&amp;M154&amp;" 
Licentie"</f>
        <v>Totaalprijs Onderhoud &amp; Support 
Licentie</v>
      </c>
      <c r="U154" s="303"/>
      <c r="V154" s="14"/>
      <c r="W154" s="165"/>
      <c r="X154" s="165"/>
      <c r="Y154" s="18"/>
      <c r="Z154" s="18"/>
      <c r="AA154" s="18"/>
      <c r="AB154" s="18"/>
      <c r="AC154" s="18"/>
      <c r="AD154" s="18"/>
      <c r="AE154" s="18"/>
    </row>
    <row r="155" spans="1:31" s="11" customFormat="1" ht="20" thickBot="1" x14ac:dyDescent="0.35">
      <c r="A155" s="59"/>
      <c r="B155" s="83"/>
      <c r="C155" s="84" t="s">
        <v>48</v>
      </c>
      <c r="D155" s="182"/>
      <c r="E155" s="138"/>
      <c r="F155" s="327" t="s">
        <v>49</v>
      </c>
      <c r="G155" s="100"/>
      <c r="H155" s="69"/>
      <c r="I155" s="69"/>
      <c r="J155" s="70">
        <f>SUM(J157:J159)</f>
        <v>0</v>
      </c>
      <c r="K155" s="304"/>
      <c r="L155" s="14"/>
      <c r="M155" s="169"/>
      <c r="N155" s="168"/>
      <c r="O155" s="71"/>
      <c r="P155" s="71"/>
      <c r="Q155" s="71"/>
      <c r="R155" s="71"/>
      <c r="S155" s="71"/>
      <c r="T155" s="72">
        <f>SUM(T157:T159)</f>
        <v>0</v>
      </c>
      <c r="U155" s="304"/>
      <c r="V155" s="14"/>
      <c r="W155" s="165"/>
      <c r="X155" s="165"/>
      <c r="Y155" s="18"/>
      <c r="Z155" s="18"/>
      <c r="AA155" s="18"/>
      <c r="AB155" s="18"/>
      <c r="AC155" s="18"/>
      <c r="AD155" s="18"/>
      <c r="AE155" s="18"/>
    </row>
    <row r="156" spans="1:31" s="11" customFormat="1" ht="70.5" thickTop="1" x14ac:dyDescent="0.3">
      <c r="A156" s="59"/>
      <c r="B156" s="139"/>
      <c r="C156" s="216" t="s">
        <v>5</v>
      </c>
      <c r="D156" s="216" t="s">
        <v>11</v>
      </c>
      <c r="E156" s="216" t="s">
        <v>14</v>
      </c>
      <c r="F156" s="217" t="s">
        <v>17</v>
      </c>
      <c r="G156" s="217" t="s">
        <v>45</v>
      </c>
      <c r="H156" s="217" t="s">
        <v>192</v>
      </c>
      <c r="I156" s="217" t="s">
        <v>12</v>
      </c>
      <c r="J156" s="217" t="s">
        <v>13</v>
      </c>
      <c r="K156" s="301" t="s">
        <v>222</v>
      </c>
      <c r="L156" s="14"/>
      <c r="M156" s="216" t="s">
        <v>5</v>
      </c>
      <c r="N156" s="216" t="s">
        <v>11</v>
      </c>
      <c r="O156" s="217" t="s">
        <v>17</v>
      </c>
      <c r="P156" s="218" t="s">
        <v>21</v>
      </c>
      <c r="Q156" s="217" t="s">
        <v>336</v>
      </c>
      <c r="R156" s="217" t="s">
        <v>192</v>
      </c>
      <c r="S156" s="217" t="s">
        <v>337</v>
      </c>
      <c r="T156" s="217" t="s">
        <v>236</v>
      </c>
      <c r="U156" s="301" t="s">
        <v>222</v>
      </c>
      <c r="V156" s="14"/>
      <c r="W156" s="165"/>
      <c r="X156" s="165"/>
      <c r="Y156" s="18"/>
      <c r="Z156" s="18"/>
      <c r="AA156" s="18"/>
      <c r="AB156" s="18"/>
      <c r="AC156" s="18"/>
      <c r="AD156" s="18"/>
      <c r="AE156" s="18"/>
    </row>
    <row r="157" spans="1:31" s="11" customFormat="1" ht="15" customHeight="1" x14ac:dyDescent="0.2">
      <c r="A157" s="59"/>
      <c r="B157" s="139"/>
      <c r="C157" s="180"/>
      <c r="D157" s="64"/>
      <c r="E157" s="64"/>
      <c r="F157" s="234"/>
      <c r="G157" s="258"/>
      <c r="H157" s="65"/>
      <c r="I157" s="220">
        <f>G157*(1-H157)</f>
        <v>0</v>
      </c>
      <c r="J157" s="221">
        <f>IF(ISERROR(+I157*F157),"",+I157*F157)</f>
        <v>0</v>
      </c>
      <c r="K157" s="302"/>
      <c r="L157" s="14"/>
      <c r="M157" s="222" t="str">
        <f t="shared" ref="M157:M159" si="54">IF(ISBLANK(+C157),"",+C157)</f>
        <v/>
      </c>
      <c r="N157" s="222" t="str">
        <f t="shared" ref="N157:N159" si="55">IF(ISBLANK(+D157),"",+D157)</f>
        <v/>
      </c>
      <c r="O157" s="223" t="str">
        <f>IF(ISBLANK(+F157),"",+F157)</f>
        <v/>
      </c>
      <c r="P157" s="109"/>
      <c r="Q157" s="258"/>
      <c r="R157" s="235"/>
      <c r="S157" s="220">
        <f t="shared" ref="S157:S159" si="56">IF(ISERROR(+Q157*(1-(R157))),"",+Q157*(1-(R157)))</f>
        <v>0</v>
      </c>
      <c r="T157" s="221">
        <f t="shared" ref="T157:T159" si="57">IF(ISERROR(+S157*O157*7),0,+S157*O157*7)</f>
        <v>0</v>
      </c>
      <c r="U157" s="302"/>
      <c r="V157" s="14"/>
      <c r="W157" s="165"/>
      <c r="X157" s="165"/>
      <c r="Y157" s="18"/>
      <c r="Z157" s="18"/>
      <c r="AA157" s="18"/>
      <c r="AB157" s="18"/>
      <c r="AC157" s="18"/>
      <c r="AD157" s="18"/>
      <c r="AE157" s="18"/>
    </row>
    <row r="158" spans="1:31" s="11" customFormat="1" ht="15" customHeight="1" x14ac:dyDescent="0.2">
      <c r="A158" s="59"/>
      <c r="B158" s="139"/>
      <c r="C158" s="180"/>
      <c r="D158" s="64"/>
      <c r="E158" s="64"/>
      <c r="F158" s="234"/>
      <c r="G158" s="258"/>
      <c r="H158" s="65"/>
      <c r="I158" s="220">
        <f>G158*(1-H158)</f>
        <v>0</v>
      </c>
      <c r="J158" s="221">
        <f>IF(ISERROR(+I158*F158),"",+I158*F158)</f>
        <v>0</v>
      </c>
      <c r="K158" s="302"/>
      <c r="L158" s="14"/>
      <c r="M158" s="222" t="str">
        <f t="shared" si="54"/>
        <v/>
      </c>
      <c r="N158" s="222" t="str">
        <f t="shared" si="55"/>
        <v/>
      </c>
      <c r="O158" s="223" t="str">
        <f>IF(ISBLANK(+F158),"",+F158)</f>
        <v/>
      </c>
      <c r="P158" s="109"/>
      <c r="Q158" s="258"/>
      <c r="R158" s="235"/>
      <c r="S158" s="220">
        <f t="shared" si="56"/>
        <v>0</v>
      </c>
      <c r="T158" s="221">
        <f t="shared" si="57"/>
        <v>0</v>
      </c>
      <c r="U158" s="302"/>
      <c r="V158" s="14"/>
      <c r="W158" s="165"/>
      <c r="X158" s="165"/>
      <c r="Y158" s="18"/>
      <c r="Z158" s="18"/>
      <c r="AA158" s="18"/>
      <c r="AB158" s="18"/>
      <c r="AC158" s="18"/>
      <c r="AD158" s="18"/>
      <c r="AE158" s="18"/>
    </row>
    <row r="159" spans="1:31" s="11" customFormat="1" ht="15" customHeight="1" x14ac:dyDescent="0.2">
      <c r="A159" s="59"/>
      <c r="B159" s="139"/>
      <c r="C159" s="180"/>
      <c r="D159" s="64"/>
      <c r="E159" s="64"/>
      <c r="F159" s="234"/>
      <c r="G159" s="258"/>
      <c r="H159" s="65"/>
      <c r="I159" s="220">
        <f>G159*(1-H159)</f>
        <v>0</v>
      </c>
      <c r="J159" s="221">
        <f>IF(ISERROR(+I159*F159),"",+I159*F159)</f>
        <v>0</v>
      </c>
      <c r="K159" s="302"/>
      <c r="L159" s="14"/>
      <c r="M159" s="222" t="str">
        <f t="shared" si="54"/>
        <v/>
      </c>
      <c r="N159" s="222" t="str">
        <f t="shared" si="55"/>
        <v/>
      </c>
      <c r="O159" s="223" t="str">
        <f>IF(ISBLANK(+F159),"",+F159)</f>
        <v/>
      </c>
      <c r="P159" s="109"/>
      <c r="Q159" s="258"/>
      <c r="R159" s="235"/>
      <c r="S159" s="220">
        <f t="shared" si="56"/>
        <v>0</v>
      </c>
      <c r="T159" s="221">
        <f t="shared" si="57"/>
        <v>0</v>
      </c>
      <c r="U159" s="302"/>
      <c r="V159" s="14"/>
      <c r="W159" s="165"/>
      <c r="X159" s="165"/>
      <c r="Y159" s="18"/>
      <c r="Z159" s="18"/>
      <c r="AA159" s="18"/>
      <c r="AB159" s="18"/>
      <c r="AC159" s="18"/>
      <c r="AD159" s="18"/>
      <c r="AE159" s="18"/>
    </row>
    <row r="160" spans="1:31" s="11" customFormat="1" ht="15" customHeight="1" thickBot="1" x14ac:dyDescent="0.35">
      <c r="A160" s="59"/>
      <c r="B160" s="173"/>
      <c r="C160" s="173"/>
      <c r="D160" s="173"/>
      <c r="E160" s="24"/>
      <c r="F160" s="20"/>
      <c r="G160" s="20"/>
      <c r="H160" s="20"/>
      <c r="I160" s="20"/>
      <c r="J160" s="20"/>
      <c r="K160" s="20"/>
      <c r="L160" s="20"/>
      <c r="M160" s="164"/>
      <c r="N160" s="164"/>
      <c r="O160" s="20"/>
      <c r="P160" s="20"/>
      <c r="Q160" s="20"/>
      <c r="R160" s="20"/>
      <c r="S160" s="20"/>
      <c r="T160" s="20"/>
      <c r="U160" s="20"/>
      <c r="V160" s="20"/>
      <c r="W160" s="164"/>
      <c r="X160" s="164"/>
      <c r="Y160" s="20"/>
      <c r="Z160" s="20"/>
      <c r="AA160" s="20"/>
      <c r="AB160" s="20"/>
      <c r="AC160" s="20"/>
      <c r="AD160" s="20"/>
      <c r="AE160" s="20"/>
    </row>
    <row r="161" spans="1:31" s="11" customFormat="1" ht="15" customHeight="1" x14ac:dyDescent="0.3">
      <c r="A161" s="59"/>
      <c r="B161" s="174"/>
      <c r="C161" s="174"/>
      <c r="D161" s="174"/>
      <c r="E161" s="17"/>
      <c r="F161" s="18"/>
      <c r="G161" s="18"/>
      <c r="H161" s="18"/>
      <c r="I161" s="18"/>
      <c r="J161" s="18"/>
      <c r="K161" s="18"/>
      <c r="L161" s="18"/>
      <c r="M161" s="165"/>
      <c r="N161" s="165"/>
      <c r="O161" s="18"/>
      <c r="P161" s="18"/>
      <c r="Q161" s="18"/>
      <c r="R161" s="18"/>
      <c r="S161" s="18"/>
      <c r="T161" s="18"/>
      <c r="U161" s="18"/>
      <c r="V161" s="18"/>
      <c r="W161" s="165"/>
      <c r="X161" s="165"/>
      <c r="Y161" s="18"/>
      <c r="Z161" s="18"/>
      <c r="AA161" s="18"/>
      <c r="AB161" s="18"/>
      <c r="AC161" s="18"/>
      <c r="AD161" s="18"/>
      <c r="AE161" s="18"/>
    </row>
    <row r="162" spans="1:31" s="11" customFormat="1" ht="19.5" x14ac:dyDescent="0.2">
      <c r="A162" s="59"/>
      <c r="B162" s="88" t="s">
        <v>250</v>
      </c>
      <c r="C162" s="84" t="str">
        <f>VLOOKUP(B162,$B$10:$D$32,2,FALSE)</f>
        <v>Variant 8, Integratie Decentrale WAN-koppeling &amp; Distributie</v>
      </c>
      <c r="D162" s="179"/>
      <c r="E162" s="132"/>
      <c r="F162" s="132"/>
      <c r="G162" s="135" t="s">
        <v>44</v>
      </c>
      <c r="H162" s="135"/>
      <c r="I162" s="132"/>
      <c r="J162" s="131"/>
      <c r="K162" s="299"/>
      <c r="L162" s="86"/>
      <c r="M162" s="279" t="s">
        <v>335</v>
      </c>
      <c r="N162" s="280"/>
      <c r="O162" s="281"/>
      <c r="P162" s="281"/>
      <c r="Q162" s="281"/>
      <c r="R162" s="281"/>
      <c r="S162" s="132"/>
      <c r="T162" s="131"/>
      <c r="U162" s="299"/>
      <c r="V162" s="86"/>
      <c r="W162" s="279" t="s">
        <v>18</v>
      </c>
      <c r="X162" s="280"/>
      <c r="Y162" s="281"/>
      <c r="Z162" s="281"/>
      <c r="AA162" s="281"/>
      <c r="AB162" s="281"/>
      <c r="AC162" s="281"/>
      <c r="AD162" s="132"/>
      <c r="AE162" s="131"/>
    </row>
    <row r="163" spans="1:31" s="11" customFormat="1" ht="20" thickBot="1" x14ac:dyDescent="0.25">
      <c r="A163" s="59"/>
      <c r="B163" s="59"/>
      <c r="C163" s="84" t="s">
        <v>23</v>
      </c>
      <c r="D163" s="179"/>
      <c r="E163" s="521" t="str">
        <f>"Integratie A"&amp;LEFT(B162,1)&amp;" : "</f>
        <v xml:space="preserve">Integratie A8 : </v>
      </c>
      <c r="F163" s="522"/>
      <c r="G163" s="527"/>
      <c r="H163" s="528"/>
      <c r="I163" s="89" t="s">
        <v>24</v>
      </c>
      <c r="J163" s="85">
        <f>SUM(J165:J169)</f>
        <v>0</v>
      </c>
      <c r="K163" s="300"/>
      <c r="L163" s="59"/>
      <c r="M163" s="277"/>
      <c r="N163" s="278"/>
      <c r="O163" s="133"/>
      <c r="P163" s="133"/>
      <c r="Q163" s="133"/>
      <c r="R163" s="133"/>
      <c r="S163" s="136" t="s">
        <v>24</v>
      </c>
      <c r="T163" s="137">
        <f>SUM(T165:T169)</f>
        <v>0</v>
      </c>
      <c r="U163" s="300"/>
      <c r="V163" s="59"/>
      <c r="W163" s="277"/>
      <c r="X163" s="278"/>
      <c r="Y163" s="133"/>
      <c r="Z163" s="133"/>
      <c r="AA163" s="133"/>
      <c r="AB163" s="133"/>
      <c r="AC163" s="133"/>
      <c r="AD163" s="136" t="s">
        <v>24</v>
      </c>
      <c r="AE163" s="137">
        <f>SUM(AE165:AE169)</f>
        <v>0</v>
      </c>
    </row>
    <row r="164" spans="1:31" s="11" customFormat="1" ht="70.5" thickTop="1" x14ac:dyDescent="0.3">
      <c r="A164" s="59"/>
      <c r="B164" s="139"/>
      <c r="C164" s="216" t="s">
        <v>5</v>
      </c>
      <c r="D164" s="216" t="s">
        <v>11</v>
      </c>
      <c r="E164" s="216" t="s">
        <v>14</v>
      </c>
      <c r="F164" s="217" t="s">
        <v>17</v>
      </c>
      <c r="G164" s="217" t="s">
        <v>45</v>
      </c>
      <c r="H164" s="217" t="s">
        <v>192</v>
      </c>
      <c r="I164" s="217" t="s">
        <v>12</v>
      </c>
      <c r="J164" s="217" t="s">
        <v>13</v>
      </c>
      <c r="K164" s="301" t="s">
        <v>222</v>
      </c>
      <c r="L164" s="14"/>
      <c r="M164" s="216" t="s">
        <v>5</v>
      </c>
      <c r="N164" s="216" t="s">
        <v>11</v>
      </c>
      <c r="O164" s="217" t="s">
        <v>17</v>
      </c>
      <c r="P164" s="218" t="s">
        <v>21</v>
      </c>
      <c r="Q164" s="217" t="s">
        <v>336</v>
      </c>
      <c r="R164" s="217" t="s">
        <v>192</v>
      </c>
      <c r="S164" s="217" t="s">
        <v>337</v>
      </c>
      <c r="T164" s="217" t="s">
        <v>236</v>
      </c>
      <c r="U164" s="301" t="s">
        <v>222</v>
      </c>
      <c r="V164" s="14"/>
      <c r="W164" s="216" t="s">
        <v>5</v>
      </c>
      <c r="X164" s="216" t="s">
        <v>11</v>
      </c>
      <c r="Y164" s="217" t="s">
        <v>17</v>
      </c>
      <c r="Z164" s="218" t="s">
        <v>21</v>
      </c>
      <c r="AA164" s="217" t="s">
        <v>320</v>
      </c>
      <c r="AB164" s="219" t="s">
        <v>16</v>
      </c>
      <c r="AC164" s="217" t="s">
        <v>320</v>
      </c>
      <c r="AD164" s="217" t="s">
        <v>20</v>
      </c>
      <c r="AE164" s="217" t="s">
        <v>238</v>
      </c>
    </row>
    <row r="165" spans="1:31" s="11" customFormat="1" ht="15" customHeight="1" x14ac:dyDescent="0.2">
      <c r="A165" s="59"/>
      <c r="B165" s="139"/>
      <c r="C165" s="180"/>
      <c r="D165" s="64"/>
      <c r="E165" s="64"/>
      <c r="F165" s="234"/>
      <c r="G165" s="258"/>
      <c r="H165" s="65"/>
      <c r="I165" s="220">
        <f>G165*(1-H165)</f>
        <v>0</v>
      </c>
      <c r="J165" s="221">
        <f>IF(ISERROR(+I165*F165),"",+I165*F165)</f>
        <v>0</v>
      </c>
      <c r="K165" s="302"/>
      <c r="L165" s="14"/>
      <c r="M165" s="222" t="str">
        <f t="shared" ref="M165:M169" si="58">IF(ISBLANK(+C165),"",+C165)</f>
        <v/>
      </c>
      <c r="N165" s="222" t="str">
        <f t="shared" ref="N165:N169" si="59">IF(ISBLANK(+D165),"",+D165)</f>
        <v/>
      </c>
      <c r="O165" s="223" t="str">
        <f>IF(ISBLANK(+F165),"",+F165)</f>
        <v/>
      </c>
      <c r="P165" s="109"/>
      <c r="Q165" s="258"/>
      <c r="R165" s="235"/>
      <c r="S165" s="220">
        <f t="shared" ref="S165:S169" si="60">IF(ISERROR(+Q165*(1-(R165))),"",+Q165*(1-(R165)))</f>
        <v>0</v>
      </c>
      <c r="T165" s="221">
        <f t="shared" ref="T165:T169" si="61">IF(ISERROR(+S165*O165*7),0,+S165*O165*7)</f>
        <v>0</v>
      </c>
      <c r="U165" s="302"/>
      <c r="V165" s="14"/>
      <c r="W165" s="222" t="str">
        <f t="shared" ref="W165:W169" si="62">IF(ISBLANK(+M165),"",+M165)</f>
        <v/>
      </c>
      <c r="X165" s="222" t="str">
        <f t="shared" ref="X165:X169" si="63">IF(ISBLANK(+N165),"",+N165)</f>
        <v/>
      </c>
      <c r="Y165" s="223" t="str">
        <f>IF(ISBLANK(+F165),"",+F165)</f>
        <v/>
      </c>
      <c r="Z165" s="109"/>
      <c r="AA165" s="107"/>
      <c r="AB165" s="236"/>
      <c r="AC165" s="224" t="str">
        <f>IF(ISERROR(IF(OR(Z165="nee",Z165=""),"",+Y165*AA165)),"",IF(OR(Z165="nee",Z165=""),"",+Y165*AA165))</f>
        <v/>
      </c>
      <c r="AD165" s="225" t="str">
        <f>IF(ISERROR((AC165*24*365)/1000),"",(AC165*24*365)/1000)</f>
        <v/>
      </c>
      <c r="AE165" s="221">
        <f>IF(ISERROR(+AD165*tariefKwh*7),0,+AD165*tariefKwh*7)</f>
        <v>0</v>
      </c>
    </row>
    <row r="166" spans="1:31" s="11" customFormat="1" ht="15" customHeight="1" x14ac:dyDescent="0.2">
      <c r="A166" s="59"/>
      <c r="B166" s="139"/>
      <c r="C166" s="180"/>
      <c r="D166" s="64"/>
      <c r="E166" s="64"/>
      <c r="F166" s="234"/>
      <c r="G166" s="258"/>
      <c r="H166" s="65"/>
      <c r="I166" s="220">
        <f>G166*(1-H166)</f>
        <v>0</v>
      </c>
      <c r="J166" s="221">
        <f>IF(ISERROR(+I166*F166),"",+I166*F166)</f>
        <v>0</v>
      </c>
      <c r="K166" s="302"/>
      <c r="L166" s="14"/>
      <c r="M166" s="222" t="str">
        <f t="shared" si="58"/>
        <v/>
      </c>
      <c r="N166" s="222" t="str">
        <f t="shared" si="59"/>
        <v/>
      </c>
      <c r="O166" s="223" t="str">
        <f>IF(ISBLANK(+F166),"",+F166)</f>
        <v/>
      </c>
      <c r="P166" s="109"/>
      <c r="Q166" s="258"/>
      <c r="R166" s="235"/>
      <c r="S166" s="220">
        <f t="shared" si="60"/>
        <v>0</v>
      </c>
      <c r="T166" s="221">
        <f t="shared" si="61"/>
        <v>0</v>
      </c>
      <c r="U166" s="302"/>
      <c r="V166" s="14"/>
      <c r="W166" s="222" t="str">
        <f t="shared" si="62"/>
        <v/>
      </c>
      <c r="X166" s="222" t="str">
        <f t="shared" si="63"/>
        <v/>
      </c>
      <c r="Y166" s="223" t="str">
        <f>IF(ISBLANK(+F166),"",+F166)</f>
        <v/>
      </c>
      <c r="Z166" s="109"/>
      <c r="AA166" s="107"/>
      <c r="AB166" s="236"/>
      <c r="AC166" s="224" t="str">
        <f>IF(ISERROR(IF(OR(Z166="nee",Z166=""),"",+Y166*AA166)),"",IF(OR(Z166="nee",Z166=""),"",+Y166*AA166))</f>
        <v/>
      </c>
      <c r="AD166" s="225" t="str">
        <f>IF(ISERROR((AC166*24*365)/1000),"",(AC166*24*365)/1000)</f>
        <v/>
      </c>
      <c r="AE166" s="221">
        <f>IF(ISERROR(+AD166*tariefKwh*7),0,+AD166*tariefKwh*7)</f>
        <v>0</v>
      </c>
    </row>
    <row r="167" spans="1:31" s="11" customFormat="1" ht="15" customHeight="1" x14ac:dyDescent="0.2">
      <c r="A167" s="59"/>
      <c r="B167" s="139"/>
      <c r="C167" s="180"/>
      <c r="D167" s="64"/>
      <c r="E167" s="64"/>
      <c r="F167" s="234"/>
      <c r="G167" s="258"/>
      <c r="H167" s="65"/>
      <c r="I167" s="220">
        <f>G167*(1-H167)</f>
        <v>0</v>
      </c>
      <c r="J167" s="221">
        <f>IF(ISERROR(+I167*F167),"",+I167*F167)</f>
        <v>0</v>
      </c>
      <c r="K167" s="302"/>
      <c r="L167" s="14"/>
      <c r="M167" s="222" t="str">
        <f t="shared" si="58"/>
        <v/>
      </c>
      <c r="N167" s="222" t="str">
        <f t="shared" si="59"/>
        <v/>
      </c>
      <c r="O167" s="223" t="str">
        <f>IF(ISBLANK(+F167),"",+F167)</f>
        <v/>
      </c>
      <c r="P167" s="109"/>
      <c r="Q167" s="258"/>
      <c r="R167" s="235"/>
      <c r="S167" s="220">
        <f t="shared" si="60"/>
        <v>0</v>
      </c>
      <c r="T167" s="221">
        <f t="shared" si="61"/>
        <v>0</v>
      </c>
      <c r="U167" s="302"/>
      <c r="V167" s="14"/>
      <c r="W167" s="222" t="str">
        <f t="shared" si="62"/>
        <v/>
      </c>
      <c r="X167" s="222" t="str">
        <f t="shared" si="63"/>
        <v/>
      </c>
      <c r="Y167" s="223" t="str">
        <f>IF(ISBLANK(+F167),"",+F167)</f>
        <v/>
      </c>
      <c r="Z167" s="109"/>
      <c r="AA167" s="107"/>
      <c r="AB167" s="236"/>
      <c r="AC167" s="224" t="str">
        <f>IF(ISERROR(IF(OR(Z167="nee",Z167=""),"",+Y167*AA167)),"",IF(OR(Z167="nee",Z167=""),"",+Y167*AA167))</f>
        <v/>
      </c>
      <c r="AD167" s="225" t="str">
        <f>IF(ISERROR((AC167*24*365)/1000),"",(AC167*24*365)/1000)</f>
        <v/>
      </c>
      <c r="AE167" s="221">
        <f>IF(ISERROR(+AD167*tariefKwh*7),0,+AD167*tariefKwh*7)</f>
        <v>0</v>
      </c>
    </row>
    <row r="168" spans="1:31" s="11" customFormat="1" ht="15" customHeight="1" x14ac:dyDescent="0.2">
      <c r="A168" s="59"/>
      <c r="B168" s="139"/>
      <c r="C168" s="180"/>
      <c r="D168" s="64"/>
      <c r="E168" s="64"/>
      <c r="F168" s="234"/>
      <c r="G168" s="258"/>
      <c r="H168" s="65"/>
      <c r="I168" s="220">
        <f>G168*(1-H168)</f>
        <v>0</v>
      </c>
      <c r="J168" s="221">
        <f>IF(ISERROR(+I168*F168),"",+I168*F168)</f>
        <v>0</v>
      </c>
      <c r="K168" s="302"/>
      <c r="L168" s="14"/>
      <c r="M168" s="222" t="str">
        <f t="shared" si="58"/>
        <v/>
      </c>
      <c r="N168" s="222" t="str">
        <f t="shared" si="59"/>
        <v/>
      </c>
      <c r="O168" s="223" t="str">
        <f>IF(ISBLANK(+F168),"",+F168)</f>
        <v/>
      </c>
      <c r="P168" s="109"/>
      <c r="Q168" s="258"/>
      <c r="R168" s="235"/>
      <c r="S168" s="220">
        <f t="shared" si="60"/>
        <v>0</v>
      </c>
      <c r="T168" s="221">
        <f t="shared" si="61"/>
        <v>0</v>
      </c>
      <c r="U168" s="302"/>
      <c r="V168" s="14"/>
      <c r="W168" s="222" t="str">
        <f t="shared" si="62"/>
        <v/>
      </c>
      <c r="X168" s="222" t="str">
        <f t="shared" si="63"/>
        <v/>
      </c>
      <c r="Y168" s="223" t="str">
        <f>IF(ISBLANK(+F168),"",+F168)</f>
        <v/>
      </c>
      <c r="Z168" s="109"/>
      <c r="AA168" s="107"/>
      <c r="AB168" s="236"/>
      <c r="AC168" s="224" t="str">
        <f>IF(ISERROR(IF(OR(Z168="nee",Z168=""),"",+Y168*AA168)),"",IF(OR(Z168="nee",Z168=""),"",+Y168*AA168))</f>
        <v/>
      </c>
      <c r="AD168" s="225" t="str">
        <f>IF(ISERROR((AC168*24*365)/1000),"",(AC168*24*365)/1000)</f>
        <v/>
      </c>
      <c r="AE168" s="221">
        <f>IF(ISERROR(+AD168*tariefKwh*7),0,+AD168*tariefKwh*7)</f>
        <v>0</v>
      </c>
    </row>
    <row r="169" spans="1:31" s="11" customFormat="1" ht="15" customHeight="1" x14ac:dyDescent="0.2">
      <c r="A169" s="59"/>
      <c r="B169" s="139"/>
      <c r="C169" s="180"/>
      <c r="D169" s="64"/>
      <c r="E169" s="64"/>
      <c r="F169" s="234"/>
      <c r="G169" s="258"/>
      <c r="H169" s="65"/>
      <c r="I169" s="220">
        <f>G169*(1-H169)</f>
        <v>0</v>
      </c>
      <c r="J169" s="221">
        <f>IF(ISERROR(+I169*F169),"",+I169*F169)</f>
        <v>0</v>
      </c>
      <c r="K169" s="302"/>
      <c r="L169" s="14"/>
      <c r="M169" s="222" t="str">
        <f t="shared" si="58"/>
        <v/>
      </c>
      <c r="N169" s="222" t="str">
        <f t="shared" si="59"/>
        <v/>
      </c>
      <c r="O169" s="223" t="str">
        <f>IF(ISBLANK(+F169),"",+F169)</f>
        <v/>
      </c>
      <c r="P169" s="109"/>
      <c r="Q169" s="258"/>
      <c r="R169" s="235"/>
      <c r="S169" s="220">
        <f t="shared" si="60"/>
        <v>0</v>
      </c>
      <c r="T169" s="221">
        <f t="shared" si="61"/>
        <v>0</v>
      </c>
      <c r="U169" s="302"/>
      <c r="V169" s="14"/>
      <c r="W169" s="222" t="str">
        <f t="shared" si="62"/>
        <v/>
      </c>
      <c r="X169" s="222" t="str">
        <f t="shared" si="63"/>
        <v/>
      </c>
      <c r="Y169" s="223" t="str">
        <f>IF(ISBLANK(+F169),"",+F169)</f>
        <v/>
      </c>
      <c r="Z169" s="109"/>
      <c r="AA169" s="107"/>
      <c r="AB169" s="236"/>
      <c r="AC169" s="224" t="str">
        <f>IF(ISERROR(IF(OR(Z169="nee",Z169=""),"",+Y169*AA169)),"",IF(OR(Z169="nee",Z169=""),"",+Y169*AA169))</f>
        <v/>
      </c>
      <c r="AD169" s="225" t="str">
        <f>IF(ISERROR((AC169*24*365)/1000),"",(AC169*24*365)/1000)</f>
        <v/>
      </c>
      <c r="AE169" s="221">
        <f>IF(ISERROR(+AD169*tariefKwh*7),0,+AD169*tariefKwh*7)</f>
        <v>0</v>
      </c>
    </row>
    <row r="170" spans="1:31" s="11" customFormat="1" ht="15" customHeight="1" x14ac:dyDescent="0.2">
      <c r="A170" s="59"/>
      <c r="B170" s="80"/>
      <c r="C170" s="226" t="s">
        <v>317</v>
      </c>
      <c r="D170" s="227"/>
      <c r="E170" s="227"/>
      <c r="F170" s="228"/>
      <c r="G170" s="229"/>
      <c r="H170" s="230"/>
      <c r="I170" s="229"/>
      <c r="J170" s="231"/>
      <c r="K170" s="231"/>
      <c r="L170" s="232"/>
      <c r="M170" s="233"/>
      <c r="N170" s="167"/>
      <c r="O170" s="14"/>
      <c r="P170" s="14"/>
      <c r="Q170" s="14"/>
      <c r="R170" s="14"/>
      <c r="S170" s="14"/>
      <c r="T170" s="14"/>
      <c r="U170" s="231"/>
      <c r="V170" s="14"/>
      <c r="W170" s="167"/>
      <c r="X170" s="167"/>
      <c r="Y170" s="14"/>
      <c r="Z170" s="74"/>
      <c r="AA170" s="14"/>
      <c r="AB170" s="14"/>
    </row>
    <row r="171" spans="1:31" s="11" customFormat="1" ht="15" customHeight="1" x14ac:dyDescent="0.2">
      <c r="A171" s="59"/>
      <c r="B171" s="80"/>
      <c r="C171" s="226"/>
      <c r="D171" s="227"/>
      <c r="E171" s="227"/>
      <c r="F171" s="228"/>
      <c r="G171" s="229"/>
      <c r="H171" s="230"/>
      <c r="I171" s="229"/>
      <c r="J171" s="231"/>
      <c r="K171" s="229"/>
      <c r="L171" s="232"/>
      <c r="M171" s="233"/>
      <c r="N171" s="167"/>
      <c r="O171" s="14"/>
      <c r="P171" s="14"/>
      <c r="Q171" s="14"/>
      <c r="R171" s="14"/>
      <c r="S171" s="14"/>
      <c r="T171" s="14"/>
      <c r="U171" s="229"/>
      <c r="V171" s="14"/>
      <c r="W171" s="167"/>
      <c r="X171" s="167"/>
      <c r="Y171" s="14"/>
      <c r="Z171" s="74"/>
      <c r="AA171" s="14"/>
      <c r="AB171" s="14"/>
    </row>
    <row r="172" spans="1:31" s="11" customFormat="1" ht="57.5" x14ac:dyDescent="0.45">
      <c r="A172" s="59"/>
      <c r="B172" s="82" t="s">
        <v>262</v>
      </c>
      <c r="C172" s="513" t="s">
        <v>206</v>
      </c>
      <c r="D172" s="514" t="e">
        <f>VLOOKUP(C172,$B$10:$D$21,2,FALSE)</f>
        <v>#N/A</v>
      </c>
      <c r="E172" s="514" t="e">
        <f>VLOOKUP(D172,$B$10:$D$21,2,FALSE)</f>
        <v>#N/A</v>
      </c>
      <c r="F172" s="68"/>
      <c r="G172" s="68"/>
      <c r="H172" s="68"/>
      <c r="I172" s="68"/>
      <c r="J172" s="215" t="s">
        <v>50</v>
      </c>
      <c r="K172" s="303"/>
      <c r="L172" s="14"/>
      <c r="M172" s="513" t="str">
        <f>IF(E173="Subscription","Subscription","Onderhoud &amp; Support")</f>
        <v>Onderhoud &amp; Support</v>
      </c>
      <c r="N172" s="514"/>
      <c r="O172" s="514"/>
      <c r="P172" s="514"/>
      <c r="Q172" s="58"/>
      <c r="R172" s="58"/>
      <c r="S172" s="58"/>
      <c r="T172" s="215" t="str">
        <f>"Totaalprijs "&amp;M172&amp;" 
Licentie"</f>
        <v>Totaalprijs Onderhoud &amp; Support 
Licentie</v>
      </c>
      <c r="U172" s="303"/>
      <c r="V172" s="14"/>
      <c r="W172" s="165"/>
      <c r="X172" s="165"/>
      <c r="Y172" s="18"/>
      <c r="Z172" s="18"/>
      <c r="AA172" s="18"/>
      <c r="AB172" s="18"/>
      <c r="AC172" s="18"/>
      <c r="AD172" s="18"/>
      <c r="AE172" s="18"/>
    </row>
    <row r="173" spans="1:31" s="11" customFormat="1" ht="20" thickBot="1" x14ac:dyDescent="0.35">
      <c r="A173" s="59"/>
      <c r="B173" s="83"/>
      <c r="C173" s="84" t="s">
        <v>48</v>
      </c>
      <c r="D173" s="182"/>
      <c r="E173" s="138"/>
      <c r="F173" s="327" t="s">
        <v>49</v>
      </c>
      <c r="G173" s="100"/>
      <c r="H173" s="69"/>
      <c r="I173" s="69"/>
      <c r="J173" s="70">
        <f>SUM(J175:J177)</f>
        <v>0</v>
      </c>
      <c r="K173" s="304"/>
      <c r="L173" s="14"/>
      <c r="M173" s="169"/>
      <c r="N173" s="168"/>
      <c r="O173" s="71"/>
      <c r="P173" s="71"/>
      <c r="Q173" s="71"/>
      <c r="R173" s="71"/>
      <c r="S173" s="71"/>
      <c r="T173" s="72">
        <f>SUM(T175:T177)</f>
        <v>0</v>
      </c>
      <c r="U173" s="304"/>
      <c r="V173" s="14"/>
      <c r="W173" s="165"/>
      <c r="X173" s="165"/>
      <c r="Y173" s="18"/>
      <c r="Z173" s="18"/>
      <c r="AA173" s="18"/>
      <c r="AB173" s="18"/>
      <c r="AC173" s="18"/>
      <c r="AD173" s="18"/>
      <c r="AE173" s="18"/>
    </row>
    <row r="174" spans="1:31" s="11" customFormat="1" ht="70.5" thickTop="1" x14ac:dyDescent="0.3">
      <c r="A174" s="59"/>
      <c r="B174" s="139"/>
      <c r="C174" s="216" t="s">
        <v>5</v>
      </c>
      <c r="D174" s="216" t="s">
        <v>11</v>
      </c>
      <c r="E174" s="216" t="s">
        <v>14</v>
      </c>
      <c r="F174" s="217" t="s">
        <v>17</v>
      </c>
      <c r="G174" s="217" t="s">
        <v>45</v>
      </c>
      <c r="H174" s="217" t="s">
        <v>192</v>
      </c>
      <c r="I174" s="217" t="s">
        <v>12</v>
      </c>
      <c r="J174" s="217" t="s">
        <v>13</v>
      </c>
      <c r="K174" s="301" t="s">
        <v>222</v>
      </c>
      <c r="L174" s="14"/>
      <c r="M174" s="216" t="s">
        <v>5</v>
      </c>
      <c r="N174" s="216" t="s">
        <v>11</v>
      </c>
      <c r="O174" s="217" t="s">
        <v>17</v>
      </c>
      <c r="P174" s="218" t="s">
        <v>21</v>
      </c>
      <c r="Q174" s="217" t="s">
        <v>336</v>
      </c>
      <c r="R174" s="217" t="s">
        <v>192</v>
      </c>
      <c r="S174" s="217" t="s">
        <v>337</v>
      </c>
      <c r="T174" s="217" t="s">
        <v>236</v>
      </c>
      <c r="U174" s="301" t="s">
        <v>222</v>
      </c>
      <c r="V174" s="14"/>
      <c r="W174" s="165"/>
      <c r="X174" s="165"/>
      <c r="Y174" s="18"/>
      <c r="Z174" s="18"/>
      <c r="AA174" s="18"/>
      <c r="AB174" s="18"/>
      <c r="AC174" s="18"/>
      <c r="AD174" s="18"/>
      <c r="AE174" s="18"/>
    </row>
    <row r="175" spans="1:31" s="11" customFormat="1" ht="15" customHeight="1" x14ac:dyDescent="0.2">
      <c r="A175" s="59"/>
      <c r="B175" s="139"/>
      <c r="C175" s="180"/>
      <c r="D175" s="64"/>
      <c r="E175" s="64"/>
      <c r="F175" s="234"/>
      <c r="G175" s="258"/>
      <c r="H175" s="65"/>
      <c r="I175" s="220">
        <f>G175*(1-H175)</f>
        <v>0</v>
      </c>
      <c r="J175" s="221">
        <f>IF(ISERROR(+I175*F175),"",+I175*F175)</f>
        <v>0</v>
      </c>
      <c r="K175" s="302"/>
      <c r="L175" s="14"/>
      <c r="M175" s="222" t="str">
        <f t="shared" ref="M175:M177" si="64">IF(ISBLANK(+C175),"",+C175)</f>
        <v/>
      </c>
      <c r="N175" s="222" t="str">
        <f t="shared" ref="N175:N177" si="65">IF(ISBLANK(+D175),"",+D175)</f>
        <v/>
      </c>
      <c r="O175" s="223" t="str">
        <f>IF(ISBLANK(+F175),"",+F175)</f>
        <v/>
      </c>
      <c r="P175" s="109"/>
      <c r="Q175" s="258"/>
      <c r="R175" s="235"/>
      <c r="S175" s="220">
        <f t="shared" ref="S175:S177" si="66">IF(ISERROR(+Q175*(1-(R175))),"",+Q175*(1-(R175)))</f>
        <v>0</v>
      </c>
      <c r="T175" s="221">
        <f t="shared" ref="T175:T177" si="67">IF(ISERROR(+S175*O175*7),0,+S175*O175*7)</f>
        <v>0</v>
      </c>
      <c r="U175" s="302"/>
      <c r="V175" s="14"/>
      <c r="W175" s="165"/>
      <c r="X175" s="165"/>
      <c r="Y175" s="18"/>
      <c r="Z175" s="18"/>
      <c r="AA175" s="18"/>
      <c r="AB175" s="18"/>
      <c r="AC175" s="18"/>
      <c r="AD175" s="18"/>
      <c r="AE175" s="18"/>
    </row>
    <row r="176" spans="1:31" s="11" customFormat="1" ht="15" customHeight="1" x14ac:dyDescent="0.2">
      <c r="A176" s="59"/>
      <c r="B176" s="139"/>
      <c r="C176" s="180"/>
      <c r="D176" s="64"/>
      <c r="E176" s="64"/>
      <c r="F176" s="234"/>
      <c r="G176" s="258"/>
      <c r="H176" s="65"/>
      <c r="I176" s="220">
        <f>G176*(1-H176)</f>
        <v>0</v>
      </c>
      <c r="J176" s="221">
        <f>IF(ISERROR(+I176*F176),"",+I176*F176)</f>
        <v>0</v>
      </c>
      <c r="K176" s="302"/>
      <c r="L176" s="14"/>
      <c r="M176" s="222" t="str">
        <f t="shared" si="64"/>
        <v/>
      </c>
      <c r="N176" s="222" t="str">
        <f t="shared" si="65"/>
        <v/>
      </c>
      <c r="O176" s="223" t="str">
        <f>IF(ISBLANK(+F176),"",+F176)</f>
        <v/>
      </c>
      <c r="P176" s="109"/>
      <c r="Q176" s="258"/>
      <c r="R176" s="235"/>
      <c r="S176" s="220">
        <f t="shared" si="66"/>
        <v>0</v>
      </c>
      <c r="T176" s="221">
        <f t="shared" si="67"/>
        <v>0</v>
      </c>
      <c r="U176" s="302"/>
      <c r="V176" s="14"/>
      <c r="W176" s="165"/>
      <c r="X176" s="165"/>
      <c r="Y176" s="18"/>
      <c r="Z176" s="18"/>
      <c r="AA176" s="18"/>
      <c r="AB176" s="18"/>
      <c r="AC176" s="18"/>
      <c r="AD176" s="18"/>
      <c r="AE176" s="18"/>
    </row>
    <row r="177" spans="1:31" s="11" customFormat="1" ht="15" customHeight="1" x14ac:dyDescent="0.2">
      <c r="A177" s="59"/>
      <c r="B177" s="139"/>
      <c r="C177" s="180"/>
      <c r="D177" s="64"/>
      <c r="E177" s="64"/>
      <c r="F177" s="234"/>
      <c r="G177" s="258"/>
      <c r="H177" s="65"/>
      <c r="I177" s="220">
        <f>G177*(1-H177)</f>
        <v>0</v>
      </c>
      <c r="J177" s="221">
        <f>IF(ISERROR(+I177*F177),"",+I177*F177)</f>
        <v>0</v>
      </c>
      <c r="K177" s="302"/>
      <c r="L177" s="14"/>
      <c r="M177" s="222" t="str">
        <f t="shared" si="64"/>
        <v/>
      </c>
      <c r="N177" s="222" t="str">
        <f t="shared" si="65"/>
        <v/>
      </c>
      <c r="O177" s="223" t="str">
        <f>IF(ISBLANK(+F177),"",+F177)</f>
        <v/>
      </c>
      <c r="P177" s="109"/>
      <c r="Q177" s="258"/>
      <c r="R177" s="235"/>
      <c r="S177" s="220">
        <f t="shared" si="66"/>
        <v>0</v>
      </c>
      <c r="T177" s="221">
        <f t="shared" si="67"/>
        <v>0</v>
      </c>
      <c r="U177" s="302"/>
      <c r="V177" s="14"/>
      <c r="W177" s="165"/>
      <c r="X177" s="165"/>
      <c r="Y177" s="18"/>
      <c r="Z177" s="18"/>
      <c r="AA177" s="18"/>
      <c r="AB177" s="18"/>
      <c r="AC177" s="18"/>
      <c r="AD177" s="18"/>
      <c r="AE177" s="18"/>
    </row>
    <row r="178" spans="1:31" s="11" customFormat="1" ht="15" customHeight="1" thickBot="1" x14ac:dyDescent="0.35">
      <c r="A178" s="59"/>
      <c r="B178" s="173"/>
      <c r="C178" s="173"/>
      <c r="D178" s="173"/>
      <c r="E178" s="24"/>
      <c r="F178" s="20"/>
      <c r="G178" s="20"/>
      <c r="H178" s="20"/>
      <c r="I178" s="20"/>
      <c r="J178" s="20"/>
      <c r="K178" s="20"/>
      <c r="L178" s="20"/>
      <c r="M178" s="164"/>
      <c r="N178" s="164"/>
      <c r="O178" s="20"/>
      <c r="P178" s="20"/>
      <c r="Q178" s="20"/>
      <c r="R178" s="20"/>
      <c r="S178" s="20"/>
      <c r="T178" s="20"/>
      <c r="U178" s="20"/>
      <c r="V178" s="20"/>
      <c r="W178" s="164"/>
      <c r="X178" s="164"/>
      <c r="Y178" s="20"/>
      <c r="Z178" s="20"/>
      <c r="AA178" s="20"/>
      <c r="AB178" s="20"/>
      <c r="AC178" s="20"/>
      <c r="AD178" s="20"/>
      <c r="AE178" s="20"/>
    </row>
    <row r="179" spans="1:31" s="11" customFormat="1" ht="15" customHeight="1" x14ac:dyDescent="0.3">
      <c r="A179" s="59"/>
      <c r="B179" s="174"/>
      <c r="C179" s="174"/>
      <c r="D179" s="174"/>
      <c r="E179" s="17"/>
      <c r="F179" s="18"/>
      <c r="G179" s="18"/>
      <c r="H179" s="18"/>
      <c r="I179" s="18"/>
      <c r="J179" s="18"/>
      <c r="L179" s="18"/>
      <c r="M179" s="165"/>
      <c r="N179" s="165"/>
      <c r="O179" s="18"/>
      <c r="P179" s="18"/>
      <c r="Q179" s="18"/>
      <c r="R179" s="18"/>
      <c r="S179" s="18"/>
      <c r="T179" s="18"/>
      <c r="U179" s="18"/>
      <c r="V179" s="18"/>
      <c r="W179" s="165"/>
      <c r="X179" s="165"/>
      <c r="Y179" s="18"/>
      <c r="Z179" s="18"/>
      <c r="AA179" s="18"/>
      <c r="AB179" s="18"/>
      <c r="AC179" s="18"/>
      <c r="AD179" s="18"/>
      <c r="AE179" s="18"/>
    </row>
    <row r="180" spans="1:31" s="11" customFormat="1" ht="15" customHeight="1" x14ac:dyDescent="0.3">
      <c r="A180" s="59"/>
      <c r="B180" s="80"/>
      <c r="C180" s="174"/>
      <c r="D180" s="174"/>
      <c r="E180" s="17"/>
      <c r="F180" s="18"/>
      <c r="G180" s="18"/>
      <c r="H180" s="18"/>
      <c r="I180" s="18"/>
      <c r="J180" s="18"/>
      <c r="K180" s="18"/>
      <c r="L180" s="18"/>
      <c r="M180" s="18"/>
      <c r="N180" s="165"/>
      <c r="O180" s="165"/>
      <c r="P180" s="18"/>
      <c r="Q180" s="18"/>
      <c r="R180" s="18"/>
      <c r="S180" s="18"/>
      <c r="T180" s="18"/>
      <c r="U180" s="18"/>
      <c r="V180" s="18"/>
      <c r="W180" s="18"/>
      <c r="X180" s="165"/>
      <c r="Y180" s="165"/>
      <c r="Z180" s="18"/>
      <c r="AA180" s="18"/>
      <c r="AB180" s="18"/>
      <c r="AC180" s="18"/>
      <c r="AD180" s="18"/>
      <c r="AE180" s="18"/>
    </row>
    <row r="181" spans="1:31" s="11" customFormat="1" ht="15" customHeight="1" x14ac:dyDescent="0.3">
      <c r="A181" s="59"/>
      <c r="B181" s="80"/>
      <c r="C181" s="174"/>
      <c r="D181" s="174"/>
      <c r="E181" s="17"/>
      <c r="F181" s="18"/>
      <c r="G181" s="18"/>
      <c r="H181" s="18"/>
      <c r="I181" s="18"/>
      <c r="J181" s="18"/>
      <c r="K181" s="18"/>
      <c r="L181" s="18"/>
      <c r="M181" s="18"/>
      <c r="N181" s="165"/>
      <c r="O181" s="165"/>
      <c r="P181" s="18"/>
      <c r="Q181" s="18"/>
      <c r="R181" s="18"/>
      <c r="S181" s="18"/>
      <c r="T181" s="18"/>
      <c r="U181" s="18"/>
      <c r="V181" s="18"/>
      <c r="W181" s="18"/>
      <c r="X181" s="165"/>
      <c r="Y181" s="165"/>
      <c r="Z181" s="18"/>
      <c r="AA181" s="18"/>
      <c r="AB181" s="18"/>
      <c r="AC181" s="18"/>
      <c r="AD181" s="18"/>
      <c r="AE181" s="18"/>
    </row>
    <row r="182" spans="1:31" s="11" customFormat="1" ht="15" customHeight="1" x14ac:dyDescent="0.3">
      <c r="A182" s="59"/>
      <c r="B182" s="80"/>
      <c r="C182" s="174"/>
      <c r="D182" s="174"/>
      <c r="E182" s="17"/>
      <c r="F182" s="18"/>
      <c r="G182" s="18"/>
      <c r="H182" s="18"/>
      <c r="I182" s="18"/>
      <c r="J182" s="18"/>
      <c r="K182" s="18"/>
      <c r="L182" s="18"/>
      <c r="M182" s="18"/>
      <c r="N182" s="165"/>
      <c r="O182" s="165"/>
      <c r="P182" s="18"/>
      <c r="Q182" s="18"/>
      <c r="R182" s="18"/>
      <c r="S182" s="18"/>
      <c r="T182" s="18"/>
      <c r="U182" s="18"/>
      <c r="V182" s="18"/>
      <c r="W182" s="18"/>
      <c r="X182" s="165"/>
      <c r="Y182" s="165"/>
      <c r="Z182" s="18"/>
      <c r="AA182" s="18"/>
      <c r="AB182" s="18"/>
      <c r="AC182" s="18"/>
      <c r="AD182" s="18"/>
      <c r="AE182" s="18"/>
    </row>
    <row r="183" spans="1:31" s="11" customFormat="1" ht="15" customHeight="1" x14ac:dyDescent="0.3">
      <c r="A183" s="59"/>
      <c r="B183" s="80"/>
      <c r="C183" s="174"/>
      <c r="D183" s="174"/>
      <c r="E183" s="17"/>
      <c r="F183" s="18"/>
      <c r="G183" s="18"/>
      <c r="H183" s="18"/>
      <c r="I183" s="18"/>
      <c r="J183" s="18"/>
      <c r="K183" s="18"/>
      <c r="L183" s="18"/>
      <c r="M183" s="18"/>
      <c r="N183" s="165"/>
      <c r="O183" s="165"/>
      <c r="P183" s="18"/>
      <c r="Q183" s="18"/>
      <c r="R183" s="18"/>
      <c r="S183" s="18"/>
      <c r="T183" s="18"/>
      <c r="U183" s="18"/>
      <c r="V183" s="18"/>
      <c r="W183" s="18"/>
      <c r="X183" s="165"/>
      <c r="Y183" s="165"/>
      <c r="Z183" s="18"/>
      <c r="AA183" s="18"/>
      <c r="AB183" s="18"/>
      <c r="AC183" s="18"/>
      <c r="AD183" s="18"/>
      <c r="AE183" s="18"/>
    </row>
    <row r="184" spans="1:31" s="11" customFormat="1" ht="15" customHeight="1" x14ac:dyDescent="0.3">
      <c r="A184" s="59"/>
      <c r="B184" s="80"/>
      <c r="C184" s="174"/>
      <c r="D184" s="174"/>
      <c r="E184" s="17"/>
      <c r="F184" s="18"/>
      <c r="G184" s="18"/>
      <c r="H184" s="18"/>
      <c r="I184" s="18"/>
      <c r="J184" s="18"/>
      <c r="K184" s="18"/>
      <c r="L184" s="18"/>
      <c r="M184" s="18"/>
      <c r="N184" s="165"/>
      <c r="O184" s="165"/>
      <c r="P184" s="18"/>
      <c r="Q184" s="18"/>
      <c r="R184" s="18"/>
      <c r="S184" s="18"/>
      <c r="T184" s="18"/>
      <c r="U184" s="18"/>
      <c r="V184" s="18"/>
      <c r="W184" s="18"/>
      <c r="X184" s="165"/>
      <c r="Y184" s="165"/>
      <c r="Z184" s="18"/>
      <c r="AA184" s="18"/>
      <c r="AB184" s="18"/>
      <c r="AC184" s="18"/>
      <c r="AD184" s="18"/>
      <c r="AE184" s="18"/>
    </row>
    <row r="185" spans="1:31" s="11" customFormat="1" ht="15" customHeight="1" x14ac:dyDescent="0.3">
      <c r="A185" s="59"/>
      <c r="B185" s="80"/>
      <c r="C185" s="174"/>
      <c r="D185" s="174"/>
      <c r="E185" s="17"/>
      <c r="F185" s="18"/>
      <c r="G185" s="18"/>
      <c r="H185" s="18"/>
      <c r="I185" s="18"/>
      <c r="J185" s="18"/>
      <c r="K185" s="18"/>
      <c r="L185" s="18"/>
      <c r="M185" s="18"/>
      <c r="N185" s="165"/>
      <c r="O185" s="165"/>
      <c r="P185" s="18"/>
      <c r="Q185" s="18"/>
      <c r="R185" s="18"/>
      <c r="S185" s="18"/>
      <c r="T185" s="18"/>
      <c r="U185" s="18"/>
      <c r="V185" s="18"/>
      <c r="W185" s="18"/>
      <c r="X185" s="165"/>
      <c r="Y185" s="165"/>
      <c r="Z185" s="18"/>
      <c r="AA185" s="18"/>
      <c r="AB185" s="18"/>
      <c r="AC185" s="18"/>
      <c r="AD185" s="18"/>
      <c r="AE185" s="18"/>
    </row>
    <row r="186" spans="1:31" s="11" customFormat="1" ht="15" customHeight="1" x14ac:dyDescent="0.3">
      <c r="A186" s="59"/>
      <c r="B186" s="80"/>
      <c r="C186" s="174"/>
      <c r="D186" s="174"/>
      <c r="E186" s="17"/>
      <c r="F186" s="18"/>
      <c r="G186" s="18"/>
      <c r="H186" s="18"/>
      <c r="I186" s="18"/>
      <c r="J186" s="18"/>
      <c r="K186" s="18"/>
      <c r="L186" s="18"/>
      <c r="M186" s="18"/>
      <c r="N186" s="165"/>
      <c r="O186" s="165"/>
      <c r="P186" s="18"/>
      <c r="Q186" s="18"/>
      <c r="R186" s="18"/>
      <c r="S186" s="18"/>
      <c r="T186" s="18"/>
      <c r="U186" s="18"/>
      <c r="V186" s="18"/>
      <c r="W186" s="18"/>
      <c r="X186" s="165"/>
      <c r="Y186" s="165"/>
      <c r="Z186" s="18"/>
      <c r="AA186" s="18"/>
      <c r="AB186" s="18"/>
      <c r="AC186" s="18"/>
      <c r="AD186" s="18"/>
      <c r="AE186" s="18"/>
    </row>
    <row r="187" spans="1:31" s="11" customFormat="1" ht="15" customHeight="1" x14ac:dyDescent="0.3">
      <c r="A187" s="59"/>
      <c r="B187" s="80"/>
      <c r="C187" s="174"/>
      <c r="D187" s="174"/>
      <c r="E187" s="17"/>
      <c r="F187" s="18"/>
      <c r="G187" s="18"/>
      <c r="H187" s="18"/>
      <c r="I187" s="18"/>
      <c r="J187" s="18"/>
      <c r="K187" s="18"/>
      <c r="L187" s="18"/>
      <c r="M187" s="18"/>
      <c r="N187" s="165"/>
      <c r="O187" s="165"/>
      <c r="P187" s="18"/>
      <c r="Q187" s="18"/>
      <c r="R187" s="18"/>
      <c r="S187" s="18"/>
      <c r="T187" s="18"/>
      <c r="U187" s="18"/>
      <c r="V187" s="18"/>
      <c r="W187" s="18"/>
      <c r="X187" s="165"/>
      <c r="Y187" s="165"/>
      <c r="Z187" s="18"/>
      <c r="AA187" s="18"/>
      <c r="AB187" s="18"/>
      <c r="AC187" s="18"/>
      <c r="AD187" s="18"/>
      <c r="AE187" s="18"/>
    </row>
    <row r="188" spans="1:31" s="11" customFormat="1" ht="15" customHeight="1" x14ac:dyDescent="0.3">
      <c r="A188" s="59"/>
      <c r="B188" s="80"/>
      <c r="C188" s="174"/>
      <c r="D188" s="174"/>
      <c r="E188" s="17"/>
      <c r="F188" s="18"/>
      <c r="G188" s="18"/>
      <c r="H188" s="18"/>
      <c r="I188" s="18"/>
      <c r="J188" s="18"/>
      <c r="K188" s="18"/>
      <c r="L188" s="18"/>
      <c r="M188" s="18"/>
      <c r="N188" s="165"/>
      <c r="O188" s="165"/>
      <c r="P188" s="18"/>
      <c r="Q188" s="18"/>
      <c r="R188" s="18"/>
      <c r="S188" s="18"/>
      <c r="T188" s="18"/>
      <c r="U188" s="18"/>
      <c r="V188" s="18"/>
      <c r="W188" s="18"/>
      <c r="X188" s="165"/>
      <c r="Y188" s="165"/>
      <c r="Z188" s="18"/>
      <c r="AA188" s="18"/>
      <c r="AB188" s="18"/>
      <c r="AC188" s="18"/>
      <c r="AD188" s="18"/>
      <c r="AE188" s="18"/>
    </row>
    <row r="189" spans="1:31" s="11" customFormat="1" ht="15" customHeight="1" x14ac:dyDescent="0.3">
      <c r="A189" s="59"/>
      <c r="B189" s="80"/>
      <c r="C189" s="174"/>
      <c r="D189" s="174"/>
      <c r="E189" s="17"/>
      <c r="F189" s="18"/>
      <c r="G189" s="18"/>
      <c r="H189" s="18"/>
      <c r="I189" s="18"/>
      <c r="J189" s="18"/>
      <c r="K189" s="18"/>
      <c r="L189" s="18"/>
      <c r="M189" s="18"/>
      <c r="N189" s="165"/>
      <c r="O189" s="165"/>
      <c r="P189" s="18"/>
      <c r="Q189" s="18"/>
      <c r="R189" s="18"/>
      <c r="S189" s="18"/>
      <c r="T189" s="18"/>
      <c r="U189" s="18"/>
      <c r="V189" s="18"/>
      <c r="W189" s="18"/>
      <c r="X189" s="165"/>
      <c r="Y189" s="165"/>
      <c r="Z189" s="18"/>
      <c r="AA189" s="18"/>
      <c r="AB189" s="18"/>
      <c r="AC189" s="18"/>
      <c r="AD189" s="18"/>
      <c r="AE189" s="18"/>
    </row>
    <row r="190" spans="1:31" s="11" customFormat="1" ht="15" customHeight="1" x14ac:dyDescent="0.3">
      <c r="A190" s="59"/>
      <c r="B190" s="80"/>
      <c r="C190" s="174"/>
      <c r="D190" s="174"/>
      <c r="E190" s="17"/>
      <c r="F190" s="18"/>
      <c r="G190" s="18"/>
      <c r="H190" s="18"/>
      <c r="I190" s="18"/>
      <c r="J190" s="18"/>
      <c r="K190" s="18"/>
      <c r="L190" s="18"/>
      <c r="M190" s="18"/>
      <c r="N190" s="165"/>
      <c r="O190" s="165"/>
      <c r="P190" s="18"/>
      <c r="Q190" s="18"/>
      <c r="R190" s="18"/>
      <c r="S190" s="18"/>
      <c r="T190" s="18"/>
      <c r="U190" s="18"/>
      <c r="V190" s="18"/>
      <c r="W190" s="18"/>
      <c r="X190" s="165"/>
      <c r="Y190" s="165"/>
      <c r="Z190" s="18"/>
      <c r="AA190" s="18"/>
      <c r="AB190" s="18"/>
      <c r="AC190" s="18"/>
      <c r="AD190" s="18"/>
      <c r="AE190" s="18"/>
    </row>
    <row r="191" spans="1:31" s="11" customFormat="1" ht="15" customHeight="1" x14ac:dyDescent="0.3">
      <c r="A191" s="59"/>
      <c r="B191" s="80"/>
      <c r="C191" s="174"/>
      <c r="D191" s="174"/>
      <c r="E191" s="17"/>
      <c r="F191" s="18"/>
      <c r="G191" s="18"/>
      <c r="H191" s="18"/>
      <c r="I191" s="18"/>
      <c r="J191" s="18"/>
      <c r="K191" s="18"/>
      <c r="L191" s="18"/>
      <c r="M191" s="18"/>
      <c r="N191" s="165"/>
      <c r="O191" s="165"/>
      <c r="P191" s="18"/>
      <c r="Q191" s="18"/>
      <c r="R191" s="18"/>
      <c r="S191" s="18"/>
      <c r="T191" s="18"/>
      <c r="U191" s="18"/>
      <c r="V191" s="18"/>
      <c r="W191" s="18"/>
      <c r="X191" s="165"/>
      <c r="Y191" s="165"/>
      <c r="Z191" s="18"/>
      <c r="AA191" s="18"/>
      <c r="AB191" s="18"/>
      <c r="AC191" s="18"/>
      <c r="AD191" s="18"/>
      <c r="AE191" s="18"/>
    </row>
    <row r="192" spans="1:31" s="11" customFormat="1" ht="15" customHeight="1" x14ac:dyDescent="0.3">
      <c r="A192" s="59"/>
      <c r="B192" s="80"/>
      <c r="C192" s="174"/>
      <c r="D192" s="174"/>
      <c r="E192" s="17"/>
      <c r="F192" s="18"/>
      <c r="G192" s="18"/>
      <c r="H192" s="18"/>
      <c r="I192" s="18"/>
      <c r="J192" s="18"/>
      <c r="K192" s="18"/>
      <c r="L192" s="18"/>
      <c r="M192" s="18"/>
      <c r="N192" s="165"/>
      <c r="O192" s="165"/>
      <c r="P192" s="18"/>
      <c r="Q192" s="18"/>
      <c r="R192" s="18"/>
      <c r="S192" s="18"/>
      <c r="T192" s="18"/>
      <c r="U192" s="18"/>
      <c r="V192" s="18"/>
      <c r="W192" s="18"/>
      <c r="X192" s="165"/>
      <c r="Y192" s="165"/>
      <c r="Z192" s="18"/>
      <c r="AA192" s="18"/>
      <c r="AB192" s="18"/>
      <c r="AC192" s="18"/>
      <c r="AD192" s="18"/>
      <c r="AE192" s="18"/>
    </row>
    <row r="193" spans="1:31" s="11" customFormat="1" ht="15" customHeight="1" x14ac:dyDescent="0.3">
      <c r="A193" s="59"/>
      <c r="B193" s="80"/>
      <c r="C193" s="174"/>
      <c r="D193" s="174"/>
      <c r="E193" s="17"/>
      <c r="F193" s="18"/>
      <c r="G193" s="18"/>
      <c r="H193" s="18"/>
      <c r="I193" s="18"/>
      <c r="J193" s="18"/>
      <c r="K193" s="18"/>
      <c r="L193" s="18"/>
      <c r="M193" s="18"/>
      <c r="N193" s="165"/>
      <c r="O193" s="165"/>
      <c r="P193" s="18"/>
      <c r="Q193" s="18"/>
      <c r="R193" s="18"/>
      <c r="S193" s="18"/>
      <c r="T193" s="18"/>
      <c r="U193" s="18"/>
      <c r="V193" s="18"/>
      <c r="W193" s="18"/>
      <c r="X193" s="165"/>
      <c r="Y193" s="165"/>
      <c r="Z193" s="18"/>
      <c r="AA193" s="18"/>
      <c r="AB193" s="18"/>
      <c r="AC193" s="18"/>
      <c r="AD193" s="18"/>
      <c r="AE193" s="18"/>
    </row>
    <row r="194" spans="1:31" s="11" customFormat="1" ht="15" customHeight="1" x14ac:dyDescent="0.3">
      <c r="A194" s="59"/>
      <c r="B194" s="80"/>
      <c r="C194" s="174"/>
      <c r="D194" s="174"/>
      <c r="E194" s="17"/>
      <c r="F194" s="18"/>
      <c r="G194" s="18"/>
      <c r="H194" s="18"/>
      <c r="I194" s="18"/>
      <c r="J194" s="18"/>
      <c r="K194" s="18"/>
      <c r="L194" s="18"/>
      <c r="M194" s="18"/>
      <c r="N194" s="165"/>
      <c r="O194" s="165"/>
      <c r="P194" s="18"/>
      <c r="Q194" s="18"/>
      <c r="R194" s="18"/>
      <c r="S194" s="18"/>
      <c r="T194" s="18"/>
      <c r="U194" s="18"/>
      <c r="V194" s="18"/>
      <c r="W194" s="18"/>
      <c r="X194" s="165"/>
      <c r="Y194" s="165"/>
      <c r="Z194" s="18"/>
      <c r="AA194" s="18"/>
      <c r="AB194" s="18"/>
      <c r="AC194" s="18"/>
      <c r="AD194" s="18"/>
      <c r="AE194" s="18"/>
    </row>
    <row r="195" spans="1:31" s="11" customFormat="1" ht="15" customHeight="1" x14ac:dyDescent="0.3">
      <c r="A195" s="59"/>
      <c r="B195" s="80"/>
      <c r="C195" s="174"/>
      <c r="D195" s="174"/>
      <c r="E195" s="17"/>
      <c r="F195" s="18"/>
      <c r="G195" s="18"/>
      <c r="H195" s="18"/>
      <c r="I195" s="18"/>
      <c r="J195" s="18"/>
      <c r="K195" s="18"/>
      <c r="L195" s="18"/>
      <c r="M195" s="18"/>
      <c r="N195" s="165"/>
      <c r="O195" s="165"/>
      <c r="P195" s="18"/>
      <c r="Q195" s="18"/>
      <c r="R195" s="18"/>
      <c r="S195" s="18"/>
      <c r="T195" s="18"/>
      <c r="U195" s="18"/>
      <c r="V195" s="18"/>
      <c r="W195" s="18"/>
      <c r="X195" s="165"/>
      <c r="Y195" s="165"/>
      <c r="Z195" s="18"/>
      <c r="AA195" s="18"/>
      <c r="AB195" s="18"/>
      <c r="AC195" s="18"/>
      <c r="AD195" s="18"/>
      <c r="AE195" s="18"/>
    </row>
    <row r="196" spans="1:31" s="11" customFormat="1" ht="15" customHeight="1" x14ac:dyDescent="0.3">
      <c r="A196" s="59"/>
      <c r="B196" s="80"/>
      <c r="C196" s="174"/>
      <c r="D196" s="174"/>
      <c r="E196" s="17"/>
      <c r="F196" s="18"/>
      <c r="G196" s="18"/>
      <c r="H196" s="18"/>
      <c r="I196" s="18"/>
      <c r="J196" s="18"/>
      <c r="K196" s="18"/>
      <c r="L196" s="18"/>
      <c r="M196" s="18"/>
      <c r="N196" s="165"/>
      <c r="O196" s="165"/>
      <c r="P196" s="18"/>
      <c r="Q196" s="18"/>
      <c r="R196" s="18"/>
      <c r="S196" s="18"/>
      <c r="T196" s="18"/>
      <c r="U196" s="18"/>
      <c r="V196" s="18"/>
      <c r="W196" s="18"/>
      <c r="X196" s="165"/>
      <c r="Y196" s="165"/>
      <c r="Z196" s="18"/>
      <c r="AA196" s="18"/>
      <c r="AB196" s="18"/>
      <c r="AC196" s="18"/>
      <c r="AD196" s="18"/>
      <c r="AE196" s="18"/>
    </row>
    <row r="197" spans="1:31" s="11" customFormat="1" ht="15" customHeight="1" x14ac:dyDescent="0.3">
      <c r="A197" s="59"/>
      <c r="B197" s="80"/>
      <c r="C197" s="174"/>
      <c r="D197" s="174"/>
      <c r="E197" s="17"/>
      <c r="F197" s="18"/>
      <c r="G197" s="18"/>
      <c r="H197" s="18"/>
      <c r="I197" s="18"/>
      <c r="J197" s="18"/>
      <c r="K197" s="18"/>
      <c r="L197" s="18"/>
      <c r="M197" s="18"/>
      <c r="N197" s="165"/>
      <c r="O197" s="165"/>
      <c r="P197" s="18"/>
      <c r="Q197" s="18"/>
      <c r="R197" s="18"/>
      <c r="S197" s="18"/>
      <c r="T197" s="18"/>
      <c r="U197" s="18"/>
      <c r="V197" s="18"/>
      <c r="W197" s="18"/>
      <c r="X197" s="165"/>
      <c r="Y197" s="165"/>
      <c r="Z197" s="18"/>
      <c r="AA197" s="18"/>
      <c r="AB197" s="18"/>
      <c r="AC197" s="18"/>
      <c r="AD197" s="18"/>
      <c r="AE197" s="18"/>
    </row>
    <row r="198" spans="1:31" s="11" customFormat="1" ht="15" customHeight="1" x14ac:dyDescent="0.3">
      <c r="A198" s="59"/>
      <c r="B198" s="80"/>
      <c r="C198" s="174"/>
      <c r="D198" s="174"/>
      <c r="E198" s="17"/>
      <c r="F198" s="18"/>
      <c r="G198" s="18"/>
      <c r="H198" s="18"/>
      <c r="I198" s="18"/>
      <c r="J198" s="18"/>
      <c r="K198" s="18"/>
      <c r="L198" s="18"/>
      <c r="M198" s="18"/>
      <c r="N198" s="165"/>
      <c r="O198" s="165"/>
      <c r="P198" s="18"/>
      <c r="Q198" s="18"/>
      <c r="R198" s="18"/>
      <c r="S198" s="18"/>
      <c r="T198" s="18"/>
      <c r="U198" s="18"/>
      <c r="V198" s="18"/>
      <c r="W198" s="18"/>
      <c r="X198" s="165"/>
      <c r="Y198" s="165"/>
      <c r="Z198" s="18"/>
      <c r="AA198" s="18"/>
      <c r="AB198" s="18"/>
      <c r="AC198" s="18"/>
      <c r="AD198" s="18"/>
      <c r="AE198" s="18"/>
    </row>
    <row r="199" spans="1:31" s="11" customFormat="1" ht="15" customHeight="1" x14ac:dyDescent="0.3">
      <c r="A199" s="59"/>
      <c r="B199" s="80"/>
      <c r="C199" s="174"/>
      <c r="D199" s="174"/>
      <c r="E199" s="17"/>
      <c r="F199" s="18"/>
      <c r="G199" s="18"/>
      <c r="H199" s="18"/>
      <c r="I199" s="18"/>
      <c r="J199" s="18"/>
      <c r="K199" s="18"/>
      <c r="L199" s="18"/>
      <c r="M199" s="18"/>
      <c r="N199" s="165"/>
      <c r="O199" s="165"/>
      <c r="P199" s="18"/>
      <c r="Q199" s="18"/>
      <c r="R199" s="18"/>
      <c r="S199" s="18"/>
      <c r="T199" s="18"/>
      <c r="U199" s="18"/>
      <c r="V199" s="18"/>
      <c r="W199" s="18"/>
      <c r="X199" s="165"/>
      <c r="Y199" s="165"/>
      <c r="Z199" s="18"/>
      <c r="AA199" s="18"/>
      <c r="AB199" s="18"/>
      <c r="AC199" s="18"/>
      <c r="AD199" s="18"/>
      <c r="AE199" s="18"/>
    </row>
    <row r="200" spans="1:31" s="11" customFormat="1" ht="15" customHeight="1" x14ac:dyDescent="0.3">
      <c r="A200" s="59"/>
      <c r="B200" s="80"/>
      <c r="C200" s="174"/>
      <c r="D200" s="174"/>
      <c r="E200" s="17"/>
      <c r="F200" s="18"/>
      <c r="G200" s="18"/>
      <c r="H200" s="18"/>
      <c r="I200" s="18"/>
      <c r="J200" s="18"/>
      <c r="K200" s="18"/>
      <c r="L200" s="18"/>
      <c r="M200" s="18"/>
      <c r="N200" s="165"/>
      <c r="O200" s="165"/>
      <c r="P200" s="18"/>
      <c r="Q200" s="18"/>
      <c r="R200" s="18"/>
      <c r="S200" s="18"/>
      <c r="T200" s="18"/>
      <c r="U200" s="18"/>
      <c r="V200" s="18"/>
      <c r="W200" s="18"/>
      <c r="X200" s="165"/>
      <c r="Y200" s="165"/>
      <c r="Z200" s="18"/>
      <c r="AA200" s="18"/>
      <c r="AB200" s="18"/>
      <c r="AC200" s="18"/>
      <c r="AD200" s="18"/>
      <c r="AE200" s="18"/>
    </row>
    <row r="201" spans="1:31" s="11" customFormat="1" ht="15" customHeight="1" x14ac:dyDescent="0.3">
      <c r="A201" s="59"/>
      <c r="B201" s="80"/>
      <c r="C201" s="174"/>
      <c r="D201" s="174"/>
      <c r="E201" s="17"/>
      <c r="F201" s="18"/>
      <c r="G201" s="18"/>
      <c r="H201" s="18"/>
      <c r="I201" s="18"/>
      <c r="J201" s="18"/>
      <c r="K201" s="18"/>
      <c r="L201" s="18"/>
      <c r="M201" s="18"/>
      <c r="N201" s="165"/>
      <c r="O201" s="165"/>
      <c r="P201" s="18"/>
      <c r="Q201" s="18"/>
      <c r="R201" s="18"/>
      <c r="S201" s="18"/>
      <c r="T201" s="18"/>
      <c r="U201" s="18"/>
      <c r="V201" s="18"/>
      <c r="W201" s="18"/>
      <c r="X201" s="165"/>
      <c r="Y201" s="165"/>
      <c r="Z201" s="18"/>
      <c r="AA201" s="18"/>
      <c r="AB201" s="18"/>
      <c r="AC201" s="18"/>
      <c r="AD201" s="18"/>
      <c r="AE201" s="18"/>
    </row>
    <row r="202" spans="1:31" s="11" customFormat="1" ht="15" customHeight="1" x14ac:dyDescent="0.3">
      <c r="A202" s="59"/>
      <c r="B202" s="80"/>
      <c r="C202" s="174"/>
      <c r="D202" s="174"/>
      <c r="E202" s="17"/>
      <c r="F202" s="18"/>
      <c r="G202" s="18"/>
      <c r="H202" s="18"/>
      <c r="I202" s="18"/>
      <c r="J202" s="18"/>
      <c r="K202" s="18"/>
      <c r="L202" s="18"/>
      <c r="M202" s="18"/>
      <c r="N202" s="165"/>
      <c r="O202" s="165"/>
      <c r="P202" s="18"/>
      <c r="Q202" s="18"/>
      <c r="R202" s="18"/>
      <c r="S202" s="18"/>
      <c r="T202" s="18"/>
      <c r="U202" s="18"/>
      <c r="V202" s="18"/>
      <c r="W202" s="18"/>
      <c r="X202" s="165"/>
      <c r="Y202" s="165"/>
      <c r="Z202" s="18"/>
      <c r="AA202" s="18"/>
      <c r="AB202" s="18"/>
      <c r="AC202" s="18"/>
      <c r="AD202" s="18"/>
      <c r="AE202" s="18"/>
    </row>
    <row r="203" spans="1:31" s="11" customFormat="1" ht="15" customHeight="1" x14ac:dyDescent="0.3">
      <c r="A203" s="59"/>
      <c r="B203" s="80"/>
      <c r="C203" s="174"/>
      <c r="D203" s="174"/>
      <c r="E203" s="17"/>
      <c r="F203" s="18"/>
      <c r="G203" s="18"/>
      <c r="H203" s="18"/>
      <c r="I203" s="18"/>
      <c r="J203" s="18"/>
      <c r="K203" s="18"/>
      <c r="L203" s="18"/>
      <c r="M203" s="18"/>
      <c r="N203" s="165"/>
      <c r="O203" s="165"/>
      <c r="P203" s="18"/>
      <c r="Q203" s="18"/>
      <c r="R203" s="18"/>
      <c r="S203" s="18"/>
      <c r="T203" s="18"/>
      <c r="U203" s="18"/>
      <c r="V203" s="18"/>
      <c r="W203" s="18"/>
      <c r="X203" s="165"/>
      <c r="Y203" s="165"/>
      <c r="Z203" s="18"/>
      <c r="AA203" s="18"/>
      <c r="AB203" s="18"/>
      <c r="AC203" s="18"/>
      <c r="AD203" s="18"/>
      <c r="AE203" s="18"/>
    </row>
    <row r="204" spans="1:31" s="11" customFormat="1" ht="15" customHeight="1" x14ac:dyDescent="0.3">
      <c r="A204" s="59"/>
      <c r="B204" s="80"/>
      <c r="C204" s="174"/>
      <c r="D204" s="174"/>
      <c r="E204" s="17"/>
      <c r="F204" s="18"/>
      <c r="G204" s="18"/>
      <c r="H204" s="18"/>
      <c r="I204" s="18"/>
      <c r="J204" s="18"/>
      <c r="K204" s="18"/>
      <c r="L204" s="18"/>
      <c r="M204" s="18"/>
      <c r="N204" s="165"/>
      <c r="O204" s="165"/>
      <c r="P204" s="18"/>
      <c r="Q204" s="18"/>
      <c r="R204" s="18"/>
      <c r="S204" s="18"/>
      <c r="T204" s="18"/>
      <c r="U204" s="18"/>
      <c r="V204" s="18"/>
      <c r="W204" s="18"/>
      <c r="X204" s="165"/>
      <c r="Y204" s="165"/>
      <c r="Z204" s="18"/>
      <c r="AA204" s="18"/>
      <c r="AB204" s="18"/>
      <c r="AC204" s="18"/>
      <c r="AD204" s="18"/>
      <c r="AE204" s="18"/>
    </row>
    <row r="205" spans="1:31" s="11" customFormat="1" ht="15" customHeight="1" x14ac:dyDescent="0.3">
      <c r="A205" s="59"/>
      <c r="B205" s="80"/>
      <c r="C205" s="174"/>
      <c r="D205" s="174"/>
      <c r="E205" s="17"/>
      <c r="F205" s="18"/>
      <c r="G205" s="18"/>
      <c r="H205" s="18"/>
      <c r="I205" s="18"/>
      <c r="J205" s="18"/>
      <c r="K205" s="18"/>
      <c r="L205" s="18"/>
      <c r="M205" s="18"/>
      <c r="N205" s="165"/>
      <c r="O205" s="165"/>
      <c r="P205" s="18"/>
      <c r="Q205" s="18"/>
      <c r="R205" s="18"/>
      <c r="S205" s="18"/>
      <c r="T205" s="18"/>
      <c r="U205" s="18"/>
      <c r="V205" s="18"/>
      <c r="W205" s="18"/>
      <c r="X205" s="165"/>
      <c r="Y205" s="165"/>
      <c r="Z205" s="18"/>
      <c r="AA205" s="18"/>
      <c r="AB205" s="18"/>
      <c r="AC205" s="18"/>
      <c r="AD205" s="18"/>
      <c r="AE205" s="18"/>
    </row>
    <row r="206" spans="1:31" s="11" customFormat="1" ht="15" customHeight="1" x14ac:dyDescent="0.3">
      <c r="A206" s="59"/>
      <c r="B206" s="80"/>
      <c r="C206" s="174"/>
      <c r="D206" s="174"/>
      <c r="E206" s="17"/>
      <c r="F206" s="18"/>
      <c r="G206" s="18"/>
      <c r="H206" s="18"/>
      <c r="I206" s="18"/>
      <c r="J206" s="18"/>
      <c r="K206" s="18"/>
      <c r="L206" s="18"/>
      <c r="M206" s="18"/>
      <c r="N206" s="165"/>
      <c r="O206" s="165"/>
      <c r="P206" s="18"/>
      <c r="Q206" s="18"/>
      <c r="R206" s="18"/>
      <c r="S206" s="18"/>
      <c r="T206" s="18"/>
      <c r="U206" s="18"/>
      <c r="V206" s="18"/>
      <c r="W206" s="18"/>
      <c r="X206" s="165"/>
      <c r="Y206" s="165"/>
      <c r="Z206" s="18"/>
      <c r="AA206" s="18"/>
      <c r="AB206" s="18"/>
      <c r="AC206" s="18"/>
      <c r="AD206" s="18"/>
      <c r="AE206" s="18"/>
    </row>
    <row r="207" spans="1:31" s="11" customFormat="1" ht="15" customHeight="1" x14ac:dyDescent="0.3">
      <c r="A207" s="59"/>
      <c r="B207" s="80"/>
      <c r="C207" s="174"/>
      <c r="D207" s="174"/>
      <c r="E207" s="17"/>
      <c r="F207" s="18"/>
      <c r="G207" s="18"/>
      <c r="H207" s="18"/>
      <c r="I207" s="18"/>
      <c r="J207" s="18"/>
      <c r="K207" s="18"/>
      <c r="L207" s="18"/>
      <c r="M207" s="18"/>
      <c r="N207" s="165"/>
      <c r="O207" s="165"/>
      <c r="P207" s="18"/>
      <c r="Q207" s="18"/>
      <c r="R207" s="18"/>
      <c r="S207" s="18"/>
      <c r="T207" s="18"/>
      <c r="U207" s="18"/>
      <c r="V207" s="18"/>
      <c r="W207" s="18"/>
      <c r="X207" s="165"/>
      <c r="Y207" s="165"/>
      <c r="Z207" s="18"/>
      <c r="AA207" s="18"/>
      <c r="AB207" s="18"/>
      <c r="AC207" s="18"/>
      <c r="AD207" s="18"/>
      <c r="AE207" s="18"/>
    </row>
    <row r="208" spans="1:31" s="11" customFormat="1" ht="15" customHeight="1" x14ac:dyDescent="0.3">
      <c r="A208" s="59"/>
      <c r="B208" s="80"/>
      <c r="C208" s="174"/>
      <c r="D208" s="174"/>
      <c r="E208" s="17"/>
      <c r="F208" s="18"/>
      <c r="G208" s="18"/>
      <c r="H208" s="18"/>
      <c r="I208" s="18"/>
      <c r="J208" s="18"/>
      <c r="K208" s="18"/>
      <c r="L208" s="18"/>
      <c r="M208" s="18"/>
      <c r="N208" s="165"/>
      <c r="O208" s="165"/>
      <c r="P208" s="18"/>
      <c r="Q208" s="18"/>
      <c r="R208" s="18"/>
      <c r="S208" s="18"/>
      <c r="T208" s="18"/>
      <c r="U208" s="18"/>
      <c r="V208" s="18"/>
      <c r="W208" s="18"/>
      <c r="X208" s="165"/>
      <c r="Y208" s="165"/>
      <c r="Z208" s="18"/>
      <c r="AA208" s="18"/>
      <c r="AB208" s="18"/>
      <c r="AC208" s="18"/>
      <c r="AD208" s="18"/>
      <c r="AE208" s="18"/>
    </row>
    <row r="209" spans="1:31" s="11" customFormat="1" ht="15" customHeight="1" x14ac:dyDescent="0.3">
      <c r="A209" s="59"/>
      <c r="B209" s="80"/>
      <c r="C209" s="174"/>
      <c r="D209" s="174"/>
      <c r="E209" s="17"/>
      <c r="F209" s="18"/>
      <c r="G209" s="18"/>
      <c r="H209" s="18"/>
      <c r="I209" s="18"/>
      <c r="J209" s="18"/>
      <c r="K209" s="18"/>
      <c r="L209" s="18"/>
      <c r="M209" s="18"/>
      <c r="N209" s="165"/>
      <c r="O209" s="165"/>
      <c r="P209" s="18"/>
      <c r="Q209" s="18"/>
      <c r="R209" s="18"/>
      <c r="S209" s="18"/>
      <c r="T209" s="18"/>
      <c r="U209" s="18"/>
      <c r="V209" s="18"/>
      <c r="W209" s="18"/>
      <c r="X209" s="165"/>
      <c r="Y209" s="165"/>
      <c r="Z209" s="18"/>
      <c r="AA209" s="18"/>
      <c r="AB209" s="18"/>
      <c r="AC209" s="18"/>
      <c r="AD209" s="18"/>
      <c r="AE209" s="18"/>
    </row>
    <row r="210" spans="1:31" s="11" customFormat="1" ht="15" customHeight="1" x14ac:dyDescent="0.3">
      <c r="A210" s="59"/>
      <c r="B210" s="80"/>
      <c r="C210" s="174"/>
      <c r="D210" s="174"/>
      <c r="E210" s="17"/>
      <c r="F210" s="18"/>
      <c r="G210" s="18"/>
      <c r="H210" s="18"/>
      <c r="I210" s="18"/>
      <c r="J210" s="18"/>
      <c r="K210" s="18"/>
      <c r="L210" s="18"/>
      <c r="M210" s="18"/>
      <c r="N210" s="165"/>
      <c r="O210" s="165"/>
      <c r="P210" s="18"/>
      <c r="Q210" s="18"/>
      <c r="R210" s="18"/>
      <c r="S210" s="18"/>
      <c r="T210" s="18"/>
      <c r="U210" s="18"/>
      <c r="V210" s="18"/>
      <c r="W210" s="18"/>
      <c r="X210" s="165"/>
      <c r="Y210" s="165"/>
      <c r="Z210" s="18"/>
      <c r="AA210" s="18"/>
      <c r="AB210" s="18"/>
      <c r="AC210" s="18"/>
      <c r="AD210" s="18"/>
      <c r="AE210" s="18"/>
    </row>
    <row r="211" spans="1:31" s="11" customFormat="1" ht="15" customHeight="1" x14ac:dyDescent="0.3">
      <c r="A211" s="59"/>
      <c r="B211" s="80"/>
      <c r="C211" s="174"/>
      <c r="D211" s="174"/>
      <c r="E211" s="17"/>
      <c r="F211" s="18"/>
      <c r="G211" s="18"/>
      <c r="H211" s="18"/>
      <c r="I211" s="18"/>
      <c r="J211" s="18"/>
      <c r="K211" s="18"/>
      <c r="L211" s="18"/>
      <c r="M211" s="18"/>
      <c r="N211" s="165"/>
      <c r="O211" s="165"/>
      <c r="P211" s="18"/>
      <c r="Q211" s="18"/>
      <c r="R211" s="18"/>
      <c r="S211" s="18"/>
      <c r="T211" s="18"/>
      <c r="U211" s="18"/>
      <c r="V211" s="18"/>
      <c r="W211" s="18"/>
      <c r="X211" s="165"/>
      <c r="Y211" s="165"/>
      <c r="Z211" s="18"/>
      <c r="AA211" s="18"/>
      <c r="AB211" s="18"/>
      <c r="AC211" s="18"/>
      <c r="AD211" s="18"/>
      <c r="AE211" s="18"/>
    </row>
    <row r="212" spans="1:31" s="11" customFormat="1" ht="15" customHeight="1" x14ac:dyDescent="0.3">
      <c r="A212" s="59"/>
      <c r="B212" s="80"/>
      <c r="C212" s="174"/>
      <c r="D212" s="174"/>
      <c r="E212" s="17"/>
      <c r="F212" s="18"/>
      <c r="G212" s="18"/>
      <c r="H212" s="18"/>
      <c r="I212" s="18"/>
      <c r="J212" s="18"/>
      <c r="K212" s="18"/>
      <c r="L212" s="18"/>
      <c r="M212" s="18"/>
      <c r="N212" s="165"/>
      <c r="O212" s="165"/>
      <c r="P212" s="18"/>
      <c r="Q212" s="18"/>
      <c r="R212" s="18"/>
      <c r="S212" s="18"/>
      <c r="T212" s="18"/>
      <c r="U212" s="18"/>
      <c r="V212" s="18"/>
      <c r="W212" s="18"/>
      <c r="X212" s="165"/>
      <c r="Y212" s="165"/>
      <c r="Z212" s="18"/>
      <c r="AA212" s="18"/>
      <c r="AB212" s="18"/>
      <c r="AC212" s="18"/>
      <c r="AD212" s="18"/>
      <c r="AE212" s="18"/>
    </row>
    <row r="213" spans="1:31" s="11" customFormat="1" ht="15" customHeight="1" x14ac:dyDescent="0.3">
      <c r="A213" s="59"/>
      <c r="B213" s="80"/>
      <c r="C213" s="174"/>
      <c r="D213" s="174"/>
      <c r="E213" s="17"/>
      <c r="F213" s="18"/>
      <c r="G213" s="18"/>
      <c r="H213" s="18"/>
      <c r="I213" s="18"/>
      <c r="J213" s="18"/>
      <c r="K213" s="18"/>
      <c r="L213" s="18"/>
      <c r="M213" s="18"/>
      <c r="N213" s="165"/>
      <c r="O213" s="165"/>
      <c r="P213" s="18"/>
      <c r="Q213" s="18"/>
      <c r="R213" s="18"/>
      <c r="S213" s="18"/>
      <c r="T213" s="18"/>
      <c r="U213" s="18"/>
      <c r="V213" s="18"/>
      <c r="W213" s="18"/>
      <c r="X213" s="165"/>
      <c r="Y213" s="165"/>
      <c r="Z213" s="18"/>
      <c r="AA213" s="18"/>
      <c r="AB213" s="18"/>
      <c r="AC213" s="18"/>
      <c r="AD213" s="18"/>
      <c r="AE213" s="18"/>
    </row>
    <row r="214" spans="1:31" s="11" customFormat="1" ht="15" customHeight="1" x14ac:dyDescent="0.3">
      <c r="A214" s="59"/>
      <c r="B214" s="80"/>
      <c r="C214" s="174"/>
      <c r="D214" s="174"/>
      <c r="E214" s="17"/>
      <c r="F214" s="18"/>
      <c r="G214" s="18"/>
      <c r="H214" s="18"/>
      <c r="I214" s="18"/>
      <c r="J214" s="18"/>
      <c r="K214" s="18"/>
      <c r="L214" s="18"/>
      <c r="M214" s="18"/>
      <c r="N214" s="165"/>
      <c r="O214" s="165"/>
      <c r="P214" s="18"/>
      <c r="Q214" s="18"/>
      <c r="R214" s="18"/>
      <c r="S214" s="18"/>
      <c r="T214" s="18"/>
      <c r="U214" s="18"/>
      <c r="V214" s="18"/>
      <c r="W214" s="18"/>
      <c r="X214" s="165"/>
      <c r="Y214" s="165"/>
      <c r="Z214" s="18"/>
      <c r="AA214" s="18"/>
      <c r="AB214" s="18"/>
      <c r="AC214" s="18"/>
      <c r="AD214" s="18"/>
      <c r="AE214" s="18"/>
    </row>
    <row r="215" spans="1:31" s="11" customFormat="1" ht="15" customHeight="1" x14ac:dyDescent="0.3">
      <c r="A215" s="59"/>
      <c r="B215" s="80"/>
      <c r="C215" s="174"/>
      <c r="D215" s="174"/>
      <c r="E215" s="17"/>
      <c r="F215" s="18"/>
      <c r="G215" s="18"/>
      <c r="H215" s="18"/>
      <c r="I215" s="18"/>
      <c r="J215" s="18"/>
      <c r="K215" s="18"/>
      <c r="L215" s="18"/>
      <c r="M215" s="18"/>
      <c r="N215" s="165"/>
      <c r="O215" s="165"/>
      <c r="P215" s="18"/>
      <c r="Q215" s="18"/>
      <c r="R215" s="18"/>
      <c r="S215" s="18"/>
      <c r="T215" s="18"/>
      <c r="U215" s="18"/>
      <c r="V215" s="18"/>
      <c r="W215" s="18"/>
      <c r="X215" s="165"/>
      <c r="Y215" s="165"/>
      <c r="Z215" s="18"/>
      <c r="AA215" s="18"/>
      <c r="AB215" s="18"/>
      <c r="AC215" s="18"/>
      <c r="AD215" s="18"/>
      <c r="AE215" s="18"/>
    </row>
    <row r="216" spans="1:31" s="11" customFormat="1" ht="15" customHeight="1" x14ac:dyDescent="0.3">
      <c r="A216" s="59"/>
      <c r="B216" s="80"/>
      <c r="C216" s="174"/>
      <c r="D216" s="174"/>
      <c r="E216" s="17"/>
      <c r="F216" s="18"/>
      <c r="G216" s="18"/>
      <c r="H216" s="18"/>
      <c r="I216" s="18"/>
      <c r="J216" s="18"/>
      <c r="K216" s="18"/>
      <c r="L216" s="18"/>
      <c r="M216" s="18"/>
      <c r="N216" s="165"/>
      <c r="O216" s="165"/>
      <c r="P216" s="18"/>
      <c r="Q216" s="18"/>
      <c r="R216" s="18"/>
      <c r="S216" s="18"/>
      <c r="T216" s="18"/>
      <c r="U216" s="18"/>
      <c r="V216" s="18"/>
      <c r="W216" s="18"/>
      <c r="X216" s="165"/>
      <c r="Y216" s="165"/>
      <c r="Z216" s="18"/>
      <c r="AA216" s="18"/>
      <c r="AB216" s="18"/>
      <c r="AC216" s="18"/>
      <c r="AD216" s="18"/>
      <c r="AE216" s="18"/>
    </row>
    <row r="217" spans="1:31" s="11" customFormat="1" ht="15" customHeight="1" x14ac:dyDescent="0.3">
      <c r="A217" s="59"/>
      <c r="B217" s="80"/>
      <c r="C217" s="174"/>
      <c r="D217" s="174"/>
      <c r="E217" s="17"/>
      <c r="F217" s="18"/>
      <c r="G217" s="18"/>
      <c r="H217" s="18"/>
      <c r="I217" s="18"/>
      <c r="J217" s="18"/>
      <c r="K217" s="18"/>
      <c r="L217" s="18"/>
      <c r="M217" s="18"/>
      <c r="N217" s="165"/>
      <c r="O217" s="165"/>
      <c r="P217" s="18"/>
      <c r="Q217" s="18"/>
      <c r="R217" s="18"/>
      <c r="S217" s="18"/>
      <c r="T217" s="18"/>
      <c r="U217" s="18"/>
      <c r="V217" s="18"/>
      <c r="W217" s="18"/>
      <c r="X217" s="165"/>
      <c r="Y217" s="165"/>
      <c r="Z217" s="18"/>
      <c r="AA217" s="18"/>
      <c r="AB217" s="18"/>
      <c r="AC217" s="18"/>
      <c r="AD217" s="18"/>
      <c r="AE217" s="18"/>
    </row>
    <row r="218" spans="1:31" s="11" customFormat="1" ht="15" customHeight="1" x14ac:dyDescent="0.3">
      <c r="A218" s="59"/>
      <c r="B218" s="80"/>
      <c r="C218" s="174"/>
      <c r="D218" s="174"/>
      <c r="E218" s="17"/>
      <c r="F218" s="18"/>
      <c r="G218" s="18"/>
      <c r="H218" s="18"/>
      <c r="I218" s="18"/>
      <c r="J218" s="18"/>
      <c r="K218" s="18"/>
      <c r="L218" s="18"/>
      <c r="M218" s="18"/>
      <c r="N218" s="165"/>
      <c r="O218" s="165"/>
      <c r="P218" s="18"/>
      <c r="Q218" s="18"/>
      <c r="R218" s="18"/>
      <c r="S218" s="18"/>
      <c r="T218" s="18"/>
      <c r="U218" s="18"/>
      <c r="V218" s="18"/>
      <c r="W218" s="18"/>
      <c r="X218" s="165"/>
      <c r="Y218" s="165"/>
      <c r="Z218" s="18"/>
      <c r="AA218" s="18"/>
      <c r="AB218" s="18"/>
      <c r="AC218" s="18"/>
      <c r="AD218" s="18"/>
      <c r="AE218" s="18"/>
    </row>
    <row r="219" spans="1:31" s="11" customFormat="1" ht="15" customHeight="1" x14ac:dyDescent="0.3">
      <c r="A219" s="59"/>
      <c r="B219" s="80"/>
      <c r="C219" s="174"/>
      <c r="D219" s="174"/>
      <c r="E219" s="17"/>
      <c r="F219" s="18"/>
      <c r="G219" s="18"/>
      <c r="H219" s="18"/>
      <c r="I219" s="18"/>
      <c r="J219" s="18"/>
      <c r="K219" s="18"/>
      <c r="L219" s="18"/>
      <c r="M219" s="18"/>
      <c r="N219" s="165"/>
      <c r="O219" s="165"/>
      <c r="P219" s="18"/>
      <c r="Q219" s="18"/>
      <c r="R219" s="18"/>
      <c r="S219" s="18"/>
      <c r="T219" s="18"/>
      <c r="U219" s="18"/>
      <c r="V219" s="18"/>
      <c r="W219" s="18"/>
      <c r="X219" s="165"/>
      <c r="Y219" s="165"/>
      <c r="Z219" s="18"/>
      <c r="AA219" s="18"/>
      <c r="AB219" s="18"/>
      <c r="AC219" s="18"/>
      <c r="AD219" s="18"/>
      <c r="AE219" s="18"/>
    </row>
    <row r="220" spans="1:31" s="11" customFormat="1" ht="15" customHeight="1" x14ac:dyDescent="0.3">
      <c r="A220" s="59"/>
      <c r="B220" s="80"/>
      <c r="C220" s="174"/>
      <c r="D220" s="174"/>
      <c r="E220" s="17"/>
      <c r="F220" s="18"/>
      <c r="G220" s="18"/>
      <c r="H220" s="18"/>
      <c r="I220" s="18"/>
      <c r="J220" s="18"/>
      <c r="K220" s="18"/>
      <c r="L220" s="18"/>
      <c r="M220" s="18"/>
      <c r="N220" s="165"/>
      <c r="O220" s="165"/>
      <c r="P220" s="18"/>
      <c r="Q220" s="18"/>
      <c r="R220" s="18"/>
      <c r="S220" s="18"/>
      <c r="T220" s="18"/>
      <c r="U220" s="18"/>
      <c r="V220" s="18"/>
      <c r="W220" s="18"/>
      <c r="X220" s="165"/>
      <c r="Y220" s="165"/>
      <c r="Z220" s="18"/>
      <c r="AA220" s="18"/>
      <c r="AB220" s="18"/>
      <c r="AC220" s="18"/>
      <c r="AD220" s="18"/>
      <c r="AE220" s="18"/>
    </row>
    <row r="221" spans="1:31" s="11" customFormat="1" ht="15" customHeight="1" x14ac:dyDescent="0.3">
      <c r="A221" s="59"/>
      <c r="B221" s="80"/>
      <c r="C221" s="174"/>
      <c r="D221" s="174"/>
      <c r="E221" s="17"/>
      <c r="F221" s="18"/>
      <c r="G221" s="18"/>
      <c r="H221" s="18"/>
      <c r="I221" s="18"/>
      <c r="J221" s="18"/>
      <c r="K221" s="18"/>
      <c r="L221" s="18"/>
      <c r="M221" s="18"/>
      <c r="N221" s="165"/>
      <c r="O221" s="165"/>
      <c r="P221" s="18"/>
      <c r="Q221" s="18"/>
      <c r="R221" s="18"/>
      <c r="S221" s="18"/>
      <c r="T221" s="18"/>
      <c r="U221" s="18"/>
      <c r="V221" s="18"/>
      <c r="W221" s="18"/>
      <c r="X221" s="165"/>
      <c r="Y221" s="165"/>
      <c r="Z221" s="18"/>
      <c r="AA221" s="18"/>
      <c r="AB221" s="18"/>
      <c r="AC221" s="18"/>
      <c r="AD221" s="18"/>
      <c r="AE221" s="18"/>
    </row>
    <row r="222" spans="1:31" s="11" customFormat="1" ht="15" customHeight="1" x14ac:dyDescent="0.3">
      <c r="A222" s="59"/>
      <c r="B222" s="80"/>
      <c r="C222" s="174"/>
      <c r="D222" s="174"/>
      <c r="E222" s="17"/>
      <c r="F222" s="18"/>
      <c r="G222" s="18"/>
      <c r="H222" s="18"/>
      <c r="I222" s="18"/>
      <c r="J222" s="18"/>
      <c r="K222" s="18"/>
      <c r="L222" s="18"/>
      <c r="M222" s="18"/>
      <c r="N222" s="165"/>
      <c r="O222" s="165"/>
      <c r="P222" s="18"/>
      <c r="Q222" s="18"/>
      <c r="R222" s="18"/>
      <c r="S222" s="18"/>
      <c r="T222" s="18"/>
      <c r="U222" s="18"/>
      <c r="V222" s="18"/>
      <c r="W222" s="18"/>
      <c r="X222" s="165"/>
      <c r="Y222" s="165"/>
      <c r="Z222" s="18"/>
      <c r="AA222" s="18"/>
      <c r="AB222" s="18"/>
      <c r="AC222" s="18"/>
      <c r="AD222" s="18"/>
      <c r="AE222" s="18"/>
    </row>
    <row r="223" spans="1:31" s="11" customFormat="1" ht="15" customHeight="1" x14ac:dyDescent="0.3">
      <c r="A223" s="59"/>
      <c r="B223" s="80"/>
      <c r="C223" s="174"/>
      <c r="D223" s="174"/>
      <c r="E223" s="17"/>
      <c r="F223" s="18"/>
      <c r="G223" s="18"/>
      <c r="H223" s="18"/>
      <c r="I223" s="18"/>
      <c r="J223" s="18"/>
      <c r="K223" s="18"/>
      <c r="L223" s="18"/>
      <c r="M223" s="18"/>
      <c r="N223" s="165"/>
      <c r="O223" s="165"/>
      <c r="P223" s="18"/>
      <c r="Q223" s="18"/>
      <c r="R223" s="18"/>
      <c r="S223" s="18"/>
      <c r="T223" s="18"/>
      <c r="U223" s="18"/>
      <c r="V223" s="18"/>
      <c r="W223" s="18"/>
      <c r="X223" s="165"/>
      <c r="Y223" s="165"/>
      <c r="Z223" s="18"/>
      <c r="AA223" s="18"/>
      <c r="AB223" s="18"/>
      <c r="AC223" s="18"/>
      <c r="AD223" s="18"/>
      <c r="AE223" s="18"/>
    </row>
    <row r="224" spans="1:31" s="11" customFormat="1" ht="15" customHeight="1" x14ac:dyDescent="0.3">
      <c r="A224" s="59"/>
      <c r="B224" s="80"/>
      <c r="C224" s="174"/>
      <c r="D224" s="174"/>
      <c r="E224" s="17"/>
      <c r="F224" s="18"/>
      <c r="G224" s="18"/>
      <c r="H224" s="18"/>
      <c r="I224" s="18"/>
      <c r="J224" s="18"/>
      <c r="K224" s="18"/>
      <c r="L224" s="18"/>
      <c r="M224" s="18"/>
      <c r="N224" s="165"/>
      <c r="O224" s="165"/>
      <c r="P224" s="18"/>
      <c r="Q224" s="18"/>
      <c r="R224" s="18"/>
      <c r="S224" s="18"/>
      <c r="T224" s="18"/>
      <c r="U224" s="18"/>
      <c r="V224" s="18"/>
      <c r="W224" s="18"/>
      <c r="X224" s="165"/>
      <c r="Y224" s="165"/>
      <c r="Z224" s="18"/>
      <c r="AA224" s="18"/>
      <c r="AB224" s="18"/>
      <c r="AC224" s="18"/>
      <c r="AD224" s="18"/>
      <c r="AE224" s="18"/>
    </row>
    <row r="225" spans="1:31" s="11" customFormat="1" ht="15" customHeight="1" x14ac:dyDescent="0.3">
      <c r="A225" s="59"/>
      <c r="B225" s="80"/>
      <c r="C225" s="174"/>
      <c r="D225" s="174"/>
      <c r="E225" s="17"/>
      <c r="F225" s="18"/>
      <c r="G225" s="18"/>
      <c r="H225" s="18"/>
      <c r="I225" s="18"/>
      <c r="J225" s="18"/>
      <c r="K225" s="18"/>
      <c r="L225" s="18"/>
      <c r="M225" s="18"/>
      <c r="N225" s="165"/>
      <c r="O225" s="165"/>
      <c r="P225" s="18"/>
      <c r="Q225" s="18"/>
      <c r="R225" s="18"/>
      <c r="S225" s="18"/>
      <c r="T225" s="18"/>
      <c r="U225" s="18"/>
      <c r="V225" s="18"/>
      <c r="W225" s="18"/>
      <c r="X225" s="165"/>
      <c r="Y225" s="165"/>
      <c r="Z225" s="18"/>
      <c r="AA225" s="18"/>
      <c r="AB225" s="18"/>
      <c r="AC225" s="18"/>
      <c r="AD225" s="18"/>
      <c r="AE225" s="18"/>
    </row>
    <row r="226" spans="1:31" s="11" customFormat="1" ht="15" customHeight="1" x14ac:dyDescent="0.3">
      <c r="A226" s="59"/>
      <c r="B226" s="80"/>
      <c r="C226" s="174"/>
      <c r="D226" s="174"/>
      <c r="E226" s="17"/>
      <c r="F226" s="18"/>
      <c r="G226" s="18"/>
      <c r="H226" s="18"/>
      <c r="I226" s="18"/>
      <c r="J226" s="18"/>
      <c r="K226" s="18"/>
      <c r="L226" s="18"/>
      <c r="M226" s="18"/>
      <c r="N226" s="165"/>
      <c r="O226" s="165"/>
      <c r="P226" s="18"/>
      <c r="Q226" s="18"/>
      <c r="R226" s="18"/>
      <c r="S226" s="18"/>
      <c r="T226" s="18"/>
      <c r="U226" s="18"/>
      <c r="V226" s="18"/>
      <c r="W226" s="18"/>
      <c r="X226" s="165"/>
      <c r="Y226" s="165"/>
      <c r="Z226" s="18"/>
      <c r="AA226" s="18"/>
      <c r="AB226" s="18"/>
      <c r="AC226" s="18"/>
      <c r="AD226" s="18"/>
      <c r="AE226" s="18"/>
    </row>
    <row r="227" spans="1:31" s="11" customFormat="1" ht="15" customHeight="1" x14ac:dyDescent="0.3">
      <c r="A227" s="59"/>
      <c r="B227" s="80"/>
      <c r="C227" s="174"/>
      <c r="D227" s="174"/>
      <c r="E227" s="17"/>
      <c r="F227" s="18"/>
      <c r="G227" s="18"/>
      <c r="H227" s="18"/>
      <c r="I227" s="18"/>
      <c r="J227" s="18"/>
      <c r="K227" s="18"/>
      <c r="L227" s="18"/>
      <c r="M227" s="18"/>
      <c r="N227" s="165"/>
      <c r="O227" s="165"/>
      <c r="P227" s="18"/>
      <c r="Q227" s="18"/>
      <c r="R227" s="18"/>
      <c r="S227" s="18"/>
      <c r="T227" s="18"/>
      <c r="U227" s="18"/>
      <c r="V227" s="18"/>
      <c r="W227" s="18"/>
      <c r="X227" s="165"/>
      <c r="Y227" s="165"/>
      <c r="Z227" s="18"/>
      <c r="AA227" s="18"/>
      <c r="AB227" s="18"/>
      <c r="AC227" s="18"/>
      <c r="AD227" s="18"/>
      <c r="AE227" s="18"/>
    </row>
    <row r="228" spans="1:31" s="11" customFormat="1" ht="15" customHeight="1" x14ac:dyDescent="0.3">
      <c r="A228" s="59"/>
      <c r="B228" s="80"/>
      <c r="C228" s="174"/>
      <c r="D228" s="174"/>
      <c r="E228" s="17"/>
      <c r="F228" s="18"/>
      <c r="G228" s="18"/>
      <c r="H228" s="18"/>
      <c r="I228" s="18"/>
      <c r="J228" s="18"/>
      <c r="K228" s="18"/>
      <c r="L228" s="18"/>
      <c r="M228" s="18"/>
      <c r="N228" s="165"/>
      <c r="O228" s="165"/>
      <c r="P228" s="18"/>
      <c r="Q228" s="18"/>
      <c r="R228" s="18"/>
      <c r="S228" s="18"/>
      <c r="T228" s="18"/>
      <c r="U228" s="18"/>
      <c r="V228" s="18"/>
      <c r="W228" s="18"/>
      <c r="X228" s="165"/>
      <c r="Y228" s="165"/>
      <c r="Z228" s="18"/>
      <c r="AA228" s="18"/>
      <c r="AB228" s="18"/>
      <c r="AC228" s="18"/>
      <c r="AD228" s="18"/>
      <c r="AE228" s="18"/>
    </row>
    <row r="229" spans="1:31" s="11" customFormat="1" ht="15" customHeight="1" x14ac:dyDescent="0.3">
      <c r="A229" s="59"/>
      <c r="B229" s="80"/>
      <c r="C229" s="174"/>
      <c r="D229" s="174"/>
      <c r="E229" s="17"/>
      <c r="F229" s="18"/>
      <c r="G229" s="18"/>
      <c r="H229" s="18"/>
      <c r="I229" s="18"/>
      <c r="J229" s="18"/>
      <c r="K229" s="18"/>
      <c r="L229" s="18"/>
      <c r="M229" s="18"/>
      <c r="N229" s="165"/>
      <c r="O229" s="165"/>
      <c r="P229" s="18"/>
      <c r="Q229" s="18"/>
      <c r="R229" s="18"/>
      <c r="S229" s="18"/>
      <c r="T229" s="18"/>
      <c r="U229" s="18"/>
      <c r="V229" s="18"/>
      <c r="W229" s="18"/>
      <c r="X229" s="165"/>
      <c r="Y229" s="165"/>
      <c r="Z229" s="18"/>
      <c r="AA229" s="18"/>
      <c r="AB229" s="18"/>
      <c r="AC229" s="18"/>
      <c r="AD229" s="18"/>
      <c r="AE229" s="18"/>
    </row>
    <row r="230" spans="1:31" s="11" customFormat="1" ht="15" customHeight="1" x14ac:dyDescent="0.3">
      <c r="A230" s="59"/>
      <c r="B230" s="80"/>
      <c r="C230" s="174"/>
      <c r="D230" s="174"/>
      <c r="E230" s="17"/>
      <c r="F230" s="18"/>
      <c r="G230" s="18"/>
      <c r="H230" s="18"/>
      <c r="I230" s="18"/>
      <c r="J230" s="18"/>
      <c r="K230" s="18"/>
      <c r="L230" s="18"/>
      <c r="M230" s="18"/>
      <c r="N230" s="165"/>
      <c r="O230" s="165"/>
      <c r="P230" s="18"/>
      <c r="Q230" s="18"/>
      <c r="R230" s="18"/>
      <c r="S230" s="18"/>
      <c r="T230" s="18"/>
      <c r="U230" s="18"/>
      <c r="V230" s="18"/>
      <c r="W230" s="18"/>
      <c r="X230" s="165"/>
      <c r="Y230" s="165"/>
      <c r="Z230" s="18"/>
      <c r="AA230" s="18"/>
      <c r="AB230" s="18"/>
      <c r="AC230" s="18"/>
      <c r="AD230" s="18"/>
      <c r="AE230" s="18"/>
    </row>
    <row r="231" spans="1:31" s="11" customFormat="1" ht="15" customHeight="1" x14ac:dyDescent="0.3">
      <c r="A231" s="59"/>
      <c r="B231" s="80"/>
      <c r="C231" s="174"/>
      <c r="D231" s="174"/>
      <c r="E231" s="17"/>
      <c r="F231" s="18"/>
      <c r="G231" s="18"/>
      <c r="H231" s="18"/>
      <c r="I231" s="18"/>
      <c r="J231" s="18"/>
      <c r="K231" s="18"/>
      <c r="L231" s="18"/>
      <c r="M231" s="18"/>
      <c r="N231" s="165"/>
      <c r="O231" s="165"/>
      <c r="P231" s="18"/>
      <c r="Q231" s="18"/>
      <c r="R231" s="18"/>
      <c r="S231" s="18"/>
      <c r="T231" s="18"/>
      <c r="U231" s="18"/>
      <c r="V231" s="18"/>
      <c r="W231" s="18"/>
      <c r="X231" s="165"/>
      <c r="Y231" s="165"/>
      <c r="Z231" s="18"/>
      <c r="AA231" s="18"/>
      <c r="AB231" s="18"/>
      <c r="AC231" s="18"/>
      <c r="AD231" s="18"/>
      <c r="AE231" s="18"/>
    </row>
    <row r="232" spans="1:31" s="11" customFormat="1" ht="15" customHeight="1" x14ac:dyDescent="0.3">
      <c r="A232" s="59"/>
      <c r="B232" s="80"/>
      <c r="C232" s="174"/>
      <c r="D232" s="174"/>
      <c r="E232" s="17"/>
      <c r="F232" s="18"/>
      <c r="G232" s="18"/>
      <c r="H232" s="18"/>
      <c r="I232" s="18"/>
      <c r="J232" s="18"/>
      <c r="K232" s="18"/>
      <c r="L232" s="18"/>
      <c r="M232" s="18"/>
      <c r="N232" s="165"/>
      <c r="O232" s="165"/>
      <c r="P232" s="18"/>
      <c r="Q232" s="18"/>
      <c r="R232" s="18"/>
      <c r="S232" s="18"/>
      <c r="T232" s="18"/>
      <c r="U232" s="18"/>
      <c r="V232" s="18"/>
      <c r="W232" s="18"/>
      <c r="X232" s="165"/>
      <c r="Y232" s="165"/>
      <c r="Z232" s="18"/>
      <c r="AA232" s="18"/>
      <c r="AB232" s="18"/>
      <c r="AC232" s="18"/>
      <c r="AD232" s="18"/>
      <c r="AE232" s="18"/>
    </row>
    <row r="233" spans="1:31" s="11" customFormat="1" ht="15" customHeight="1" x14ac:dyDescent="0.3">
      <c r="A233" s="59"/>
      <c r="B233" s="80"/>
      <c r="C233" s="174"/>
      <c r="D233" s="174"/>
      <c r="E233" s="17"/>
      <c r="F233" s="18"/>
      <c r="G233" s="18"/>
      <c r="H233" s="18"/>
      <c r="I233" s="18"/>
      <c r="J233" s="18"/>
      <c r="K233" s="18"/>
      <c r="L233" s="18"/>
      <c r="M233" s="18"/>
      <c r="N233" s="165"/>
      <c r="O233" s="165"/>
      <c r="P233" s="18"/>
      <c r="Q233" s="18"/>
      <c r="R233" s="18"/>
      <c r="S233" s="18"/>
      <c r="T233" s="18"/>
      <c r="U233" s="18"/>
      <c r="V233" s="18"/>
      <c r="W233" s="18"/>
      <c r="X233" s="165"/>
      <c r="Y233" s="165"/>
      <c r="Z233" s="18"/>
      <c r="AA233" s="18"/>
      <c r="AB233" s="18"/>
      <c r="AC233" s="18"/>
      <c r="AD233" s="18"/>
      <c r="AE233" s="18"/>
    </row>
    <row r="234" spans="1:31" s="11" customFormat="1" ht="15" customHeight="1" x14ac:dyDescent="0.3">
      <c r="A234" s="59"/>
      <c r="B234" s="80"/>
      <c r="C234" s="174"/>
      <c r="D234" s="174"/>
      <c r="E234" s="17"/>
      <c r="F234" s="18"/>
      <c r="G234" s="18"/>
      <c r="H234" s="18"/>
      <c r="I234" s="18"/>
      <c r="J234" s="18"/>
      <c r="K234" s="18"/>
      <c r="L234" s="18"/>
      <c r="M234" s="18"/>
      <c r="N234" s="165"/>
      <c r="O234" s="165"/>
      <c r="P234" s="18"/>
      <c r="Q234" s="18"/>
      <c r="R234" s="18"/>
      <c r="S234" s="18"/>
      <c r="T234" s="18"/>
      <c r="U234" s="18"/>
      <c r="V234" s="18"/>
      <c r="W234" s="18"/>
      <c r="X234" s="165"/>
      <c r="Y234" s="165"/>
      <c r="Z234" s="18"/>
      <c r="AA234" s="18"/>
      <c r="AB234" s="18"/>
      <c r="AC234" s="18"/>
      <c r="AD234" s="18"/>
      <c r="AE234" s="18"/>
    </row>
    <row r="235" spans="1:31" s="11" customFormat="1" ht="15" customHeight="1" x14ac:dyDescent="0.3">
      <c r="A235" s="59"/>
      <c r="B235" s="80"/>
      <c r="C235" s="174"/>
      <c r="D235" s="174"/>
      <c r="E235" s="17"/>
      <c r="F235" s="18"/>
      <c r="G235" s="18"/>
      <c r="H235" s="18"/>
      <c r="I235" s="18"/>
      <c r="J235" s="18"/>
      <c r="K235" s="18"/>
      <c r="L235" s="18"/>
      <c r="M235" s="18"/>
      <c r="N235" s="165"/>
      <c r="O235" s="165"/>
      <c r="P235" s="18"/>
      <c r="Q235" s="18"/>
      <c r="R235" s="18"/>
      <c r="S235" s="18"/>
      <c r="T235" s="18"/>
      <c r="U235" s="18"/>
      <c r="V235" s="18"/>
      <c r="W235" s="18"/>
      <c r="X235" s="165"/>
      <c r="Y235" s="165"/>
      <c r="Z235" s="18"/>
      <c r="AA235" s="18"/>
      <c r="AB235" s="18"/>
      <c r="AC235" s="18"/>
      <c r="AD235" s="18"/>
      <c r="AE235" s="18"/>
    </row>
    <row r="236" spans="1:31" s="11" customFormat="1" ht="15" customHeight="1" x14ac:dyDescent="0.3">
      <c r="A236" s="59"/>
      <c r="B236" s="80"/>
      <c r="C236" s="174"/>
      <c r="D236" s="174"/>
      <c r="E236" s="17"/>
      <c r="F236" s="18"/>
      <c r="G236" s="18"/>
      <c r="H236" s="18"/>
      <c r="I236" s="18"/>
      <c r="J236" s="18"/>
      <c r="K236" s="18"/>
      <c r="L236" s="18"/>
      <c r="M236" s="18"/>
      <c r="N236" s="165"/>
      <c r="O236" s="165"/>
      <c r="P236" s="18"/>
      <c r="Q236" s="18"/>
      <c r="R236" s="18"/>
      <c r="S236" s="18"/>
      <c r="T236" s="18"/>
      <c r="U236" s="18"/>
      <c r="V236" s="18"/>
      <c r="W236" s="18"/>
      <c r="X236" s="165"/>
      <c r="Y236" s="165"/>
      <c r="Z236" s="18"/>
      <c r="AA236" s="18"/>
      <c r="AB236" s="18"/>
      <c r="AC236" s="18"/>
      <c r="AD236" s="18"/>
      <c r="AE236" s="18"/>
    </row>
    <row r="237" spans="1:31" s="11" customFormat="1" ht="15" customHeight="1" x14ac:dyDescent="0.3">
      <c r="A237" s="59"/>
      <c r="B237" s="80"/>
      <c r="C237" s="174"/>
      <c r="D237" s="174"/>
      <c r="E237" s="17"/>
      <c r="F237" s="18"/>
      <c r="G237" s="18"/>
      <c r="H237" s="18"/>
      <c r="I237" s="18"/>
      <c r="J237" s="18"/>
      <c r="K237" s="18"/>
      <c r="L237" s="18"/>
      <c r="M237" s="18"/>
      <c r="N237" s="165"/>
      <c r="O237" s="165"/>
      <c r="P237" s="18"/>
      <c r="Q237" s="18"/>
      <c r="R237" s="18"/>
      <c r="S237" s="18"/>
      <c r="T237" s="18"/>
      <c r="U237" s="18"/>
      <c r="V237" s="18"/>
      <c r="W237" s="18"/>
      <c r="X237" s="165"/>
      <c r="Y237" s="165"/>
      <c r="Z237" s="18"/>
      <c r="AA237" s="18"/>
      <c r="AB237" s="18"/>
      <c r="AC237" s="18"/>
      <c r="AD237" s="18"/>
      <c r="AE237" s="18"/>
    </row>
    <row r="238" spans="1:31" s="11" customFormat="1" ht="15" customHeight="1" x14ac:dyDescent="0.3">
      <c r="A238" s="59"/>
      <c r="B238" s="80"/>
      <c r="C238" s="174"/>
      <c r="D238" s="174"/>
      <c r="E238" s="17"/>
      <c r="F238" s="18"/>
      <c r="G238" s="18"/>
      <c r="H238" s="18"/>
      <c r="I238" s="18"/>
      <c r="J238" s="18"/>
      <c r="K238" s="18"/>
      <c r="L238" s="18"/>
      <c r="M238" s="18"/>
      <c r="N238" s="165"/>
      <c r="O238" s="165"/>
      <c r="P238" s="18"/>
      <c r="Q238" s="18"/>
      <c r="R238" s="18"/>
      <c r="S238" s="18"/>
      <c r="T238" s="18"/>
      <c r="U238" s="18"/>
      <c r="V238" s="18"/>
      <c r="W238" s="18"/>
      <c r="X238" s="165"/>
      <c r="Y238" s="165"/>
      <c r="Z238" s="18"/>
      <c r="AA238" s="18"/>
      <c r="AB238" s="18"/>
      <c r="AC238" s="18"/>
      <c r="AD238" s="18"/>
      <c r="AE238" s="18"/>
    </row>
    <row r="239" spans="1:31" s="11" customFormat="1" ht="15" customHeight="1" x14ac:dyDescent="0.3">
      <c r="A239" s="59"/>
      <c r="B239" s="80"/>
      <c r="C239" s="174"/>
      <c r="D239" s="174"/>
      <c r="E239" s="17"/>
      <c r="F239" s="18"/>
      <c r="G239" s="18"/>
      <c r="H239" s="18"/>
      <c r="I239" s="18"/>
      <c r="J239" s="18"/>
      <c r="K239" s="18"/>
      <c r="L239" s="18"/>
      <c r="M239" s="18"/>
      <c r="N239" s="165"/>
      <c r="O239" s="165"/>
      <c r="P239" s="18"/>
      <c r="Q239" s="18"/>
      <c r="R239" s="18"/>
      <c r="S239" s="18"/>
      <c r="T239" s="18"/>
      <c r="U239" s="18"/>
      <c r="V239" s="18"/>
      <c r="W239" s="18"/>
      <c r="X239" s="165"/>
      <c r="Y239" s="165"/>
      <c r="Z239" s="18"/>
      <c r="AA239" s="18"/>
      <c r="AB239" s="18"/>
      <c r="AC239" s="18"/>
      <c r="AD239" s="18"/>
      <c r="AE239" s="18"/>
    </row>
    <row r="240" spans="1:31" s="11" customFormat="1" ht="15" customHeight="1" x14ac:dyDescent="0.3">
      <c r="A240" s="59"/>
      <c r="B240" s="80"/>
      <c r="C240" s="174"/>
      <c r="D240" s="174"/>
      <c r="E240" s="17"/>
      <c r="F240" s="18"/>
      <c r="G240" s="18"/>
      <c r="H240" s="18"/>
      <c r="I240" s="18"/>
      <c r="J240" s="18"/>
      <c r="K240" s="18"/>
      <c r="L240" s="18"/>
      <c r="M240" s="18"/>
      <c r="N240" s="165"/>
      <c r="O240" s="165"/>
      <c r="P240" s="18"/>
      <c r="Q240" s="18"/>
      <c r="R240" s="18"/>
      <c r="S240" s="18"/>
      <c r="T240" s="18"/>
      <c r="U240" s="18"/>
      <c r="V240" s="18"/>
      <c r="W240" s="18"/>
      <c r="X240" s="165"/>
      <c r="Y240" s="165"/>
      <c r="Z240" s="18"/>
      <c r="AA240" s="18"/>
      <c r="AB240" s="18"/>
      <c r="AC240" s="18"/>
      <c r="AD240" s="18"/>
      <c r="AE240" s="18"/>
    </row>
    <row r="241" spans="1:31" s="11" customFormat="1" ht="15" customHeight="1" x14ac:dyDescent="0.3">
      <c r="A241" s="59"/>
      <c r="B241" s="80"/>
      <c r="C241" s="174"/>
      <c r="D241" s="174"/>
      <c r="E241" s="17"/>
      <c r="F241" s="18"/>
      <c r="G241" s="18"/>
      <c r="H241" s="18"/>
      <c r="I241" s="18"/>
      <c r="J241" s="18"/>
      <c r="K241" s="18"/>
      <c r="L241" s="18"/>
      <c r="M241" s="18"/>
      <c r="N241" s="165"/>
      <c r="O241" s="165"/>
      <c r="P241" s="18"/>
      <c r="Q241" s="18"/>
      <c r="R241" s="18"/>
      <c r="S241" s="18"/>
      <c r="T241" s="18"/>
      <c r="U241" s="18"/>
      <c r="V241" s="18"/>
      <c r="W241" s="18"/>
      <c r="X241" s="165"/>
      <c r="Y241" s="165"/>
      <c r="Z241" s="18"/>
      <c r="AA241" s="18"/>
      <c r="AB241" s="18"/>
      <c r="AC241" s="18"/>
      <c r="AD241" s="18"/>
      <c r="AE241" s="18"/>
    </row>
    <row r="242" spans="1:31" s="11" customFormat="1" ht="15" customHeight="1" x14ac:dyDescent="0.3">
      <c r="A242" s="59"/>
      <c r="B242" s="80"/>
      <c r="C242" s="174"/>
      <c r="D242" s="174"/>
      <c r="E242" s="17"/>
      <c r="F242" s="18"/>
      <c r="G242" s="18"/>
      <c r="H242" s="18"/>
      <c r="I242" s="18"/>
      <c r="J242" s="18"/>
      <c r="K242" s="18"/>
      <c r="L242" s="18"/>
      <c r="M242" s="18"/>
      <c r="N242" s="165"/>
      <c r="O242" s="165"/>
      <c r="P242" s="18"/>
      <c r="Q242" s="18"/>
      <c r="R242" s="18"/>
      <c r="S242" s="18"/>
      <c r="T242" s="18"/>
      <c r="U242" s="18"/>
      <c r="V242" s="18"/>
      <c r="W242" s="18"/>
      <c r="X242" s="165"/>
      <c r="Y242" s="165"/>
      <c r="Z242" s="18"/>
      <c r="AA242" s="18"/>
      <c r="AB242" s="18"/>
      <c r="AC242" s="18"/>
      <c r="AD242" s="18"/>
      <c r="AE242" s="18"/>
    </row>
    <row r="243" spans="1:31" s="11" customFormat="1" ht="15" customHeight="1" x14ac:dyDescent="0.3">
      <c r="A243" s="59"/>
      <c r="B243" s="80"/>
      <c r="C243" s="174"/>
      <c r="D243" s="174"/>
      <c r="E243" s="17"/>
      <c r="F243" s="18"/>
      <c r="G243" s="18"/>
      <c r="H243" s="18"/>
      <c r="I243" s="18"/>
      <c r="J243" s="18"/>
      <c r="K243" s="18"/>
      <c r="L243" s="18"/>
      <c r="M243" s="18"/>
      <c r="N243" s="165"/>
      <c r="O243" s="165"/>
      <c r="P243" s="18"/>
      <c r="Q243" s="18"/>
      <c r="R243" s="18"/>
      <c r="S243" s="18"/>
      <c r="T243" s="18"/>
      <c r="U243" s="18"/>
      <c r="V243" s="18"/>
      <c r="W243" s="18"/>
      <c r="X243" s="165"/>
      <c r="Y243" s="165"/>
      <c r="Z243" s="18"/>
      <c r="AA243" s="18"/>
      <c r="AB243" s="18"/>
      <c r="AC243" s="18"/>
      <c r="AD243" s="18"/>
      <c r="AE243" s="18"/>
    </row>
    <row r="244" spans="1:31" s="11" customFormat="1" ht="15" customHeight="1" x14ac:dyDescent="0.3">
      <c r="A244" s="59"/>
      <c r="B244" s="80"/>
      <c r="C244" s="174"/>
      <c r="D244" s="174"/>
      <c r="E244" s="17"/>
      <c r="F244" s="18"/>
      <c r="G244" s="18"/>
      <c r="H244" s="18"/>
      <c r="I244" s="18"/>
      <c r="J244" s="18"/>
      <c r="K244" s="18"/>
      <c r="L244" s="18"/>
      <c r="M244" s="18"/>
      <c r="N244" s="165"/>
      <c r="O244" s="165"/>
      <c r="P244" s="18"/>
      <c r="Q244" s="18"/>
      <c r="R244" s="18"/>
      <c r="S244" s="18"/>
      <c r="T244" s="18"/>
      <c r="U244" s="18"/>
      <c r="V244" s="18"/>
      <c r="W244" s="18"/>
      <c r="X244" s="165"/>
      <c r="Y244" s="165"/>
      <c r="Z244" s="18"/>
      <c r="AA244" s="18"/>
      <c r="AB244" s="18"/>
      <c r="AC244" s="18"/>
      <c r="AD244" s="18"/>
      <c r="AE244" s="18"/>
    </row>
    <row r="245" spans="1:31" s="11" customFormat="1" ht="15" customHeight="1" x14ac:dyDescent="0.3">
      <c r="A245" s="59"/>
      <c r="B245" s="80"/>
      <c r="C245" s="174"/>
      <c r="D245" s="174"/>
      <c r="E245" s="17"/>
      <c r="F245" s="18"/>
      <c r="G245" s="18"/>
      <c r="H245" s="18"/>
      <c r="I245" s="18"/>
      <c r="J245" s="18"/>
      <c r="K245" s="18"/>
      <c r="L245" s="18"/>
      <c r="M245" s="18"/>
      <c r="N245" s="165"/>
      <c r="O245" s="165"/>
      <c r="P245" s="18"/>
      <c r="Q245" s="18"/>
      <c r="R245" s="18"/>
      <c r="S245" s="18"/>
      <c r="T245" s="18"/>
      <c r="U245" s="18"/>
      <c r="V245" s="18"/>
      <c r="W245" s="18"/>
      <c r="X245" s="165"/>
      <c r="Y245" s="165"/>
      <c r="Z245" s="18"/>
      <c r="AA245" s="18"/>
      <c r="AB245" s="18"/>
      <c r="AC245" s="18"/>
      <c r="AD245" s="18"/>
      <c r="AE245" s="18"/>
    </row>
    <row r="246" spans="1:31" s="11" customFormat="1" ht="15" customHeight="1" x14ac:dyDescent="0.3">
      <c r="A246" s="59"/>
      <c r="B246" s="80"/>
      <c r="C246" s="174"/>
      <c r="D246" s="174"/>
      <c r="E246" s="17"/>
      <c r="F246" s="18"/>
      <c r="G246" s="18"/>
      <c r="H246" s="18"/>
      <c r="I246" s="18"/>
      <c r="J246" s="18"/>
      <c r="K246" s="18"/>
      <c r="L246" s="18"/>
      <c r="M246" s="18"/>
      <c r="N246" s="165"/>
      <c r="O246" s="165"/>
      <c r="P246" s="18"/>
      <c r="Q246" s="18"/>
      <c r="R246" s="18"/>
      <c r="S246" s="18"/>
      <c r="T246" s="18"/>
      <c r="U246" s="18"/>
      <c r="V246" s="18"/>
      <c r="W246" s="18"/>
      <c r="X246" s="165"/>
      <c r="Y246" s="165"/>
      <c r="Z246" s="18"/>
      <c r="AA246" s="18"/>
      <c r="AB246" s="18"/>
      <c r="AC246" s="18"/>
      <c r="AD246" s="18"/>
      <c r="AE246" s="18"/>
    </row>
    <row r="247" spans="1:31" s="11" customFormat="1" ht="15" customHeight="1" x14ac:dyDescent="0.3">
      <c r="A247" s="59"/>
      <c r="B247" s="80"/>
      <c r="C247" s="174"/>
      <c r="D247" s="174"/>
      <c r="E247" s="17"/>
      <c r="F247" s="18"/>
      <c r="G247" s="18"/>
      <c r="H247" s="18"/>
      <c r="I247" s="18"/>
      <c r="J247" s="18"/>
      <c r="K247" s="18"/>
      <c r="L247" s="18"/>
      <c r="M247" s="18"/>
      <c r="N247" s="165"/>
      <c r="O247" s="165"/>
      <c r="P247" s="18"/>
      <c r="Q247" s="18"/>
      <c r="R247" s="18"/>
      <c r="S247" s="18"/>
      <c r="T247" s="18"/>
      <c r="U247" s="18"/>
      <c r="V247" s="18"/>
      <c r="W247" s="18"/>
      <c r="X247" s="165"/>
      <c r="Y247" s="165"/>
      <c r="Z247" s="18"/>
      <c r="AA247" s="18"/>
      <c r="AB247" s="18"/>
      <c r="AC247" s="18"/>
      <c r="AD247" s="18"/>
      <c r="AE247" s="18"/>
    </row>
    <row r="248" spans="1:31" s="11" customFormat="1" ht="15" customHeight="1" x14ac:dyDescent="0.3">
      <c r="A248" s="59"/>
      <c r="B248" s="80"/>
      <c r="C248" s="174"/>
      <c r="D248" s="174"/>
      <c r="E248" s="17"/>
      <c r="F248" s="18"/>
      <c r="G248" s="18"/>
      <c r="H248" s="18"/>
      <c r="I248" s="18"/>
      <c r="J248" s="18"/>
      <c r="K248" s="18"/>
      <c r="L248" s="18"/>
      <c r="M248" s="18"/>
      <c r="N248" s="165"/>
      <c r="O248" s="165"/>
      <c r="P248" s="18"/>
      <c r="Q248" s="18"/>
      <c r="R248" s="18"/>
      <c r="S248" s="18"/>
      <c r="T248" s="18"/>
      <c r="U248" s="18"/>
      <c r="V248" s="18"/>
      <c r="W248" s="18"/>
      <c r="X248" s="165"/>
      <c r="Y248" s="165"/>
      <c r="Z248" s="18"/>
      <c r="AA248" s="18"/>
      <c r="AB248" s="18"/>
      <c r="AC248" s="18"/>
      <c r="AD248" s="18"/>
      <c r="AE248" s="18"/>
    </row>
    <row r="249" spans="1:31" s="11" customFormat="1" ht="15" customHeight="1" x14ac:dyDescent="0.3">
      <c r="A249" s="59"/>
      <c r="B249" s="80"/>
      <c r="C249" s="174"/>
      <c r="D249" s="174"/>
      <c r="E249" s="17"/>
      <c r="F249" s="18"/>
      <c r="G249" s="18"/>
      <c r="H249" s="18"/>
      <c r="I249" s="18"/>
      <c r="J249" s="18"/>
      <c r="K249" s="18"/>
      <c r="L249" s="18"/>
      <c r="M249" s="18"/>
      <c r="N249" s="165"/>
      <c r="O249" s="165"/>
      <c r="P249" s="18"/>
      <c r="Q249" s="18"/>
      <c r="R249" s="18"/>
      <c r="S249" s="18"/>
      <c r="T249" s="18"/>
      <c r="U249" s="18"/>
      <c r="V249" s="18"/>
      <c r="W249" s="18"/>
      <c r="X249" s="165"/>
      <c r="Y249" s="165"/>
      <c r="Z249" s="18"/>
      <c r="AA249" s="18"/>
      <c r="AB249" s="18"/>
      <c r="AC249" s="18"/>
      <c r="AD249" s="18"/>
      <c r="AE249" s="18"/>
    </row>
    <row r="250" spans="1:31" s="11" customFormat="1" ht="15" customHeight="1" x14ac:dyDescent="0.3">
      <c r="A250" s="59"/>
      <c r="B250" s="80"/>
      <c r="C250" s="174"/>
      <c r="D250" s="174"/>
      <c r="E250" s="17"/>
      <c r="F250" s="18"/>
      <c r="G250" s="18"/>
      <c r="H250" s="18"/>
      <c r="I250" s="18"/>
      <c r="J250" s="18"/>
      <c r="K250" s="18"/>
      <c r="L250" s="18"/>
      <c r="M250" s="18"/>
      <c r="N250" s="165"/>
      <c r="O250" s="165"/>
      <c r="P250" s="18"/>
      <c r="Q250" s="18"/>
      <c r="R250" s="18"/>
      <c r="S250" s="18"/>
      <c r="T250" s="18"/>
      <c r="U250" s="18"/>
      <c r="V250" s="18"/>
      <c r="W250" s="18"/>
      <c r="X250" s="165"/>
      <c r="Y250" s="165"/>
      <c r="Z250" s="18"/>
      <c r="AA250" s="18"/>
      <c r="AB250" s="18"/>
      <c r="AC250" s="18"/>
      <c r="AD250" s="18"/>
      <c r="AE250" s="18"/>
    </row>
    <row r="251" spans="1:31" s="11" customFormat="1" ht="15" customHeight="1" x14ac:dyDescent="0.3">
      <c r="A251" s="59"/>
      <c r="B251" s="80"/>
      <c r="C251" s="174"/>
      <c r="D251" s="174"/>
      <c r="E251" s="17"/>
      <c r="F251" s="18"/>
      <c r="G251" s="18"/>
      <c r="H251" s="18"/>
      <c r="I251" s="18"/>
      <c r="J251" s="18"/>
      <c r="K251" s="18"/>
      <c r="L251" s="18"/>
      <c r="M251" s="18"/>
      <c r="N251" s="165"/>
      <c r="O251" s="165"/>
      <c r="P251" s="18"/>
      <c r="Q251" s="18"/>
      <c r="R251" s="18"/>
      <c r="S251" s="18"/>
      <c r="T251" s="18"/>
      <c r="U251" s="18"/>
      <c r="V251" s="18"/>
      <c r="W251" s="18"/>
      <c r="X251" s="165"/>
      <c r="Y251" s="165"/>
      <c r="Z251" s="18"/>
      <c r="AA251" s="18"/>
      <c r="AB251" s="18"/>
      <c r="AC251" s="18"/>
      <c r="AD251" s="18"/>
      <c r="AE251" s="18"/>
    </row>
    <row r="252" spans="1:31" s="11" customFormat="1" ht="15" customHeight="1" x14ac:dyDescent="0.3">
      <c r="A252" s="59"/>
      <c r="B252" s="80"/>
      <c r="C252" s="174"/>
      <c r="D252" s="174"/>
      <c r="E252" s="17"/>
      <c r="F252" s="18"/>
      <c r="G252" s="18"/>
      <c r="H252" s="18"/>
      <c r="I252" s="18"/>
      <c r="J252" s="18"/>
      <c r="K252" s="18"/>
      <c r="L252" s="18"/>
      <c r="M252" s="18"/>
      <c r="N252" s="165"/>
      <c r="O252" s="165"/>
      <c r="P252" s="18"/>
      <c r="Q252" s="18"/>
      <c r="R252" s="18"/>
      <c r="S252" s="18"/>
      <c r="T252" s="18"/>
      <c r="U252" s="18"/>
      <c r="V252" s="18"/>
      <c r="W252" s="18"/>
      <c r="X252" s="165"/>
      <c r="Y252" s="165"/>
      <c r="Z252" s="18"/>
      <c r="AA252" s="18"/>
      <c r="AB252" s="18"/>
      <c r="AC252" s="18"/>
      <c r="AD252" s="18"/>
      <c r="AE252" s="18"/>
    </row>
    <row r="253" spans="1:31" s="11" customFormat="1" ht="15" customHeight="1" x14ac:dyDescent="0.3">
      <c r="A253" s="59"/>
      <c r="B253" s="80"/>
      <c r="C253" s="174"/>
      <c r="D253" s="174"/>
      <c r="E253" s="17"/>
      <c r="F253" s="18"/>
      <c r="G253" s="18"/>
      <c r="H253" s="18"/>
      <c r="I253" s="18"/>
      <c r="J253" s="18"/>
      <c r="K253" s="18"/>
      <c r="L253" s="18"/>
      <c r="M253" s="18"/>
      <c r="N253" s="165"/>
      <c r="O253" s="165"/>
      <c r="P253" s="18"/>
      <c r="Q253" s="18"/>
      <c r="R253" s="18"/>
      <c r="S253" s="18"/>
      <c r="T253" s="18"/>
      <c r="U253" s="18"/>
      <c r="V253" s="18"/>
      <c r="W253" s="18"/>
      <c r="X253" s="165"/>
      <c r="Y253" s="165"/>
      <c r="Z253" s="18"/>
      <c r="AA253" s="18"/>
      <c r="AB253" s="18"/>
      <c r="AC253" s="18"/>
      <c r="AD253" s="18"/>
      <c r="AE253" s="18"/>
    </row>
    <row r="254" spans="1:31" s="11" customFormat="1" ht="15" customHeight="1" x14ac:dyDescent="0.3">
      <c r="A254" s="59"/>
      <c r="B254" s="80"/>
      <c r="C254" s="174"/>
      <c r="D254" s="174"/>
      <c r="E254" s="17"/>
      <c r="F254" s="18"/>
      <c r="G254" s="18"/>
      <c r="H254" s="18"/>
      <c r="I254" s="18"/>
      <c r="J254" s="18"/>
      <c r="K254" s="18"/>
      <c r="L254" s="18"/>
      <c r="M254" s="18"/>
      <c r="N254" s="165"/>
      <c r="O254" s="165"/>
      <c r="P254" s="18"/>
      <c r="Q254" s="18"/>
      <c r="R254" s="18"/>
      <c r="S254" s="18"/>
      <c r="T254" s="18"/>
      <c r="U254" s="18"/>
      <c r="V254" s="18"/>
      <c r="W254" s="18"/>
      <c r="X254" s="165"/>
      <c r="Y254" s="165"/>
      <c r="Z254" s="18"/>
      <c r="AA254" s="18"/>
      <c r="AB254" s="18"/>
      <c r="AC254" s="18"/>
      <c r="AD254" s="18"/>
      <c r="AE254" s="18"/>
    </row>
    <row r="255" spans="1:31" s="11" customFormat="1" ht="15" customHeight="1" x14ac:dyDescent="0.3">
      <c r="A255" s="59"/>
      <c r="B255" s="80"/>
      <c r="C255" s="174"/>
      <c r="D255" s="174"/>
      <c r="E255" s="17"/>
      <c r="F255" s="18"/>
      <c r="G255" s="18"/>
      <c r="H255" s="18"/>
      <c r="I255" s="18"/>
      <c r="J255" s="18"/>
      <c r="K255" s="18"/>
      <c r="L255" s="18"/>
      <c r="M255" s="18"/>
      <c r="N255" s="165"/>
      <c r="O255" s="165"/>
      <c r="P255" s="18"/>
      <c r="Q255" s="18"/>
      <c r="R255" s="18"/>
      <c r="S255" s="18"/>
      <c r="T255" s="18"/>
      <c r="U255" s="18"/>
      <c r="V255" s="18"/>
      <c r="W255" s="18"/>
      <c r="X255" s="165"/>
      <c r="Y255" s="165"/>
      <c r="Z255" s="18"/>
      <c r="AA255" s="18"/>
      <c r="AB255" s="18"/>
      <c r="AC255" s="18"/>
      <c r="AD255" s="18"/>
      <c r="AE255" s="18"/>
    </row>
    <row r="256" spans="1:31" s="11" customFormat="1" ht="15" customHeight="1" x14ac:dyDescent="0.3">
      <c r="A256" s="59"/>
      <c r="B256" s="80"/>
      <c r="C256" s="174"/>
      <c r="D256" s="174"/>
      <c r="E256" s="17"/>
      <c r="F256" s="18"/>
      <c r="G256" s="18"/>
      <c r="H256" s="18"/>
      <c r="I256" s="18"/>
      <c r="J256" s="18"/>
      <c r="K256" s="18"/>
      <c r="L256" s="18"/>
      <c r="M256" s="18"/>
      <c r="N256" s="165"/>
      <c r="O256" s="165"/>
      <c r="P256" s="18"/>
      <c r="Q256" s="18"/>
      <c r="R256" s="18"/>
      <c r="S256" s="18"/>
      <c r="T256" s="18"/>
      <c r="U256" s="18"/>
      <c r="V256" s="18"/>
      <c r="W256" s="18"/>
      <c r="X256" s="165"/>
      <c r="Y256" s="165"/>
      <c r="Z256" s="18"/>
      <c r="AA256" s="18"/>
      <c r="AB256" s="18"/>
      <c r="AC256" s="18"/>
      <c r="AD256" s="18"/>
      <c r="AE256" s="18"/>
    </row>
    <row r="257" spans="1:31" s="11" customFormat="1" ht="15" customHeight="1" x14ac:dyDescent="0.3">
      <c r="A257" s="59"/>
      <c r="B257" s="80"/>
      <c r="C257" s="174"/>
      <c r="D257" s="174"/>
      <c r="E257" s="17"/>
      <c r="F257" s="18"/>
      <c r="G257" s="18"/>
      <c r="H257" s="18"/>
      <c r="I257" s="18"/>
      <c r="J257" s="18"/>
      <c r="K257" s="18"/>
      <c r="L257" s="18"/>
      <c r="M257" s="18"/>
      <c r="N257" s="165"/>
      <c r="O257" s="165"/>
      <c r="P257" s="18"/>
      <c r="Q257" s="18"/>
      <c r="R257" s="18"/>
      <c r="S257" s="18"/>
      <c r="T257" s="18"/>
      <c r="U257" s="18"/>
      <c r="V257" s="18"/>
      <c r="W257" s="18"/>
      <c r="X257" s="165"/>
      <c r="Y257" s="165"/>
      <c r="Z257" s="18"/>
      <c r="AA257" s="18"/>
      <c r="AB257" s="18"/>
      <c r="AC257" s="18"/>
      <c r="AD257" s="18"/>
      <c r="AE257" s="18"/>
    </row>
    <row r="258" spans="1:31" s="11" customFormat="1" ht="15" customHeight="1" x14ac:dyDescent="0.3">
      <c r="A258" s="59"/>
      <c r="B258" s="80"/>
      <c r="C258" s="174"/>
      <c r="D258" s="174"/>
      <c r="E258" s="17"/>
      <c r="F258" s="18"/>
      <c r="G258" s="18"/>
      <c r="H258" s="18"/>
      <c r="I258" s="18"/>
      <c r="J258" s="18"/>
      <c r="K258" s="18"/>
      <c r="L258" s="18"/>
      <c r="M258" s="18"/>
      <c r="N258" s="165"/>
      <c r="O258" s="165"/>
      <c r="P258" s="18"/>
      <c r="Q258" s="18"/>
      <c r="R258" s="18"/>
      <c r="S258" s="18"/>
      <c r="T258" s="18"/>
      <c r="U258" s="18"/>
      <c r="V258" s="18"/>
      <c r="W258" s="18"/>
      <c r="X258" s="165"/>
      <c r="Y258" s="165"/>
      <c r="Z258" s="18"/>
      <c r="AA258" s="18"/>
      <c r="AB258" s="18"/>
      <c r="AC258" s="18"/>
      <c r="AD258" s="18"/>
      <c r="AE258" s="18"/>
    </row>
    <row r="259" spans="1:31" s="11" customFormat="1" ht="15" customHeight="1" x14ac:dyDescent="0.3">
      <c r="A259" s="59"/>
      <c r="B259" s="80"/>
      <c r="C259" s="174"/>
      <c r="D259" s="174"/>
      <c r="E259" s="17"/>
      <c r="F259" s="18"/>
      <c r="G259" s="18"/>
      <c r="H259" s="18"/>
      <c r="I259" s="18"/>
      <c r="J259" s="18"/>
      <c r="K259" s="18"/>
      <c r="L259" s="18"/>
      <c r="M259" s="18"/>
      <c r="N259" s="165"/>
      <c r="O259" s="165"/>
      <c r="P259" s="18"/>
      <c r="Q259" s="18"/>
      <c r="R259" s="18"/>
      <c r="S259" s="18"/>
      <c r="T259" s="18"/>
      <c r="U259" s="18"/>
      <c r="V259" s="18"/>
      <c r="W259" s="18"/>
      <c r="X259" s="165"/>
      <c r="Y259" s="165"/>
      <c r="Z259" s="18"/>
      <c r="AA259" s="18"/>
      <c r="AB259" s="18"/>
      <c r="AC259" s="18"/>
      <c r="AD259" s="18"/>
      <c r="AE259" s="18"/>
    </row>
    <row r="260" spans="1:31" s="11" customFormat="1" ht="15" customHeight="1" x14ac:dyDescent="0.3">
      <c r="A260" s="59"/>
      <c r="B260" s="80"/>
      <c r="C260" s="174"/>
      <c r="D260" s="174"/>
      <c r="E260" s="17"/>
      <c r="F260" s="18"/>
      <c r="G260" s="18"/>
      <c r="H260" s="18"/>
      <c r="I260" s="18"/>
      <c r="J260" s="18"/>
      <c r="K260" s="18"/>
      <c r="L260" s="18"/>
      <c r="M260" s="18"/>
      <c r="N260" s="165"/>
      <c r="O260" s="165"/>
      <c r="P260" s="18"/>
      <c r="Q260" s="18"/>
      <c r="R260" s="18"/>
      <c r="S260" s="18"/>
      <c r="T260" s="18"/>
      <c r="U260" s="18"/>
      <c r="V260" s="18"/>
      <c r="W260" s="18"/>
      <c r="X260" s="165"/>
      <c r="Y260" s="165"/>
      <c r="Z260" s="18"/>
      <c r="AA260" s="18"/>
      <c r="AB260" s="18"/>
      <c r="AC260" s="18"/>
      <c r="AD260" s="18"/>
      <c r="AE260" s="18"/>
    </row>
    <row r="261" spans="1:31" s="11" customFormat="1" ht="15" customHeight="1" x14ac:dyDescent="0.3">
      <c r="A261" s="59"/>
      <c r="B261" s="80"/>
      <c r="C261" s="174"/>
      <c r="D261" s="174"/>
      <c r="E261" s="17"/>
      <c r="F261" s="18"/>
      <c r="G261" s="18"/>
      <c r="H261" s="18"/>
      <c r="I261" s="18"/>
      <c r="J261" s="18"/>
      <c r="K261" s="18"/>
      <c r="L261" s="18"/>
      <c r="M261" s="18"/>
      <c r="N261" s="165"/>
      <c r="O261" s="165"/>
      <c r="P261" s="18"/>
      <c r="Q261" s="18"/>
      <c r="R261" s="18"/>
      <c r="S261" s="18"/>
      <c r="T261" s="18"/>
      <c r="U261" s="18"/>
      <c r="V261" s="18"/>
      <c r="W261" s="18"/>
      <c r="X261" s="165"/>
      <c r="Y261" s="165"/>
      <c r="Z261" s="18"/>
      <c r="AA261" s="18"/>
      <c r="AB261" s="18"/>
      <c r="AC261" s="18"/>
      <c r="AD261" s="18"/>
      <c r="AE261" s="18"/>
    </row>
    <row r="262" spans="1:31" s="11" customFormat="1" ht="15" customHeight="1" x14ac:dyDescent="0.3">
      <c r="A262" s="59"/>
      <c r="B262" s="80"/>
      <c r="C262" s="174"/>
      <c r="D262" s="174"/>
      <c r="E262" s="17"/>
      <c r="F262" s="18"/>
      <c r="G262" s="18"/>
      <c r="H262" s="18"/>
      <c r="I262" s="18"/>
      <c r="J262" s="18"/>
      <c r="K262" s="18"/>
      <c r="L262" s="18"/>
      <c r="M262" s="18"/>
      <c r="N262" s="165"/>
      <c r="O262" s="165"/>
      <c r="P262" s="18"/>
      <c r="Q262" s="18"/>
      <c r="R262" s="18"/>
      <c r="S262" s="18"/>
      <c r="T262" s="18"/>
      <c r="U262" s="18"/>
      <c r="V262" s="18"/>
      <c r="W262" s="18"/>
      <c r="X262" s="165"/>
      <c r="Y262" s="165"/>
      <c r="Z262" s="18"/>
      <c r="AA262" s="18"/>
      <c r="AB262" s="18"/>
      <c r="AC262" s="18"/>
      <c r="AD262" s="18"/>
      <c r="AE262" s="18"/>
    </row>
    <row r="263" spans="1:31" s="11" customFormat="1" ht="15" customHeight="1" x14ac:dyDescent="0.3">
      <c r="A263" s="59"/>
      <c r="B263" s="80"/>
      <c r="C263" s="174"/>
      <c r="D263" s="174"/>
      <c r="E263" s="17"/>
      <c r="F263" s="18"/>
      <c r="G263" s="18"/>
      <c r="H263" s="18"/>
      <c r="I263" s="18"/>
      <c r="J263" s="18"/>
      <c r="K263" s="18"/>
      <c r="L263" s="18"/>
      <c r="M263" s="18"/>
      <c r="N263" s="165"/>
      <c r="O263" s="165"/>
      <c r="P263" s="18"/>
      <c r="Q263" s="18"/>
      <c r="R263" s="18"/>
      <c r="S263" s="18"/>
      <c r="T263" s="18"/>
      <c r="U263" s="18"/>
      <c r="V263" s="18"/>
      <c r="W263" s="18"/>
      <c r="X263" s="165"/>
      <c r="Y263" s="165"/>
      <c r="Z263" s="18"/>
      <c r="AA263" s="18"/>
      <c r="AB263" s="18"/>
      <c r="AC263" s="18"/>
      <c r="AD263" s="18"/>
      <c r="AE263" s="18"/>
    </row>
    <row r="264" spans="1:31" s="11" customFormat="1" ht="15" customHeight="1" x14ac:dyDescent="0.3">
      <c r="A264" s="59"/>
      <c r="B264" s="80"/>
      <c r="C264" s="174"/>
      <c r="D264" s="174"/>
      <c r="E264" s="17"/>
      <c r="F264" s="18"/>
      <c r="G264" s="18"/>
      <c r="H264" s="18"/>
      <c r="I264" s="18"/>
      <c r="J264" s="18"/>
      <c r="K264" s="18"/>
      <c r="L264" s="18"/>
      <c r="M264" s="18"/>
      <c r="N264" s="165"/>
      <c r="O264" s="165"/>
      <c r="P264" s="18"/>
      <c r="Q264" s="18"/>
      <c r="R264" s="18"/>
      <c r="S264" s="18"/>
      <c r="T264" s="18"/>
      <c r="U264" s="18"/>
      <c r="V264" s="18"/>
      <c r="W264" s="18"/>
      <c r="X264" s="165"/>
      <c r="Y264" s="165"/>
      <c r="Z264" s="18"/>
      <c r="AA264" s="18"/>
      <c r="AB264" s="18"/>
      <c r="AC264" s="18"/>
      <c r="AD264" s="18"/>
      <c r="AE264" s="18"/>
    </row>
    <row r="265" spans="1:31" s="11" customFormat="1" ht="15" customHeight="1" x14ac:dyDescent="0.3">
      <c r="A265" s="59"/>
      <c r="B265" s="80"/>
      <c r="C265" s="174"/>
      <c r="D265" s="174"/>
      <c r="E265" s="17"/>
      <c r="F265" s="18"/>
      <c r="G265" s="18"/>
      <c r="H265" s="18"/>
      <c r="I265" s="18"/>
      <c r="J265" s="18"/>
      <c r="K265" s="18"/>
      <c r="L265" s="18"/>
      <c r="M265" s="18"/>
      <c r="N265" s="165"/>
      <c r="O265" s="165"/>
      <c r="P265" s="18"/>
      <c r="Q265" s="18"/>
      <c r="R265" s="18"/>
      <c r="S265" s="18"/>
      <c r="T265" s="18"/>
      <c r="U265" s="18"/>
      <c r="V265" s="18"/>
      <c r="W265" s="18"/>
      <c r="X265" s="165"/>
      <c r="Y265" s="165"/>
      <c r="Z265" s="18"/>
      <c r="AA265" s="18"/>
      <c r="AB265" s="18"/>
      <c r="AC265" s="18"/>
      <c r="AD265" s="18"/>
      <c r="AE265" s="18"/>
    </row>
    <row r="266" spans="1:31" s="11" customFormat="1" ht="15" customHeight="1" x14ac:dyDescent="0.3">
      <c r="A266" s="59"/>
      <c r="B266" s="80"/>
      <c r="C266" s="174"/>
      <c r="D266" s="174"/>
      <c r="E266" s="17"/>
      <c r="F266" s="18"/>
      <c r="G266" s="18"/>
      <c r="H266" s="18"/>
      <c r="I266" s="18"/>
      <c r="J266" s="18"/>
      <c r="K266" s="18"/>
      <c r="L266" s="18"/>
      <c r="M266" s="18"/>
      <c r="N266" s="165"/>
      <c r="O266" s="165"/>
      <c r="P266" s="18"/>
      <c r="Q266" s="18"/>
      <c r="R266" s="18"/>
      <c r="S266" s="18"/>
      <c r="T266" s="18"/>
      <c r="U266" s="18"/>
      <c r="V266" s="18"/>
      <c r="W266" s="18"/>
      <c r="X266" s="165"/>
      <c r="Y266" s="165"/>
      <c r="Z266" s="18"/>
      <c r="AA266" s="18"/>
      <c r="AB266" s="18"/>
      <c r="AC266" s="18"/>
      <c r="AD266" s="18"/>
      <c r="AE266" s="18"/>
    </row>
    <row r="267" spans="1:31" s="11" customFormat="1" ht="15" customHeight="1" x14ac:dyDescent="0.3">
      <c r="A267" s="59"/>
      <c r="B267" s="80"/>
      <c r="C267" s="174"/>
      <c r="D267" s="174"/>
      <c r="E267" s="17"/>
      <c r="F267" s="18"/>
      <c r="G267" s="18"/>
      <c r="H267" s="18"/>
      <c r="I267" s="18"/>
      <c r="J267" s="18"/>
      <c r="K267" s="18"/>
      <c r="L267" s="18"/>
      <c r="M267" s="18"/>
      <c r="N267" s="165"/>
      <c r="O267" s="165"/>
      <c r="P267" s="18"/>
      <c r="Q267" s="18"/>
      <c r="R267" s="18"/>
      <c r="S267" s="18"/>
      <c r="T267" s="18"/>
      <c r="U267" s="18"/>
      <c r="V267" s="18"/>
      <c r="W267" s="18"/>
      <c r="X267" s="165"/>
      <c r="Y267" s="165"/>
      <c r="Z267" s="18"/>
      <c r="AA267" s="18"/>
      <c r="AB267" s="18"/>
      <c r="AC267" s="18"/>
      <c r="AD267" s="18"/>
      <c r="AE267" s="18"/>
    </row>
    <row r="268" spans="1:31" s="11" customFormat="1" ht="15" customHeight="1" x14ac:dyDescent="0.3">
      <c r="A268" s="59"/>
      <c r="B268" s="80"/>
      <c r="C268" s="174"/>
      <c r="D268" s="174"/>
      <c r="E268" s="17"/>
      <c r="F268" s="18"/>
      <c r="G268" s="18"/>
      <c r="H268" s="18"/>
      <c r="I268" s="18"/>
      <c r="J268" s="18"/>
      <c r="K268" s="18"/>
      <c r="L268" s="18"/>
      <c r="M268" s="18"/>
      <c r="N268" s="165"/>
      <c r="O268" s="165"/>
      <c r="P268" s="18"/>
      <c r="Q268" s="18"/>
      <c r="R268" s="18"/>
      <c r="S268" s="18"/>
      <c r="T268" s="18"/>
      <c r="U268" s="18"/>
      <c r="V268" s="18"/>
      <c r="W268" s="18"/>
      <c r="X268" s="165"/>
      <c r="Y268" s="165"/>
      <c r="Z268" s="18"/>
      <c r="AA268" s="18"/>
      <c r="AB268" s="18"/>
      <c r="AC268" s="18"/>
      <c r="AD268" s="18"/>
      <c r="AE268" s="18"/>
    </row>
    <row r="269" spans="1:31" s="11" customFormat="1" ht="15" customHeight="1" x14ac:dyDescent="0.3">
      <c r="A269" s="59"/>
      <c r="B269" s="80"/>
      <c r="C269" s="174"/>
      <c r="D269" s="174"/>
      <c r="E269" s="17"/>
      <c r="F269" s="18"/>
      <c r="G269" s="18"/>
      <c r="H269" s="18"/>
      <c r="I269" s="18"/>
      <c r="J269" s="18"/>
      <c r="K269" s="18"/>
      <c r="L269" s="18"/>
      <c r="M269" s="18"/>
      <c r="N269" s="165"/>
      <c r="O269" s="165"/>
      <c r="P269" s="18"/>
      <c r="Q269" s="18"/>
      <c r="R269" s="18"/>
      <c r="S269" s="18"/>
      <c r="T269" s="18"/>
      <c r="U269" s="18"/>
      <c r="V269" s="18"/>
      <c r="W269" s="18"/>
      <c r="X269" s="165"/>
      <c r="Y269" s="165"/>
      <c r="Z269" s="18"/>
      <c r="AA269" s="18"/>
      <c r="AB269" s="18"/>
      <c r="AC269" s="18"/>
      <c r="AD269" s="18"/>
      <c r="AE269" s="18"/>
    </row>
    <row r="270" spans="1:31" s="11" customFormat="1" ht="15" customHeight="1" x14ac:dyDescent="0.3">
      <c r="A270" s="59"/>
      <c r="B270" s="80"/>
      <c r="C270" s="174"/>
      <c r="D270" s="174"/>
      <c r="E270" s="17"/>
      <c r="F270" s="18"/>
      <c r="G270" s="18"/>
      <c r="H270" s="18"/>
      <c r="I270" s="18"/>
      <c r="J270" s="18"/>
      <c r="K270" s="18"/>
      <c r="L270" s="18"/>
      <c r="M270" s="18"/>
      <c r="N270" s="165"/>
      <c r="O270" s="165"/>
      <c r="P270" s="18"/>
      <c r="Q270" s="18"/>
      <c r="R270" s="18"/>
      <c r="S270" s="18"/>
      <c r="T270" s="18"/>
      <c r="U270" s="18"/>
      <c r="V270" s="18"/>
      <c r="W270" s="18"/>
      <c r="X270" s="165"/>
      <c r="Y270" s="165"/>
      <c r="Z270" s="18"/>
      <c r="AA270" s="18"/>
      <c r="AB270" s="18"/>
      <c r="AC270" s="18"/>
      <c r="AD270" s="18"/>
      <c r="AE270" s="18"/>
    </row>
    <row r="271" spans="1:31" s="11" customFormat="1" ht="15" customHeight="1" x14ac:dyDescent="0.3">
      <c r="A271" s="59"/>
      <c r="B271" s="80"/>
      <c r="C271" s="174"/>
      <c r="D271" s="174"/>
      <c r="E271" s="17"/>
      <c r="F271" s="18"/>
      <c r="G271" s="18"/>
      <c r="H271" s="18"/>
      <c r="I271" s="18"/>
      <c r="J271" s="18"/>
      <c r="K271" s="18"/>
      <c r="L271" s="18"/>
      <c r="M271" s="18"/>
      <c r="N271" s="165"/>
      <c r="O271" s="165"/>
      <c r="P271" s="18"/>
      <c r="Q271" s="18"/>
      <c r="R271" s="18"/>
      <c r="S271" s="18"/>
      <c r="T271" s="18"/>
      <c r="U271" s="18"/>
      <c r="V271" s="18"/>
      <c r="W271" s="18"/>
      <c r="X271" s="165"/>
      <c r="Y271" s="165"/>
      <c r="Z271" s="18"/>
      <c r="AA271" s="18"/>
      <c r="AB271" s="18"/>
      <c r="AC271" s="18"/>
      <c r="AD271" s="18"/>
      <c r="AE271" s="18"/>
    </row>
    <row r="272" spans="1:31" s="11" customFormat="1" ht="15" customHeight="1" x14ac:dyDescent="0.3">
      <c r="A272" s="59"/>
      <c r="B272" s="80"/>
      <c r="C272" s="174"/>
      <c r="D272" s="174"/>
      <c r="E272" s="17"/>
      <c r="F272" s="18"/>
      <c r="G272" s="18"/>
      <c r="H272" s="18"/>
      <c r="I272" s="18"/>
      <c r="J272" s="18"/>
      <c r="K272" s="18"/>
      <c r="L272" s="18"/>
      <c r="M272" s="18"/>
      <c r="N272" s="165"/>
      <c r="O272" s="165"/>
      <c r="P272" s="18"/>
      <c r="Q272" s="18"/>
      <c r="R272" s="18"/>
      <c r="S272" s="18"/>
      <c r="T272" s="18"/>
      <c r="U272" s="18"/>
      <c r="V272" s="18"/>
      <c r="W272" s="18"/>
      <c r="X272" s="165"/>
      <c r="Y272" s="165"/>
      <c r="Z272" s="18"/>
      <c r="AA272" s="18"/>
      <c r="AB272" s="18"/>
      <c r="AC272" s="18"/>
      <c r="AD272" s="18"/>
      <c r="AE272" s="18"/>
    </row>
    <row r="273" spans="1:31" s="11" customFormat="1" ht="15" customHeight="1" x14ac:dyDescent="0.3">
      <c r="A273" s="59"/>
      <c r="B273" s="80"/>
      <c r="C273" s="174"/>
      <c r="D273" s="174"/>
      <c r="E273" s="17"/>
      <c r="F273" s="18"/>
      <c r="G273" s="18"/>
      <c r="H273" s="18"/>
      <c r="I273" s="18"/>
      <c r="J273" s="18"/>
      <c r="K273" s="18"/>
      <c r="L273" s="18"/>
      <c r="M273" s="18"/>
      <c r="N273" s="165"/>
      <c r="O273" s="165"/>
      <c r="P273" s="18"/>
      <c r="Q273" s="18"/>
      <c r="R273" s="18"/>
      <c r="S273" s="18"/>
      <c r="T273" s="18"/>
      <c r="U273" s="18"/>
      <c r="V273" s="18"/>
      <c r="W273" s="18"/>
      <c r="X273" s="165"/>
      <c r="Y273" s="165"/>
      <c r="Z273" s="18"/>
      <c r="AA273" s="18"/>
      <c r="AB273" s="18"/>
      <c r="AC273" s="18"/>
      <c r="AD273" s="18"/>
      <c r="AE273" s="18"/>
    </row>
    <row r="274" spans="1:31" s="11" customFormat="1" ht="15" customHeight="1" x14ac:dyDescent="0.3">
      <c r="A274" s="59"/>
      <c r="B274" s="80"/>
      <c r="C274" s="174"/>
      <c r="D274" s="174"/>
      <c r="E274" s="17"/>
      <c r="F274" s="18"/>
      <c r="G274" s="18"/>
      <c r="H274" s="18"/>
      <c r="I274" s="18"/>
      <c r="J274" s="18"/>
      <c r="K274" s="18"/>
      <c r="L274" s="18"/>
      <c r="M274" s="18"/>
      <c r="N274" s="165"/>
      <c r="O274" s="165"/>
      <c r="P274" s="18"/>
      <c r="Q274" s="18"/>
      <c r="R274" s="18"/>
      <c r="S274" s="18"/>
      <c r="T274" s="18"/>
      <c r="U274" s="18"/>
      <c r="V274" s="18"/>
      <c r="W274" s="18"/>
      <c r="X274" s="165"/>
      <c r="Y274" s="165"/>
      <c r="Z274" s="18"/>
      <c r="AA274" s="18"/>
      <c r="AB274" s="18"/>
      <c r="AC274" s="18"/>
      <c r="AD274" s="18"/>
      <c r="AE274" s="18"/>
    </row>
    <row r="275" spans="1:31" s="11" customFormat="1" ht="15" customHeight="1" x14ac:dyDescent="0.3">
      <c r="A275" s="59"/>
      <c r="B275" s="80"/>
      <c r="C275" s="174"/>
      <c r="D275" s="174"/>
      <c r="E275" s="17"/>
      <c r="F275" s="18"/>
      <c r="G275" s="18"/>
      <c r="H275" s="18"/>
      <c r="I275" s="18"/>
      <c r="J275" s="18"/>
      <c r="K275" s="18"/>
      <c r="L275" s="18"/>
      <c r="M275" s="18"/>
      <c r="N275" s="165"/>
      <c r="O275" s="165"/>
      <c r="P275" s="18"/>
      <c r="Q275" s="18"/>
      <c r="R275" s="18"/>
      <c r="S275" s="18"/>
      <c r="T275" s="18"/>
      <c r="U275" s="18"/>
      <c r="V275" s="18"/>
      <c r="W275" s="18"/>
      <c r="X275" s="165"/>
      <c r="Y275" s="165"/>
      <c r="Z275" s="18"/>
      <c r="AA275" s="18"/>
      <c r="AB275" s="18"/>
      <c r="AC275" s="18"/>
      <c r="AD275" s="18"/>
      <c r="AE275" s="18"/>
    </row>
    <row r="276" spans="1:31" s="11" customFormat="1" ht="15" customHeight="1" x14ac:dyDescent="0.3">
      <c r="A276" s="59"/>
      <c r="B276" s="80"/>
      <c r="C276" s="174"/>
      <c r="D276" s="174"/>
      <c r="E276" s="17"/>
      <c r="F276" s="18"/>
      <c r="G276" s="18"/>
      <c r="H276" s="18"/>
      <c r="I276" s="18"/>
      <c r="J276" s="18"/>
      <c r="K276" s="18"/>
      <c r="L276" s="18"/>
      <c r="M276" s="18"/>
      <c r="N276" s="165"/>
      <c r="O276" s="165"/>
      <c r="P276" s="18"/>
      <c r="Q276" s="18"/>
      <c r="R276" s="18"/>
      <c r="S276" s="18"/>
      <c r="T276" s="18"/>
      <c r="U276" s="18"/>
      <c r="V276" s="18"/>
      <c r="W276" s="18"/>
      <c r="X276" s="165"/>
      <c r="Y276" s="165"/>
      <c r="Z276" s="18"/>
      <c r="AA276" s="18"/>
      <c r="AB276" s="18"/>
      <c r="AC276" s="18"/>
      <c r="AD276" s="18"/>
      <c r="AE276" s="18"/>
    </row>
    <row r="277" spans="1:31" s="11" customFormat="1" ht="15" customHeight="1" x14ac:dyDescent="0.3">
      <c r="A277" s="59"/>
      <c r="B277" s="80"/>
      <c r="C277" s="174"/>
      <c r="D277" s="174"/>
      <c r="E277" s="17"/>
      <c r="F277" s="18"/>
      <c r="G277" s="18"/>
      <c r="H277" s="18"/>
      <c r="I277" s="18"/>
      <c r="J277" s="18"/>
      <c r="K277" s="18"/>
      <c r="L277" s="18"/>
      <c r="M277" s="18"/>
      <c r="N277" s="165"/>
      <c r="O277" s="165"/>
      <c r="P277" s="18"/>
      <c r="Q277" s="18"/>
      <c r="R277" s="18"/>
      <c r="S277" s="18"/>
      <c r="T277" s="18"/>
      <c r="U277" s="18"/>
      <c r="V277" s="18"/>
      <c r="W277" s="18"/>
      <c r="X277" s="165"/>
      <c r="Y277" s="165"/>
      <c r="Z277" s="18"/>
      <c r="AA277" s="18"/>
      <c r="AB277" s="18"/>
      <c r="AC277" s="18"/>
      <c r="AD277" s="18"/>
      <c r="AE277" s="18"/>
    </row>
    <row r="278" spans="1:31" s="11" customFormat="1" ht="15" customHeight="1" x14ac:dyDescent="0.3">
      <c r="A278" s="59"/>
      <c r="B278" s="80"/>
      <c r="C278" s="174"/>
      <c r="D278" s="174"/>
      <c r="E278" s="17"/>
      <c r="F278" s="18"/>
      <c r="G278" s="18"/>
      <c r="H278" s="18"/>
      <c r="I278" s="18"/>
      <c r="J278" s="18"/>
      <c r="K278" s="18"/>
      <c r="L278" s="18"/>
      <c r="M278" s="18"/>
      <c r="N278" s="165"/>
      <c r="O278" s="165"/>
      <c r="P278" s="18"/>
      <c r="Q278" s="18"/>
      <c r="R278" s="18"/>
      <c r="S278" s="18"/>
      <c r="T278" s="18"/>
      <c r="U278" s="18"/>
      <c r="V278" s="18"/>
      <c r="W278" s="18"/>
      <c r="X278" s="165"/>
      <c r="Y278" s="165"/>
      <c r="Z278" s="18"/>
      <c r="AA278" s="18"/>
      <c r="AB278" s="18"/>
      <c r="AC278" s="18"/>
      <c r="AD278" s="18"/>
      <c r="AE278" s="18"/>
    </row>
    <row r="279" spans="1:31" s="11" customFormat="1" ht="15" customHeight="1" x14ac:dyDescent="0.3">
      <c r="A279" s="59"/>
      <c r="B279" s="80"/>
      <c r="C279" s="174"/>
      <c r="D279" s="174"/>
      <c r="E279" s="17"/>
      <c r="F279" s="18"/>
      <c r="G279" s="18"/>
      <c r="H279" s="18"/>
      <c r="I279" s="18"/>
      <c r="J279" s="18"/>
      <c r="K279" s="18"/>
      <c r="L279" s="18"/>
      <c r="M279" s="18"/>
      <c r="N279" s="165"/>
      <c r="O279" s="165"/>
      <c r="P279" s="18"/>
      <c r="Q279" s="18"/>
      <c r="R279" s="18"/>
      <c r="S279" s="18"/>
      <c r="T279" s="18"/>
      <c r="U279" s="18"/>
      <c r="V279" s="18"/>
      <c r="W279" s="18"/>
      <c r="X279" s="165"/>
      <c r="Y279" s="165"/>
      <c r="Z279" s="18"/>
      <c r="AA279" s="18"/>
      <c r="AB279" s="18"/>
      <c r="AC279" s="18"/>
      <c r="AD279" s="18"/>
      <c r="AE279" s="18"/>
    </row>
    <row r="280" spans="1:31" s="11" customFormat="1" ht="15" customHeight="1" x14ac:dyDescent="0.3">
      <c r="A280" s="59"/>
      <c r="B280" s="80"/>
      <c r="C280" s="174"/>
      <c r="D280" s="174"/>
      <c r="E280" s="17"/>
      <c r="F280" s="18"/>
      <c r="G280" s="18"/>
      <c r="H280" s="18"/>
      <c r="I280" s="18"/>
      <c r="J280" s="18"/>
      <c r="K280" s="18"/>
      <c r="L280" s="18"/>
      <c r="M280" s="18"/>
      <c r="N280" s="165"/>
      <c r="O280" s="165"/>
      <c r="P280" s="18"/>
      <c r="Q280" s="18"/>
      <c r="R280" s="18"/>
      <c r="S280" s="18"/>
      <c r="T280" s="18"/>
      <c r="U280" s="18"/>
      <c r="V280" s="18"/>
      <c r="W280" s="18"/>
      <c r="X280" s="165"/>
      <c r="Y280" s="165"/>
      <c r="Z280" s="18"/>
      <c r="AA280" s="18"/>
      <c r="AB280" s="18"/>
      <c r="AC280" s="18"/>
      <c r="AD280" s="18"/>
      <c r="AE280" s="18"/>
    </row>
    <row r="281" spans="1:31" s="11" customFormat="1" ht="15" customHeight="1" x14ac:dyDescent="0.3">
      <c r="A281" s="59"/>
      <c r="B281" s="80"/>
      <c r="C281" s="174"/>
      <c r="D281" s="174"/>
      <c r="E281" s="17"/>
      <c r="F281" s="18"/>
      <c r="G281" s="18"/>
      <c r="H281" s="18"/>
      <c r="I281" s="18"/>
      <c r="J281" s="18"/>
      <c r="K281" s="18"/>
      <c r="L281" s="18"/>
      <c r="M281" s="18"/>
      <c r="N281" s="165"/>
      <c r="O281" s="165"/>
      <c r="P281" s="18"/>
      <c r="Q281" s="18"/>
      <c r="R281" s="18"/>
      <c r="S281" s="18"/>
      <c r="T281" s="18"/>
      <c r="U281" s="18"/>
      <c r="V281" s="18"/>
      <c r="W281" s="18"/>
      <c r="X281" s="165"/>
      <c r="Y281" s="165"/>
      <c r="Z281" s="18"/>
      <c r="AA281" s="18"/>
      <c r="AB281" s="18"/>
      <c r="AC281" s="18"/>
      <c r="AD281" s="18"/>
      <c r="AE281" s="18"/>
    </row>
    <row r="282" spans="1:31" s="11" customFormat="1" ht="15" customHeight="1" x14ac:dyDescent="0.3">
      <c r="A282" s="59"/>
      <c r="B282" s="80"/>
      <c r="C282" s="174"/>
      <c r="D282" s="174"/>
      <c r="E282" s="17"/>
      <c r="F282" s="18"/>
      <c r="G282" s="18"/>
      <c r="H282" s="18"/>
      <c r="I282" s="18"/>
      <c r="J282" s="18"/>
      <c r="K282" s="18"/>
      <c r="L282" s="18"/>
      <c r="M282" s="18"/>
      <c r="N282" s="165"/>
      <c r="O282" s="165"/>
      <c r="P282" s="18"/>
      <c r="Q282" s="18"/>
      <c r="R282" s="18"/>
      <c r="S282" s="18"/>
      <c r="T282" s="18"/>
      <c r="U282" s="18"/>
      <c r="V282" s="18"/>
      <c r="W282" s="18"/>
      <c r="X282" s="165"/>
      <c r="Y282" s="165"/>
      <c r="Z282" s="18"/>
      <c r="AA282" s="18"/>
      <c r="AB282" s="18"/>
      <c r="AC282" s="18"/>
      <c r="AD282" s="18"/>
      <c r="AE282" s="18"/>
    </row>
    <row r="283" spans="1:31" s="11" customFormat="1" ht="15" customHeight="1" x14ac:dyDescent="0.3">
      <c r="A283" s="59"/>
      <c r="B283" s="80"/>
      <c r="C283" s="174"/>
      <c r="D283" s="174"/>
      <c r="E283" s="17"/>
      <c r="F283" s="18"/>
      <c r="G283" s="18"/>
      <c r="H283" s="18"/>
      <c r="I283" s="18"/>
      <c r="J283" s="18"/>
      <c r="K283" s="18"/>
      <c r="L283" s="18"/>
      <c r="M283" s="18"/>
      <c r="N283" s="165"/>
      <c r="O283" s="165"/>
      <c r="P283" s="18"/>
      <c r="Q283" s="18"/>
      <c r="R283" s="18"/>
      <c r="S283" s="18"/>
      <c r="T283" s="18"/>
      <c r="U283" s="18"/>
      <c r="V283" s="18"/>
      <c r="W283" s="18"/>
      <c r="X283" s="165"/>
      <c r="Y283" s="165"/>
      <c r="Z283" s="18"/>
      <c r="AA283" s="18"/>
      <c r="AB283" s="18"/>
      <c r="AC283" s="18"/>
      <c r="AD283" s="18"/>
      <c r="AE283" s="18"/>
    </row>
    <row r="284" spans="1:31" s="11" customFormat="1" ht="15" customHeight="1" x14ac:dyDescent="0.3">
      <c r="A284" s="59"/>
      <c r="B284" s="80"/>
      <c r="C284" s="174"/>
      <c r="D284" s="174"/>
      <c r="E284" s="17"/>
      <c r="F284" s="18"/>
      <c r="G284" s="18"/>
      <c r="H284" s="18"/>
      <c r="I284" s="18"/>
      <c r="J284" s="18"/>
      <c r="K284" s="18"/>
      <c r="L284" s="18"/>
      <c r="M284" s="18"/>
      <c r="N284" s="165"/>
      <c r="O284" s="165"/>
      <c r="P284" s="18"/>
      <c r="Q284" s="18"/>
      <c r="R284" s="18"/>
      <c r="S284" s="18"/>
      <c r="T284" s="18"/>
      <c r="U284" s="18"/>
      <c r="V284" s="18"/>
      <c r="W284" s="18"/>
      <c r="X284" s="165"/>
      <c r="Y284" s="165"/>
      <c r="Z284" s="18"/>
      <c r="AA284" s="18"/>
      <c r="AB284" s="18"/>
      <c r="AC284" s="18"/>
      <c r="AD284" s="18"/>
      <c r="AE284" s="18"/>
    </row>
    <row r="285" spans="1:31" s="11" customFormat="1" ht="15" customHeight="1" x14ac:dyDescent="0.3">
      <c r="A285" s="59"/>
      <c r="B285" s="80"/>
      <c r="C285" s="174"/>
      <c r="D285" s="174"/>
      <c r="E285" s="17"/>
      <c r="F285" s="18"/>
      <c r="G285" s="18"/>
      <c r="H285" s="18"/>
      <c r="I285" s="18"/>
      <c r="J285" s="18"/>
      <c r="K285" s="18"/>
      <c r="L285" s="18"/>
      <c r="M285" s="18"/>
      <c r="N285" s="165"/>
      <c r="O285" s="165"/>
      <c r="P285" s="18"/>
      <c r="Q285" s="18"/>
      <c r="R285" s="18"/>
      <c r="S285" s="18"/>
      <c r="T285" s="18"/>
      <c r="U285" s="18"/>
      <c r="V285" s="18"/>
      <c r="W285" s="18"/>
      <c r="X285" s="165"/>
      <c r="Y285" s="165"/>
      <c r="Z285" s="18"/>
      <c r="AA285" s="18"/>
      <c r="AB285" s="18"/>
      <c r="AC285" s="18"/>
      <c r="AD285" s="18"/>
      <c r="AE285" s="18"/>
    </row>
    <row r="286" spans="1:31" s="11" customFormat="1" ht="15" customHeight="1" x14ac:dyDescent="0.3">
      <c r="A286" s="59"/>
      <c r="B286" s="80"/>
      <c r="C286" s="174"/>
      <c r="D286" s="174"/>
      <c r="E286" s="17"/>
      <c r="F286" s="18"/>
      <c r="G286" s="18"/>
      <c r="H286" s="18"/>
      <c r="I286" s="18"/>
      <c r="J286" s="18"/>
      <c r="K286" s="18"/>
      <c r="L286" s="18"/>
      <c r="M286" s="18"/>
      <c r="N286" s="165"/>
      <c r="O286" s="165"/>
      <c r="P286" s="18"/>
      <c r="Q286" s="18"/>
      <c r="R286" s="18"/>
      <c r="S286" s="18"/>
      <c r="T286" s="18"/>
      <c r="U286" s="18"/>
      <c r="V286" s="18"/>
      <c r="W286" s="18"/>
      <c r="X286" s="165"/>
      <c r="Y286" s="165"/>
      <c r="Z286" s="18"/>
      <c r="AA286" s="18"/>
      <c r="AB286" s="18"/>
      <c r="AC286" s="18"/>
      <c r="AD286" s="18"/>
      <c r="AE286" s="18"/>
    </row>
    <row r="287" spans="1:31" s="11" customFormat="1" ht="15" customHeight="1" x14ac:dyDescent="0.3">
      <c r="A287" s="59"/>
      <c r="B287" s="80"/>
      <c r="C287" s="174"/>
      <c r="D287" s="174"/>
      <c r="E287" s="17"/>
      <c r="F287" s="18"/>
      <c r="G287" s="18"/>
      <c r="H287" s="18"/>
      <c r="I287" s="18"/>
      <c r="J287" s="18"/>
      <c r="K287" s="18"/>
      <c r="L287" s="18"/>
      <c r="M287" s="18"/>
      <c r="N287" s="165"/>
      <c r="O287" s="165"/>
      <c r="P287" s="18"/>
      <c r="Q287" s="18"/>
      <c r="R287" s="18"/>
      <c r="S287" s="18"/>
      <c r="T287" s="18"/>
      <c r="U287" s="18"/>
      <c r="V287" s="18"/>
      <c r="W287" s="18"/>
      <c r="X287" s="165"/>
      <c r="Y287" s="165"/>
      <c r="Z287" s="18"/>
      <c r="AA287" s="18"/>
      <c r="AB287" s="18"/>
      <c r="AC287" s="18"/>
      <c r="AD287" s="18"/>
      <c r="AE287" s="18"/>
    </row>
    <row r="288" spans="1:31" s="11" customFormat="1" ht="15" customHeight="1" x14ac:dyDescent="0.3">
      <c r="A288" s="59"/>
      <c r="B288" s="80"/>
      <c r="C288" s="174"/>
      <c r="D288" s="174"/>
      <c r="E288" s="17"/>
      <c r="F288" s="18"/>
      <c r="G288" s="18"/>
      <c r="H288" s="18"/>
      <c r="I288" s="18"/>
      <c r="J288" s="18"/>
      <c r="K288" s="18"/>
      <c r="L288" s="18"/>
      <c r="M288" s="18"/>
      <c r="N288" s="165"/>
      <c r="O288" s="165"/>
      <c r="P288" s="18"/>
      <c r="Q288" s="18"/>
      <c r="R288" s="18"/>
      <c r="S288" s="18"/>
      <c r="T288" s="18"/>
      <c r="U288" s="18"/>
      <c r="V288" s="18"/>
      <c r="W288" s="18"/>
      <c r="X288" s="165"/>
      <c r="Y288" s="165"/>
      <c r="Z288" s="18"/>
      <c r="AA288" s="18"/>
      <c r="AB288" s="18"/>
      <c r="AC288" s="18"/>
      <c r="AD288" s="18"/>
      <c r="AE288" s="18"/>
    </row>
    <row r="289" spans="1:31" s="11" customFormat="1" ht="15" customHeight="1" x14ac:dyDescent="0.3">
      <c r="A289" s="59"/>
      <c r="B289" s="80"/>
      <c r="C289" s="174"/>
      <c r="D289" s="174"/>
      <c r="E289" s="17"/>
      <c r="F289" s="18"/>
      <c r="G289" s="18"/>
      <c r="H289" s="18"/>
      <c r="I289" s="18"/>
      <c r="J289" s="18"/>
      <c r="K289" s="18"/>
      <c r="L289" s="18"/>
      <c r="M289" s="18"/>
      <c r="N289" s="165"/>
      <c r="O289" s="165"/>
      <c r="P289" s="18"/>
      <c r="Q289" s="18"/>
      <c r="R289" s="18"/>
      <c r="S289" s="18"/>
      <c r="T289" s="18"/>
      <c r="U289" s="18"/>
      <c r="V289" s="18"/>
      <c r="W289" s="18"/>
      <c r="X289" s="165"/>
      <c r="Y289" s="165"/>
      <c r="Z289" s="18"/>
      <c r="AA289" s="18"/>
      <c r="AB289" s="18"/>
      <c r="AC289" s="18"/>
      <c r="AD289" s="18"/>
      <c r="AE289" s="18"/>
    </row>
    <row r="290" spans="1:31" s="11" customFormat="1" ht="15" customHeight="1" x14ac:dyDescent="0.3">
      <c r="A290" s="59"/>
      <c r="B290" s="80"/>
      <c r="C290" s="174"/>
      <c r="D290" s="174"/>
      <c r="E290" s="17"/>
      <c r="F290" s="18"/>
      <c r="G290" s="18"/>
      <c r="H290" s="18"/>
      <c r="I290" s="18"/>
      <c r="J290" s="18"/>
      <c r="K290" s="18"/>
      <c r="L290" s="18"/>
      <c r="M290" s="18"/>
      <c r="N290" s="165"/>
      <c r="O290" s="165"/>
      <c r="P290" s="18"/>
      <c r="Q290" s="18"/>
      <c r="R290" s="18"/>
      <c r="S290" s="18"/>
      <c r="T290" s="18"/>
      <c r="U290" s="18"/>
      <c r="V290" s="18"/>
      <c r="W290" s="18"/>
      <c r="X290" s="165"/>
      <c r="Y290" s="165"/>
      <c r="Z290" s="18"/>
      <c r="AA290" s="18"/>
      <c r="AB290" s="18"/>
      <c r="AC290" s="18"/>
      <c r="AD290" s="18"/>
      <c r="AE290" s="18"/>
    </row>
    <row r="291" spans="1:31" s="11" customFormat="1" ht="15" customHeight="1" x14ac:dyDescent="0.3">
      <c r="A291" s="59"/>
      <c r="B291" s="80"/>
      <c r="C291" s="174"/>
      <c r="D291" s="174"/>
      <c r="E291" s="17"/>
      <c r="F291" s="18"/>
      <c r="G291" s="18"/>
      <c r="H291" s="18"/>
      <c r="I291" s="18"/>
      <c r="J291" s="18"/>
      <c r="K291" s="18"/>
      <c r="L291" s="18"/>
      <c r="M291" s="18"/>
      <c r="N291" s="165"/>
      <c r="O291" s="165"/>
      <c r="P291" s="18"/>
      <c r="Q291" s="18"/>
      <c r="R291" s="18"/>
      <c r="S291" s="18"/>
      <c r="T291" s="18"/>
      <c r="U291" s="18"/>
      <c r="V291" s="18"/>
      <c r="W291" s="18"/>
      <c r="X291" s="165"/>
      <c r="Y291" s="165"/>
      <c r="Z291" s="18"/>
      <c r="AA291" s="18"/>
      <c r="AB291" s="18"/>
      <c r="AC291" s="18"/>
      <c r="AD291" s="18"/>
      <c r="AE291" s="18"/>
    </row>
    <row r="292" spans="1:31" s="11" customFormat="1" ht="15" customHeight="1" x14ac:dyDescent="0.3">
      <c r="A292" s="59"/>
      <c r="B292" s="80"/>
      <c r="C292" s="174"/>
      <c r="D292" s="174"/>
      <c r="E292" s="17"/>
      <c r="F292" s="18"/>
      <c r="G292" s="18"/>
      <c r="H292" s="18"/>
      <c r="I292" s="18"/>
      <c r="J292" s="18"/>
      <c r="K292" s="18"/>
      <c r="L292" s="18"/>
      <c r="M292" s="18"/>
      <c r="N292" s="165"/>
      <c r="O292" s="165"/>
      <c r="P292" s="18"/>
      <c r="Q292" s="18"/>
      <c r="R292" s="18"/>
      <c r="S292" s="18"/>
      <c r="T292" s="18"/>
      <c r="U292" s="18"/>
      <c r="V292" s="18"/>
      <c r="W292" s="18"/>
      <c r="X292" s="165"/>
      <c r="Y292" s="165"/>
      <c r="Z292" s="18"/>
      <c r="AA292" s="18"/>
      <c r="AB292" s="18"/>
      <c r="AC292" s="18"/>
      <c r="AD292" s="18"/>
      <c r="AE292" s="18"/>
    </row>
    <row r="293" spans="1:31" s="11" customFormat="1" ht="15" customHeight="1" x14ac:dyDescent="0.3">
      <c r="A293" s="59"/>
      <c r="B293" s="80"/>
      <c r="C293" s="174"/>
      <c r="D293" s="174"/>
      <c r="E293" s="17"/>
      <c r="F293" s="18"/>
      <c r="G293" s="18"/>
      <c r="H293" s="18"/>
      <c r="I293" s="18"/>
      <c r="J293" s="18"/>
      <c r="K293" s="18"/>
      <c r="L293" s="18"/>
      <c r="M293" s="18"/>
      <c r="N293" s="165"/>
      <c r="O293" s="165"/>
      <c r="P293" s="18"/>
      <c r="Q293" s="18"/>
      <c r="R293" s="18"/>
      <c r="S293" s="18"/>
      <c r="T293" s="18"/>
      <c r="U293" s="18"/>
      <c r="V293" s="18"/>
      <c r="W293" s="18"/>
      <c r="X293" s="165"/>
      <c r="Y293" s="165"/>
      <c r="Z293" s="18"/>
      <c r="AA293" s="18"/>
      <c r="AB293" s="18"/>
      <c r="AC293" s="18"/>
      <c r="AD293" s="18"/>
      <c r="AE293" s="18"/>
    </row>
    <row r="294" spans="1:31" s="11" customFormat="1" ht="15" customHeight="1" x14ac:dyDescent="0.3">
      <c r="A294" s="59"/>
      <c r="B294" s="80"/>
      <c r="C294" s="174"/>
      <c r="D294" s="174"/>
      <c r="E294" s="17"/>
      <c r="F294" s="18"/>
      <c r="G294" s="18"/>
      <c r="H294" s="18"/>
      <c r="I294" s="18"/>
      <c r="J294" s="18"/>
      <c r="K294" s="18"/>
      <c r="L294" s="18"/>
      <c r="M294" s="18"/>
      <c r="N294" s="165"/>
      <c r="O294" s="165"/>
      <c r="P294" s="18"/>
      <c r="Q294" s="18"/>
      <c r="R294" s="18"/>
      <c r="S294" s="18"/>
      <c r="T294" s="18"/>
      <c r="U294" s="18"/>
      <c r="V294" s="18"/>
      <c r="W294" s="18"/>
      <c r="X294" s="165"/>
      <c r="Y294" s="165"/>
      <c r="Z294" s="18"/>
      <c r="AA294" s="18"/>
      <c r="AB294" s="18"/>
      <c r="AC294" s="18"/>
      <c r="AD294" s="18"/>
      <c r="AE294" s="18"/>
    </row>
    <row r="295" spans="1:31" s="11" customFormat="1" ht="15" customHeight="1" x14ac:dyDescent="0.3">
      <c r="A295" s="59"/>
      <c r="B295" s="80"/>
      <c r="C295" s="174"/>
      <c r="D295" s="174"/>
      <c r="E295" s="17"/>
      <c r="F295" s="18"/>
      <c r="G295" s="18"/>
      <c r="H295" s="18"/>
      <c r="I295" s="18"/>
      <c r="J295" s="18"/>
      <c r="K295" s="18"/>
      <c r="L295" s="18"/>
      <c r="M295" s="18"/>
      <c r="N295" s="165"/>
      <c r="O295" s="165"/>
      <c r="P295" s="18"/>
      <c r="Q295" s="18"/>
      <c r="R295" s="18"/>
      <c r="S295" s="18"/>
      <c r="T295" s="18"/>
      <c r="U295" s="18"/>
      <c r="V295" s="18"/>
      <c r="W295" s="18"/>
      <c r="X295" s="165"/>
      <c r="Y295" s="165"/>
      <c r="Z295" s="18"/>
      <c r="AA295" s="18"/>
      <c r="AB295" s="18"/>
      <c r="AC295" s="18"/>
      <c r="AD295" s="18"/>
      <c r="AE295" s="18"/>
    </row>
    <row r="296" spans="1:31" s="11" customFormat="1" ht="15" customHeight="1" x14ac:dyDescent="0.3">
      <c r="A296" s="59"/>
      <c r="B296" s="80"/>
      <c r="C296" s="174"/>
      <c r="D296" s="174"/>
      <c r="E296" s="17"/>
      <c r="F296" s="18"/>
      <c r="G296" s="18"/>
      <c r="H296" s="18"/>
      <c r="I296" s="18"/>
      <c r="J296" s="18"/>
      <c r="K296" s="18"/>
      <c r="L296" s="18"/>
      <c r="M296" s="18"/>
      <c r="N296" s="165"/>
      <c r="O296" s="165"/>
      <c r="P296" s="18"/>
      <c r="Q296" s="18"/>
      <c r="R296" s="18"/>
      <c r="S296" s="18"/>
      <c r="T296" s="18"/>
      <c r="U296" s="18"/>
      <c r="V296" s="18"/>
      <c r="W296" s="18"/>
      <c r="X296" s="165"/>
      <c r="Y296" s="165"/>
      <c r="Z296" s="18"/>
      <c r="AA296" s="18"/>
      <c r="AB296" s="18"/>
      <c r="AC296" s="18"/>
      <c r="AD296" s="18"/>
      <c r="AE296" s="18"/>
    </row>
    <row r="297" spans="1:31" s="11" customFormat="1" ht="15" customHeight="1" x14ac:dyDescent="0.3">
      <c r="A297" s="59"/>
      <c r="B297" s="80"/>
      <c r="C297" s="174"/>
      <c r="D297" s="174"/>
      <c r="E297" s="17"/>
      <c r="F297" s="18"/>
      <c r="G297" s="18"/>
      <c r="H297" s="18"/>
      <c r="I297" s="18"/>
      <c r="J297" s="18"/>
      <c r="K297" s="18"/>
      <c r="L297" s="18"/>
      <c r="M297" s="18"/>
      <c r="N297" s="165"/>
      <c r="O297" s="165"/>
      <c r="P297" s="18"/>
      <c r="Q297" s="18"/>
      <c r="R297" s="18"/>
      <c r="S297" s="18"/>
      <c r="T297" s="18"/>
      <c r="U297" s="18"/>
      <c r="V297" s="18"/>
      <c r="W297" s="18"/>
      <c r="X297" s="165"/>
      <c r="Y297" s="165"/>
      <c r="Z297" s="18"/>
      <c r="AA297" s="18"/>
      <c r="AB297" s="18"/>
      <c r="AC297" s="18"/>
      <c r="AD297" s="18"/>
      <c r="AE297" s="18"/>
    </row>
    <row r="298" spans="1:31" s="11" customFormat="1" ht="15" customHeight="1" x14ac:dyDescent="0.3">
      <c r="A298" s="59"/>
      <c r="B298" s="80"/>
      <c r="C298" s="174"/>
      <c r="D298" s="174"/>
      <c r="E298" s="17"/>
      <c r="F298" s="18"/>
      <c r="G298" s="18"/>
      <c r="H298" s="18"/>
      <c r="I298" s="18"/>
      <c r="J298" s="18"/>
      <c r="K298" s="18"/>
      <c r="L298" s="18"/>
      <c r="M298" s="18"/>
      <c r="N298" s="165"/>
      <c r="O298" s="165"/>
      <c r="P298" s="18"/>
      <c r="Q298" s="18"/>
      <c r="R298" s="18"/>
      <c r="S298" s="18"/>
      <c r="T298" s="18"/>
      <c r="U298" s="18"/>
      <c r="V298" s="18"/>
      <c r="W298" s="18"/>
      <c r="X298" s="165"/>
      <c r="Y298" s="165"/>
      <c r="Z298" s="18"/>
      <c r="AA298" s="18"/>
      <c r="AB298" s="18"/>
      <c r="AC298" s="18"/>
      <c r="AD298" s="18"/>
      <c r="AE298" s="18"/>
    </row>
    <row r="299" spans="1:31" s="11" customFormat="1" ht="15" customHeight="1" x14ac:dyDescent="0.3">
      <c r="A299" s="59"/>
      <c r="B299" s="80"/>
      <c r="C299" s="174"/>
      <c r="D299" s="174"/>
      <c r="E299" s="17"/>
      <c r="F299" s="18"/>
      <c r="G299" s="18"/>
      <c r="H299" s="18"/>
      <c r="I299" s="18"/>
      <c r="J299" s="18"/>
      <c r="K299" s="18"/>
      <c r="L299" s="18"/>
      <c r="M299" s="18"/>
      <c r="N299" s="165"/>
      <c r="O299" s="165"/>
      <c r="P299" s="18"/>
      <c r="Q299" s="18"/>
      <c r="R299" s="18"/>
      <c r="S299" s="18"/>
      <c r="T299" s="18"/>
      <c r="U299" s="18"/>
      <c r="V299" s="18"/>
      <c r="W299" s="18"/>
      <c r="X299" s="165"/>
      <c r="Y299" s="165"/>
      <c r="Z299" s="18"/>
      <c r="AA299" s="18"/>
      <c r="AB299" s="18"/>
      <c r="AC299" s="18"/>
      <c r="AD299" s="18"/>
      <c r="AE299" s="18"/>
    </row>
    <row r="300" spans="1:31" s="11" customFormat="1" ht="15" customHeight="1" x14ac:dyDescent="0.3">
      <c r="A300" s="59"/>
      <c r="B300" s="80"/>
      <c r="C300" s="174"/>
      <c r="D300" s="174"/>
      <c r="E300" s="17"/>
      <c r="F300" s="18"/>
      <c r="G300" s="18"/>
      <c r="H300" s="18"/>
      <c r="I300" s="18"/>
      <c r="J300" s="18"/>
      <c r="K300" s="18"/>
      <c r="L300" s="18"/>
      <c r="M300" s="18"/>
      <c r="N300" s="165"/>
      <c r="O300" s="165"/>
      <c r="P300" s="18"/>
      <c r="Q300" s="18"/>
      <c r="R300" s="18"/>
      <c r="S300" s="18"/>
      <c r="T300" s="18"/>
      <c r="U300" s="18"/>
      <c r="V300" s="18"/>
      <c r="W300" s="18"/>
      <c r="X300" s="165"/>
      <c r="Y300" s="165"/>
      <c r="Z300" s="18"/>
      <c r="AA300" s="18"/>
      <c r="AB300" s="18"/>
      <c r="AC300" s="18"/>
      <c r="AD300" s="18"/>
      <c r="AE300" s="18"/>
    </row>
    <row r="301" spans="1:31" s="11" customFormat="1" ht="15" customHeight="1" x14ac:dyDescent="0.3">
      <c r="A301" s="59"/>
      <c r="B301" s="80"/>
      <c r="C301" s="174"/>
      <c r="D301" s="174"/>
      <c r="E301" s="17"/>
      <c r="F301" s="18"/>
      <c r="G301" s="18"/>
      <c r="H301" s="18"/>
      <c r="I301" s="18"/>
      <c r="J301" s="18"/>
      <c r="K301" s="18"/>
      <c r="L301" s="18"/>
      <c r="M301" s="18"/>
      <c r="N301" s="165"/>
      <c r="O301" s="165"/>
      <c r="P301" s="18"/>
      <c r="Q301" s="18"/>
      <c r="R301" s="18"/>
      <c r="S301" s="18"/>
      <c r="T301" s="18"/>
      <c r="U301" s="18"/>
      <c r="V301" s="18"/>
      <c r="W301" s="18"/>
      <c r="X301" s="165"/>
      <c r="Y301" s="165"/>
      <c r="Z301" s="18"/>
      <c r="AA301" s="18"/>
      <c r="AB301" s="18"/>
      <c r="AC301" s="18"/>
      <c r="AD301" s="18"/>
      <c r="AE301" s="18"/>
    </row>
    <row r="302" spans="1:31" s="11" customFormat="1" ht="15" customHeight="1" x14ac:dyDescent="0.3">
      <c r="A302" s="59"/>
      <c r="B302" s="80"/>
      <c r="C302" s="174"/>
      <c r="D302" s="174"/>
      <c r="E302" s="17"/>
      <c r="F302" s="18"/>
      <c r="G302" s="18"/>
      <c r="H302" s="18"/>
      <c r="I302" s="18"/>
      <c r="J302" s="18"/>
      <c r="K302" s="18"/>
      <c r="L302" s="18"/>
      <c r="M302" s="18"/>
      <c r="N302" s="165"/>
      <c r="O302" s="165"/>
      <c r="P302" s="18"/>
      <c r="Q302" s="18"/>
      <c r="R302" s="18"/>
      <c r="S302" s="18"/>
      <c r="T302" s="18"/>
      <c r="U302" s="18"/>
      <c r="V302" s="18"/>
      <c r="W302" s="18"/>
      <c r="X302" s="165"/>
      <c r="Y302" s="165"/>
      <c r="Z302" s="18"/>
      <c r="AA302" s="18"/>
      <c r="AB302" s="18"/>
      <c r="AC302" s="18"/>
      <c r="AD302" s="18"/>
      <c r="AE302" s="18"/>
    </row>
    <row r="303" spans="1:31" s="11" customFormat="1" ht="15" customHeight="1" x14ac:dyDescent="0.3">
      <c r="A303" s="59"/>
      <c r="B303" s="80"/>
      <c r="C303" s="174"/>
      <c r="D303" s="174"/>
      <c r="E303" s="17"/>
      <c r="F303" s="18"/>
      <c r="G303" s="18"/>
      <c r="H303" s="18"/>
      <c r="I303" s="18"/>
      <c r="J303" s="18"/>
      <c r="K303" s="18"/>
      <c r="L303" s="18"/>
      <c r="M303" s="18"/>
      <c r="N303" s="165"/>
      <c r="O303" s="165"/>
      <c r="P303" s="18"/>
      <c r="Q303" s="18"/>
      <c r="R303" s="18"/>
      <c r="S303" s="18"/>
      <c r="T303" s="18"/>
      <c r="U303" s="18"/>
      <c r="V303" s="18"/>
      <c r="W303" s="18"/>
      <c r="X303" s="165"/>
      <c r="Y303" s="165"/>
      <c r="Z303" s="18"/>
      <c r="AA303" s="18"/>
      <c r="AB303" s="18"/>
      <c r="AC303" s="18"/>
      <c r="AD303" s="18"/>
      <c r="AE303" s="18"/>
    </row>
    <row r="304" spans="1:31" s="11" customFormat="1" ht="15" customHeight="1" x14ac:dyDescent="0.3">
      <c r="A304" s="59"/>
      <c r="B304" s="80"/>
      <c r="C304" s="174"/>
      <c r="D304" s="174"/>
      <c r="E304" s="17"/>
      <c r="F304" s="18"/>
      <c r="G304" s="18"/>
      <c r="H304" s="18"/>
      <c r="I304" s="18"/>
      <c r="J304" s="18"/>
      <c r="K304" s="18"/>
      <c r="L304" s="18"/>
      <c r="M304" s="18"/>
      <c r="N304" s="165"/>
      <c r="O304" s="165"/>
      <c r="P304" s="18"/>
      <c r="Q304" s="18"/>
      <c r="R304" s="18"/>
      <c r="S304" s="18"/>
      <c r="T304" s="18"/>
      <c r="U304" s="18"/>
      <c r="V304" s="18"/>
      <c r="W304" s="18"/>
      <c r="X304" s="165"/>
      <c r="Y304" s="165"/>
      <c r="Z304" s="18"/>
      <c r="AA304" s="18"/>
      <c r="AB304" s="18"/>
      <c r="AC304" s="18"/>
      <c r="AD304" s="18"/>
      <c r="AE304" s="18"/>
    </row>
    <row r="305" spans="1:31" s="11" customFormat="1" ht="15" customHeight="1" x14ac:dyDescent="0.3">
      <c r="A305" s="59"/>
      <c r="B305" s="80"/>
      <c r="C305" s="174"/>
      <c r="D305" s="174"/>
      <c r="E305" s="17"/>
      <c r="F305" s="18"/>
      <c r="G305" s="18"/>
      <c r="H305" s="18"/>
      <c r="I305" s="18"/>
      <c r="J305" s="18"/>
      <c r="K305" s="18"/>
      <c r="L305" s="18"/>
      <c r="M305" s="18"/>
      <c r="N305" s="165"/>
      <c r="O305" s="165"/>
      <c r="P305" s="18"/>
      <c r="Q305" s="18"/>
      <c r="R305" s="18"/>
      <c r="S305" s="18"/>
      <c r="T305" s="18"/>
      <c r="U305" s="18"/>
      <c r="V305" s="18"/>
      <c r="W305" s="18"/>
      <c r="X305" s="165"/>
      <c r="Y305" s="165"/>
      <c r="Z305" s="18"/>
      <c r="AA305" s="18"/>
      <c r="AB305" s="18"/>
      <c r="AC305" s="18"/>
      <c r="AD305" s="18"/>
      <c r="AE305" s="18"/>
    </row>
    <row r="306" spans="1:31" s="11" customFormat="1" ht="15" customHeight="1" x14ac:dyDescent="0.3">
      <c r="A306" s="59"/>
      <c r="B306" s="80"/>
      <c r="C306" s="174"/>
      <c r="D306" s="174"/>
      <c r="E306" s="17"/>
      <c r="F306" s="18"/>
      <c r="G306" s="18"/>
      <c r="H306" s="18"/>
      <c r="I306" s="18"/>
      <c r="J306" s="18"/>
      <c r="K306" s="18"/>
      <c r="L306" s="18"/>
      <c r="M306" s="18"/>
      <c r="N306" s="165"/>
      <c r="O306" s="165"/>
      <c r="P306" s="18"/>
      <c r="Q306" s="18"/>
      <c r="R306" s="18"/>
      <c r="S306" s="18"/>
      <c r="T306" s="18"/>
      <c r="U306" s="18"/>
      <c r="V306" s="18"/>
      <c r="W306" s="18"/>
      <c r="X306" s="165"/>
      <c r="Y306" s="165"/>
      <c r="Z306" s="18"/>
      <c r="AA306" s="18"/>
      <c r="AB306" s="18"/>
      <c r="AC306" s="18"/>
      <c r="AD306" s="18"/>
      <c r="AE306" s="18"/>
    </row>
    <row r="307" spans="1:31" s="11" customFormat="1" ht="15" customHeight="1" x14ac:dyDescent="0.3">
      <c r="A307" s="59"/>
      <c r="B307" s="80"/>
      <c r="C307" s="174"/>
      <c r="D307" s="174"/>
      <c r="E307" s="17"/>
      <c r="F307" s="18"/>
      <c r="G307" s="18"/>
      <c r="H307" s="18"/>
      <c r="I307" s="18"/>
      <c r="J307" s="18"/>
      <c r="K307" s="18"/>
      <c r="L307" s="18"/>
      <c r="M307" s="18"/>
      <c r="N307" s="165"/>
      <c r="O307" s="165"/>
      <c r="P307" s="18"/>
      <c r="Q307" s="18"/>
      <c r="R307" s="18"/>
      <c r="S307" s="18"/>
      <c r="T307" s="18"/>
      <c r="U307" s="18"/>
      <c r="V307" s="18"/>
      <c r="W307" s="18"/>
      <c r="X307" s="165"/>
      <c r="Y307" s="165"/>
      <c r="Z307" s="18"/>
      <c r="AA307" s="18"/>
      <c r="AB307" s="18"/>
      <c r="AC307" s="18"/>
      <c r="AD307" s="18"/>
      <c r="AE307" s="18"/>
    </row>
    <row r="308" spans="1:31" s="11" customFormat="1" ht="15" customHeight="1" x14ac:dyDescent="0.3">
      <c r="A308" s="59"/>
      <c r="B308" s="80"/>
      <c r="C308" s="174"/>
      <c r="D308" s="174"/>
      <c r="E308" s="17"/>
      <c r="F308" s="18"/>
      <c r="G308" s="18"/>
      <c r="H308" s="18"/>
      <c r="I308" s="18"/>
      <c r="J308" s="18"/>
      <c r="K308" s="18"/>
      <c r="L308" s="18"/>
      <c r="M308" s="18"/>
      <c r="N308" s="165"/>
      <c r="O308" s="165"/>
      <c r="P308" s="18"/>
      <c r="Q308" s="18"/>
      <c r="R308" s="18"/>
      <c r="S308" s="18"/>
      <c r="T308" s="18"/>
      <c r="U308" s="18"/>
      <c r="V308" s="18"/>
      <c r="W308" s="18"/>
      <c r="X308" s="165"/>
      <c r="Y308" s="165"/>
      <c r="Z308" s="18"/>
      <c r="AA308" s="18"/>
      <c r="AB308" s="18"/>
      <c r="AC308" s="18"/>
      <c r="AD308" s="18"/>
      <c r="AE308" s="18"/>
    </row>
    <row r="309" spans="1:31" s="11" customFormat="1" ht="15" customHeight="1" x14ac:dyDescent="0.3">
      <c r="A309" s="59"/>
      <c r="B309" s="80"/>
      <c r="C309" s="174"/>
      <c r="D309" s="174"/>
      <c r="E309" s="17"/>
      <c r="F309" s="18"/>
      <c r="G309" s="18"/>
      <c r="H309" s="18"/>
      <c r="I309" s="18"/>
      <c r="J309" s="18"/>
      <c r="K309" s="18"/>
      <c r="L309" s="18"/>
      <c r="M309" s="18"/>
      <c r="N309" s="165"/>
      <c r="O309" s="165"/>
      <c r="P309" s="18"/>
      <c r="Q309" s="18"/>
      <c r="R309" s="18"/>
      <c r="S309" s="18"/>
      <c r="T309" s="18"/>
      <c r="U309" s="18"/>
      <c r="V309" s="18"/>
      <c r="W309" s="18"/>
      <c r="X309" s="165"/>
      <c r="Y309" s="165"/>
      <c r="Z309" s="18"/>
      <c r="AA309" s="18"/>
      <c r="AB309" s="18"/>
      <c r="AC309" s="18"/>
      <c r="AD309" s="18"/>
      <c r="AE309" s="18"/>
    </row>
    <row r="310" spans="1:31" s="11" customFormat="1" ht="15" customHeight="1" x14ac:dyDescent="0.3">
      <c r="A310" s="59"/>
      <c r="B310" s="80"/>
      <c r="C310" s="174"/>
      <c r="D310" s="174"/>
      <c r="E310" s="17"/>
      <c r="F310" s="18"/>
      <c r="G310" s="18"/>
      <c r="H310" s="18"/>
      <c r="I310" s="18"/>
      <c r="J310" s="18"/>
      <c r="K310" s="18"/>
      <c r="L310" s="18"/>
      <c r="M310" s="18"/>
      <c r="N310" s="165"/>
      <c r="O310" s="165"/>
      <c r="P310" s="18"/>
      <c r="Q310" s="18"/>
      <c r="R310" s="18"/>
      <c r="S310" s="18"/>
      <c r="T310" s="18"/>
      <c r="U310" s="18"/>
      <c r="V310" s="18"/>
      <c r="W310" s="18"/>
      <c r="X310" s="165"/>
      <c r="Y310" s="165"/>
      <c r="Z310" s="18"/>
      <c r="AA310" s="18"/>
      <c r="AB310" s="18"/>
      <c r="AC310" s="18"/>
      <c r="AD310" s="18"/>
      <c r="AE310" s="18"/>
    </row>
    <row r="311" spans="1:31" s="11" customFormat="1" ht="15" customHeight="1" x14ac:dyDescent="0.3">
      <c r="A311" s="59"/>
      <c r="B311" s="80"/>
      <c r="C311" s="174"/>
      <c r="D311" s="174"/>
      <c r="E311" s="17"/>
      <c r="F311" s="18"/>
      <c r="G311" s="18"/>
      <c r="H311" s="18"/>
      <c r="I311" s="18"/>
      <c r="J311" s="18"/>
      <c r="K311" s="18"/>
      <c r="L311" s="18"/>
      <c r="M311" s="18"/>
      <c r="N311" s="165"/>
      <c r="O311" s="165"/>
      <c r="P311" s="18"/>
      <c r="Q311" s="18"/>
      <c r="R311" s="18"/>
      <c r="S311" s="18"/>
      <c r="T311" s="18"/>
      <c r="U311" s="18"/>
      <c r="V311" s="18"/>
      <c r="W311" s="18"/>
      <c r="X311" s="165"/>
      <c r="Y311" s="165"/>
      <c r="Z311" s="18"/>
      <c r="AA311" s="18"/>
      <c r="AB311" s="18"/>
      <c r="AC311" s="18"/>
      <c r="AD311" s="18"/>
      <c r="AE311" s="18"/>
    </row>
    <row r="312" spans="1:31" s="11" customFormat="1" ht="15" customHeight="1" x14ac:dyDescent="0.3">
      <c r="A312" s="59"/>
      <c r="B312" s="80"/>
      <c r="C312" s="174"/>
      <c r="D312" s="174"/>
      <c r="E312" s="17"/>
      <c r="F312" s="18"/>
      <c r="G312" s="18"/>
      <c r="H312" s="18"/>
      <c r="I312" s="18"/>
      <c r="J312" s="18"/>
      <c r="K312" s="18"/>
      <c r="L312" s="18"/>
      <c r="M312" s="18"/>
      <c r="N312" s="165"/>
      <c r="O312" s="165"/>
      <c r="P312" s="18"/>
      <c r="Q312" s="18"/>
      <c r="R312" s="18"/>
      <c r="S312" s="18"/>
      <c r="T312" s="18"/>
      <c r="U312" s="18"/>
      <c r="V312" s="18"/>
      <c r="W312" s="18"/>
      <c r="X312" s="165"/>
      <c r="Y312" s="165"/>
      <c r="Z312" s="18"/>
      <c r="AA312" s="18"/>
      <c r="AB312" s="18"/>
      <c r="AC312" s="18"/>
      <c r="AD312" s="18"/>
      <c r="AE312" s="18"/>
    </row>
    <row r="313" spans="1:31" s="11" customFormat="1" ht="15" customHeight="1" x14ac:dyDescent="0.3">
      <c r="A313" s="59"/>
      <c r="B313" s="80"/>
      <c r="C313" s="174"/>
      <c r="D313" s="174"/>
      <c r="E313" s="17"/>
      <c r="F313" s="18"/>
      <c r="G313" s="18"/>
      <c r="H313" s="18"/>
      <c r="I313" s="18"/>
      <c r="J313" s="18"/>
      <c r="K313" s="18"/>
      <c r="L313" s="18"/>
      <c r="M313" s="18"/>
      <c r="N313" s="165"/>
      <c r="O313" s="165"/>
      <c r="P313" s="18"/>
      <c r="Q313" s="18"/>
      <c r="R313" s="18"/>
      <c r="S313" s="18"/>
      <c r="T313" s="18"/>
      <c r="U313" s="18"/>
      <c r="V313" s="18"/>
      <c r="W313" s="18"/>
      <c r="X313" s="165"/>
      <c r="Y313" s="165"/>
      <c r="Z313" s="18"/>
      <c r="AA313" s="18"/>
      <c r="AB313" s="18"/>
      <c r="AC313" s="18"/>
      <c r="AD313" s="18"/>
      <c r="AE313" s="18"/>
    </row>
    <row r="314" spans="1:31" s="11" customFormat="1" ht="15" customHeight="1" x14ac:dyDescent="0.3">
      <c r="A314" s="59"/>
      <c r="B314" s="80"/>
      <c r="C314" s="174"/>
      <c r="D314" s="174"/>
      <c r="E314" s="17"/>
      <c r="F314" s="18"/>
      <c r="G314" s="18"/>
      <c r="H314" s="18"/>
      <c r="I314" s="18"/>
      <c r="J314" s="18"/>
      <c r="K314" s="18"/>
      <c r="L314" s="18"/>
      <c r="M314" s="18"/>
      <c r="N314" s="165"/>
      <c r="O314" s="165"/>
      <c r="P314" s="18"/>
      <c r="Q314" s="18"/>
      <c r="R314" s="18"/>
      <c r="S314" s="18"/>
      <c r="T314" s="18"/>
      <c r="U314" s="18"/>
      <c r="V314" s="18"/>
      <c r="W314" s="18"/>
      <c r="X314" s="165"/>
      <c r="Y314" s="165"/>
      <c r="Z314" s="18"/>
      <c r="AA314" s="18"/>
      <c r="AB314" s="18"/>
      <c r="AC314" s="18"/>
      <c r="AD314" s="18"/>
      <c r="AE314" s="18"/>
    </row>
    <row r="315" spans="1:31" s="11" customFormat="1" ht="15" customHeight="1" x14ac:dyDescent="0.3">
      <c r="A315" s="59"/>
      <c r="B315" s="80"/>
      <c r="C315" s="174"/>
      <c r="D315" s="174"/>
      <c r="E315" s="17"/>
      <c r="F315" s="18"/>
      <c r="G315" s="18"/>
      <c r="H315" s="18"/>
      <c r="I315" s="18"/>
      <c r="J315" s="18"/>
      <c r="K315" s="18"/>
      <c r="L315" s="18"/>
      <c r="M315" s="18"/>
      <c r="N315" s="165"/>
      <c r="O315" s="165"/>
      <c r="P315" s="18"/>
      <c r="Q315" s="18"/>
      <c r="R315" s="18"/>
      <c r="S315" s="18"/>
      <c r="T315" s="18"/>
      <c r="U315" s="18"/>
      <c r="V315" s="18"/>
      <c r="W315" s="18"/>
      <c r="X315" s="165"/>
      <c r="Y315" s="165"/>
      <c r="Z315" s="18"/>
      <c r="AA315" s="18"/>
      <c r="AB315" s="18"/>
      <c r="AC315" s="18"/>
      <c r="AD315" s="18"/>
      <c r="AE315" s="18"/>
    </row>
    <row r="316" spans="1:31" s="11" customFormat="1" ht="15" customHeight="1" x14ac:dyDescent="0.3">
      <c r="A316" s="59"/>
      <c r="B316" s="80"/>
      <c r="C316" s="174"/>
      <c r="D316" s="174"/>
      <c r="E316" s="17"/>
      <c r="F316" s="18"/>
      <c r="G316" s="18"/>
      <c r="H316" s="18"/>
      <c r="I316" s="18"/>
      <c r="J316" s="18"/>
      <c r="K316" s="18"/>
      <c r="L316" s="18"/>
      <c r="M316" s="18"/>
      <c r="N316" s="165"/>
      <c r="O316" s="165"/>
      <c r="P316" s="18"/>
      <c r="Q316" s="18"/>
      <c r="R316" s="18"/>
      <c r="S316" s="18"/>
      <c r="T316" s="18"/>
      <c r="U316" s="18"/>
      <c r="V316" s="18"/>
      <c r="W316" s="18"/>
      <c r="X316" s="165"/>
      <c r="Y316" s="165"/>
      <c r="Z316" s="18"/>
      <c r="AA316" s="18"/>
      <c r="AB316" s="18"/>
      <c r="AC316" s="18"/>
      <c r="AD316" s="18"/>
      <c r="AE316" s="18"/>
    </row>
    <row r="317" spans="1:31" s="11" customFormat="1" ht="15" customHeight="1" x14ac:dyDescent="0.3">
      <c r="A317" s="59"/>
      <c r="B317" s="80"/>
      <c r="C317" s="174"/>
      <c r="D317" s="174"/>
      <c r="E317" s="17"/>
      <c r="F317" s="18"/>
      <c r="G317" s="18"/>
      <c r="H317" s="18"/>
      <c r="I317" s="18"/>
      <c r="J317" s="18"/>
      <c r="K317" s="18"/>
      <c r="L317" s="18"/>
      <c r="M317" s="18"/>
      <c r="N317" s="165"/>
      <c r="O317" s="165"/>
      <c r="P317" s="18"/>
      <c r="Q317" s="18"/>
      <c r="R317" s="18"/>
      <c r="S317" s="18"/>
      <c r="T317" s="18"/>
      <c r="U317" s="18"/>
      <c r="V317" s="18"/>
      <c r="W317" s="18"/>
      <c r="X317" s="165"/>
      <c r="Y317" s="165"/>
      <c r="Z317" s="18"/>
      <c r="AA317" s="18"/>
      <c r="AB317" s="18"/>
      <c r="AC317" s="18"/>
      <c r="AD317" s="18"/>
      <c r="AE317" s="18"/>
    </row>
    <row r="318" spans="1:31" s="11" customFormat="1" ht="15" customHeight="1" x14ac:dyDescent="0.3">
      <c r="A318" s="59"/>
      <c r="B318" s="80"/>
      <c r="C318" s="174"/>
      <c r="D318" s="174"/>
      <c r="E318" s="17"/>
      <c r="F318" s="18"/>
      <c r="G318" s="18"/>
      <c r="H318" s="18"/>
      <c r="I318" s="18"/>
      <c r="J318" s="18"/>
      <c r="K318" s="18"/>
      <c r="L318" s="18"/>
      <c r="M318" s="18"/>
      <c r="N318" s="165"/>
      <c r="O318" s="165"/>
      <c r="P318" s="18"/>
      <c r="Q318" s="18"/>
      <c r="R318" s="18"/>
      <c r="S318" s="18"/>
      <c r="T318" s="18"/>
      <c r="U318" s="18"/>
      <c r="V318" s="18"/>
      <c r="W318" s="18"/>
      <c r="X318" s="165"/>
      <c r="Y318" s="165"/>
      <c r="Z318" s="18"/>
      <c r="AA318" s="18"/>
      <c r="AB318" s="18"/>
      <c r="AC318" s="18"/>
      <c r="AD318" s="18"/>
      <c r="AE318" s="18"/>
    </row>
    <row r="319" spans="1:31" s="11" customFormat="1" ht="15" customHeight="1" x14ac:dyDescent="0.3">
      <c r="A319" s="59"/>
      <c r="B319" s="80"/>
      <c r="C319" s="174"/>
      <c r="D319" s="174"/>
      <c r="E319" s="17"/>
      <c r="F319" s="18"/>
      <c r="G319" s="18"/>
      <c r="H319" s="18"/>
      <c r="I319" s="18"/>
      <c r="J319" s="18"/>
      <c r="K319" s="18"/>
      <c r="L319" s="18"/>
      <c r="M319" s="18"/>
      <c r="N319" s="165"/>
      <c r="O319" s="165"/>
      <c r="P319" s="18"/>
      <c r="Q319" s="18"/>
      <c r="R319" s="18"/>
      <c r="S319" s="18"/>
      <c r="T319" s="18"/>
      <c r="U319" s="18"/>
      <c r="V319" s="18"/>
      <c r="W319" s="18"/>
      <c r="X319" s="165"/>
      <c r="Y319" s="165"/>
      <c r="Z319" s="18"/>
      <c r="AA319" s="18"/>
      <c r="AB319" s="18"/>
      <c r="AC319" s="18"/>
      <c r="AD319" s="18"/>
      <c r="AE319" s="18"/>
    </row>
    <row r="320" spans="1:31" s="11" customFormat="1" ht="15" customHeight="1" x14ac:dyDescent="0.3">
      <c r="A320" s="59"/>
      <c r="B320" s="80"/>
      <c r="C320" s="174"/>
      <c r="D320" s="174"/>
      <c r="E320" s="17"/>
      <c r="F320" s="18"/>
      <c r="G320" s="18"/>
      <c r="H320" s="18"/>
      <c r="I320" s="18"/>
      <c r="J320" s="18"/>
      <c r="K320" s="18"/>
      <c r="L320" s="18"/>
      <c r="M320" s="18"/>
      <c r="N320" s="165"/>
      <c r="O320" s="165"/>
      <c r="P320" s="18"/>
      <c r="Q320" s="18"/>
      <c r="R320" s="18"/>
      <c r="S320" s="18"/>
      <c r="T320" s="18"/>
      <c r="U320" s="18"/>
      <c r="V320" s="18"/>
      <c r="W320" s="18"/>
      <c r="X320" s="165"/>
      <c r="Y320" s="165"/>
      <c r="Z320" s="18"/>
      <c r="AA320" s="18"/>
      <c r="AB320" s="18"/>
      <c r="AC320" s="18"/>
      <c r="AD320" s="18"/>
      <c r="AE320" s="18"/>
    </row>
    <row r="321" spans="1:31" s="11" customFormat="1" ht="15" customHeight="1" x14ac:dyDescent="0.3">
      <c r="A321" s="59"/>
      <c r="B321" s="80"/>
      <c r="C321" s="174"/>
      <c r="D321" s="174"/>
      <c r="E321" s="17"/>
      <c r="F321" s="18"/>
      <c r="G321" s="18"/>
      <c r="H321" s="18"/>
      <c r="I321" s="18"/>
      <c r="J321" s="18"/>
      <c r="K321" s="18"/>
      <c r="L321" s="18"/>
      <c r="M321" s="18"/>
      <c r="N321" s="165"/>
      <c r="O321" s="165"/>
      <c r="P321" s="18"/>
      <c r="Q321" s="18"/>
      <c r="R321" s="18"/>
      <c r="S321" s="18"/>
      <c r="T321" s="18"/>
      <c r="U321" s="18"/>
      <c r="V321" s="18"/>
      <c r="W321" s="18"/>
      <c r="X321" s="165"/>
      <c r="Y321" s="165"/>
      <c r="Z321" s="18"/>
      <c r="AA321" s="18"/>
      <c r="AB321" s="18"/>
      <c r="AC321" s="18"/>
      <c r="AD321" s="18"/>
      <c r="AE321" s="18"/>
    </row>
    <row r="322" spans="1:31" s="11" customFormat="1" ht="15" customHeight="1" x14ac:dyDescent="0.3">
      <c r="A322" s="59"/>
      <c r="B322" s="80"/>
      <c r="C322" s="174"/>
      <c r="D322" s="174"/>
      <c r="E322" s="17"/>
      <c r="F322" s="18"/>
      <c r="G322" s="18"/>
      <c r="H322" s="18"/>
      <c r="I322" s="18"/>
      <c r="J322" s="18"/>
      <c r="K322" s="18"/>
      <c r="L322" s="18"/>
      <c r="M322" s="18"/>
      <c r="N322" s="165"/>
      <c r="O322" s="165"/>
      <c r="P322" s="18"/>
      <c r="Q322" s="18"/>
      <c r="R322" s="18"/>
      <c r="S322" s="18"/>
      <c r="T322" s="18"/>
      <c r="U322" s="18"/>
      <c r="V322" s="18"/>
      <c r="W322" s="18"/>
      <c r="X322" s="165"/>
      <c r="Y322" s="165"/>
      <c r="Z322" s="18"/>
      <c r="AA322" s="18"/>
      <c r="AB322" s="18"/>
      <c r="AC322" s="18"/>
      <c r="AD322" s="18"/>
      <c r="AE322" s="18"/>
    </row>
    <row r="323" spans="1:31" s="11" customFormat="1" ht="15" customHeight="1" x14ac:dyDescent="0.3">
      <c r="A323" s="59"/>
      <c r="B323" s="80"/>
      <c r="C323" s="174"/>
      <c r="D323" s="174"/>
      <c r="E323" s="17"/>
      <c r="F323" s="18"/>
      <c r="G323" s="18"/>
      <c r="H323" s="18"/>
      <c r="I323" s="18"/>
      <c r="J323" s="18"/>
      <c r="K323" s="18"/>
      <c r="L323" s="18"/>
      <c r="M323" s="18"/>
      <c r="N323" s="165"/>
      <c r="O323" s="165"/>
      <c r="P323" s="18"/>
      <c r="Q323" s="18"/>
      <c r="R323" s="18"/>
      <c r="S323" s="18"/>
      <c r="T323" s="18"/>
      <c r="U323" s="18"/>
      <c r="V323" s="18"/>
      <c r="W323" s="18"/>
      <c r="X323" s="165"/>
      <c r="Y323" s="165"/>
      <c r="Z323" s="18"/>
      <c r="AA323" s="18"/>
      <c r="AB323" s="18"/>
      <c r="AC323" s="18"/>
      <c r="AD323" s="18"/>
      <c r="AE323" s="18"/>
    </row>
    <row r="324" spans="1:31" s="11" customFormat="1" ht="15" customHeight="1" x14ac:dyDescent="0.3">
      <c r="A324" s="59"/>
      <c r="B324" s="80"/>
      <c r="C324" s="174"/>
      <c r="D324" s="174"/>
      <c r="E324" s="17"/>
      <c r="F324" s="18"/>
      <c r="G324" s="18"/>
      <c r="H324" s="18"/>
      <c r="I324" s="18"/>
      <c r="J324" s="18"/>
      <c r="K324" s="18"/>
      <c r="L324" s="18"/>
      <c r="M324" s="18"/>
      <c r="N324" s="165"/>
      <c r="O324" s="165"/>
      <c r="P324" s="18"/>
      <c r="Q324" s="18"/>
      <c r="R324" s="18"/>
      <c r="S324" s="18"/>
      <c r="T324" s="18"/>
      <c r="U324" s="18"/>
      <c r="V324" s="18"/>
      <c r="W324" s="18"/>
      <c r="X324" s="165"/>
      <c r="Y324" s="165"/>
      <c r="Z324" s="18"/>
      <c r="AA324" s="18"/>
      <c r="AB324" s="18"/>
      <c r="AC324" s="18"/>
      <c r="AD324" s="18"/>
      <c r="AE324" s="18"/>
    </row>
    <row r="325" spans="1:31" s="11" customFormat="1" ht="15" customHeight="1" x14ac:dyDescent="0.3">
      <c r="A325" s="59"/>
      <c r="B325" s="80"/>
      <c r="C325" s="174"/>
      <c r="D325" s="174"/>
      <c r="E325" s="17"/>
      <c r="F325" s="18"/>
      <c r="G325" s="18"/>
      <c r="H325" s="18"/>
      <c r="I325" s="18"/>
      <c r="J325" s="18"/>
      <c r="K325" s="18"/>
      <c r="L325" s="18"/>
      <c r="M325" s="18"/>
      <c r="N325" s="165"/>
      <c r="O325" s="165"/>
      <c r="P325" s="18"/>
      <c r="Q325" s="18"/>
      <c r="R325" s="18"/>
      <c r="S325" s="18"/>
      <c r="T325" s="18"/>
      <c r="U325" s="18"/>
      <c r="V325" s="18"/>
      <c r="W325" s="18"/>
      <c r="X325" s="165"/>
      <c r="Y325" s="165"/>
      <c r="Z325" s="18"/>
      <c r="AA325" s="18"/>
      <c r="AB325" s="18"/>
      <c r="AC325" s="18"/>
      <c r="AD325" s="18"/>
      <c r="AE325" s="18"/>
    </row>
    <row r="326" spans="1:31" s="11" customFormat="1" ht="15" customHeight="1" x14ac:dyDescent="0.3">
      <c r="A326" s="59"/>
      <c r="B326" s="80"/>
      <c r="C326" s="174"/>
      <c r="D326" s="174"/>
      <c r="E326" s="17"/>
      <c r="F326" s="18"/>
      <c r="G326" s="18"/>
      <c r="H326" s="18"/>
      <c r="I326" s="18"/>
      <c r="J326" s="18"/>
      <c r="K326" s="18"/>
      <c r="L326" s="18"/>
      <c r="M326" s="18"/>
      <c r="N326" s="165"/>
      <c r="O326" s="165"/>
      <c r="P326" s="18"/>
      <c r="Q326" s="18"/>
      <c r="R326" s="18"/>
      <c r="S326" s="18"/>
      <c r="T326" s="18"/>
      <c r="U326" s="18"/>
      <c r="V326" s="18"/>
      <c r="W326" s="18"/>
      <c r="X326" s="165"/>
      <c r="Y326" s="165"/>
      <c r="Z326" s="18"/>
      <c r="AA326" s="18"/>
      <c r="AB326" s="18"/>
      <c r="AC326" s="18"/>
      <c r="AD326" s="18"/>
      <c r="AE326" s="18"/>
    </row>
    <row r="327" spans="1:31" s="11" customFormat="1" ht="15" customHeight="1" x14ac:dyDescent="0.3">
      <c r="A327" s="59"/>
      <c r="B327" s="80"/>
      <c r="C327" s="174"/>
      <c r="D327" s="174"/>
      <c r="E327" s="17"/>
      <c r="F327" s="18"/>
      <c r="G327" s="18"/>
      <c r="H327" s="18"/>
      <c r="I327" s="18"/>
      <c r="J327" s="18"/>
      <c r="K327" s="18"/>
      <c r="L327" s="18"/>
      <c r="M327" s="18"/>
      <c r="N327" s="165"/>
      <c r="O327" s="165"/>
      <c r="P327" s="18"/>
      <c r="Q327" s="18"/>
      <c r="R327" s="18"/>
      <c r="S327" s="18"/>
      <c r="T327" s="18"/>
      <c r="U327" s="18"/>
      <c r="V327" s="18"/>
      <c r="W327" s="18"/>
      <c r="X327" s="165"/>
      <c r="Y327" s="165"/>
      <c r="Z327" s="18"/>
      <c r="AA327" s="18"/>
      <c r="AB327" s="18"/>
      <c r="AC327" s="18"/>
      <c r="AD327" s="18"/>
      <c r="AE327" s="18"/>
    </row>
    <row r="328" spans="1:31" s="11" customFormat="1" ht="15" customHeight="1" x14ac:dyDescent="0.3">
      <c r="A328" s="59"/>
      <c r="B328" s="80"/>
      <c r="C328" s="174"/>
      <c r="D328" s="174"/>
      <c r="E328" s="17"/>
      <c r="F328" s="18"/>
      <c r="G328" s="18"/>
      <c r="H328" s="18"/>
      <c r="I328" s="18"/>
      <c r="J328" s="18"/>
      <c r="K328" s="18"/>
      <c r="L328" s="18"/>
      <c r="M328" s="18"/>
      <c r="N328" s="165"/>
      <c r="O328" s="165"/>
      <c r="P328" s="18"/>
      <c r="Q328" s="18"/>
      <c r="R328" s="18"/>
      <c r="S328" s="18"/>
      <c r="T328" s="18"/>
      <c r="U328" s="18"/>
      <c r="V328" s="18"/>
      <c r="W328" s="18"/>
      <c r="X328" s="165"/>
      <c r="Y328" s="165"/>
      <c r="Z328" s="18"/>
      <c r="AA328" s="18"/>
      <c r="AB328" s="18"/>
      <c r="AC328" s="18"/>
      <c r="AD328" s="18"/>
      <c r="AE328" s="18"/>
    </row>
    <row r="329" spans="1:31" s="11" customFormat="1" ht="15" customHeight="1" x14ac:dyDescent="0.3">
      <c r="A329" s="59"/>
      <c r="B329" s="80"/>
      <c r="C329" s="174"/>
      <c r="D329" s="174"/>
      <c r="E329" s="17"/>
      <c r="F329" s="18"/>
      <c r="G329" s="18"/>
      <c r="H329" s="18"/>
      <c r="I329" s="18"/>
      <c r="J329" s="18"/>
      <c r="K329" s="18"/>
      <c r="L329" s="18"/>
      <c r="M329" s="18"/>
      <c r="N329" s="165"/>
      <c r="O329" s="165"/>
      <c r="P329" s="18"/>
      <c r="Q329" s="18"/>
      <c r="R329" s="18"/>
      <c r="S329" s="18"/>
      <c r="T329" s="18"/>
      <c r="U329" s="18"/>
      <c r="V329" s="18"/>
      <c r="W329" s="18"/>
      <c r="X329" s="165"/>
      <c r="Y329" s="165"/>
      <c r="Z329" s="18"/>
      <c r="AA329" s="18"/>
      <c r="AB329" s="18"/>
      <c r="AC329" s="18"/>
      <c r="AD329" s="18"/>
      <c r="AE329" s="18"/>
    </row>
    <row r="330" spans="1:31" s="11" customFormat="1" ht="15" customHeight="1" x14ac:dyDescent="0.3">
      <c r="A330" s="59"/>
      <c r="B330" s="80"/>
      <c r="C330" s="174"/>
      <c r="D330" s="174"/>
      <c r="E330" s="17"/>
      <c r="F330" s="18"/>
      <c r="G330" s="18"/>
      <c r="H330" s="18"/>
      <c r="I330" s="18"/>
      <c r="J330" s="18"/>
      <c r="K330" s="18"/>
      <c r="L330" s="18"/>
      <c r="M330" s="18"/>
      <c r="N330" s="165"/>
      <c r="O330" s="165"/>
      <c r="P330" s="18"/>
      <c r="Q330" s="18"/>
      <c r="R330" s="18"/>
      <c r="S330" s="18"/>
      <c r="T330" s="18"/>
      <c r="U330" s="18"/>
      <c r="V330" s="18"/>
      <c r="W330" s="18"/>
      <c r="X330" s="165"/>
      <c r="Y330" s="165"/>
      <c r="Z330" s="18"/>
      <c r="AA330" s="18"/>
      <c r="AB330" s="18"/>
      <c r="AC330" s="18"/>
      <c r="AD330" s="18"/>
      <c r="AE330" s="18"/>
    </row>
    <row r="331" spans="1:31" s="11" customFormat="1" ht="15" customHeight="1" x14ac:dyDescent="0.3">
      <c r="A331" s="59"/>
      <c r="B331" s="80"/>
      <c r="C331" s="174"/>
      <c r="D331" s="174"/>
      <c r="E331" s="17"/>
      <c r="F331" s="18"/>
      <c r="G331" s="18"/>
      <c r="H331" s="18"/>
      <c r="I331" s="18"/>
      <c r="J331" s="18"/>
      <c r="K331" s="18"/>
      <c r="L331" s="18"/>
      <c r="M331" s="18"/>
      <c r="N331" s="165"/>
      <c r="O331" s="165"/>
      <c r="P331" s="18"/>
      <c r="Q331" s="18"/>
      <c r="R331" s="18"/>
      <c r="S331" s="18"/>
      <c r="T331" s="18"/>
      <c r="U331" s="18"/>
      <c r="V331" s="18"/>
      <c r="W331" s="18"/>
      <c r="X331" s="165"/>
      <c r="Y331" s="165"/>
      <c r="Z331" s="18"/>
      <c r="AA331" s="18"/>
      <c r="AB331" s="18"/>
      <c r="AC331" s="18"/>
      <c r="AD331" s="18"/>
      <c r="AE331" s="18"/>
    </row>
    <row r="332" spans="1:31" s="11" customFormat="1" ht="15" customHeight="1" x14ac:dyDescent="0.3">
      <c r="A332" s="59"/>
      <c r="B332" s="80"/>
      <c r="C332" s="174"/>
      <c r="D332" s="174"/>
      <c r="E332" s="17"/>
      <c r="F332" s="18"/>
      <c r="G332" s="18"/>
      <c r="H332" s="18"/>
      <c r="I332" s="18"/>
      <c r="J332" s="18"/>
      <c r="K332" s="18"/>
      <c r="L332" s="18"/>
      <c r="M332" s="18"/>
      <c r="N332" s="165"/>
      <c r="O332" s="165"/>
      <c r="P332" s="18"/>
      <c r="Q332" s="18"/>
      <c r="R332" s="18"/>
      <c r="S332" s="18"/>
      <c r="T332" s="18"/>
      <c r="U332" s="18"/>
      <c r="V332" s="18"/>
      <c r="W332" s="18"/>
      <c r="X332" s="165"/>
      <c r="Y332" s="165"/>
      <c r="Z332" s="18"/>
      <c r="AA332" s="18"/>
      <c r="AB332" s="18"/>
      <c r="AC332" s="18"/>
      <c r="AD332" s="18"/>
      <c r="AE332" s="18"/>
    </row>
    <row r="333" spans="1:31" s="11" customFormat="1" ht="15" customHeight="1" x14ac:dyDescent="0.3">
      <c r="A333" s="59"/>
      <c r="B333" s="80"/>
      <c r="C333" s="174"/>
      <c r="D333" s="174"/>
      <c r="E333" s="17"/>
      <c r="F333" s="18"/>
      <c r="G333" s="18"/>
      <c r="H333" s="18"/>
      <c r="I333" s="18"/>
      <c r="J333" s="18"/>
      <c r="K333" s="18"/>
      <c r="L333" s="18"/>
      <c r="M333" s="18"/>
      <c r="N333" s="165"/>
      <c r="O333" s="165"/>
      <c r="P333" s="18"/>
      <c r="Q333" s="18"/>
      <c r="R333" s="18"/>
      <c r="S333" s="18"/>
      <c r="T333" s="18"/>
      <c r="U333" s="18"/>
      <c r="V333" s="18"/>
      <c r="W333" s="18"/>
      <c r="X333" s="165"/>
      <c r="Y333" s="165"/>
      <c r="Z333" s="18"/>
      <c r="AA333" s="18"/>
      <c r="AB333" s="18"/>
      <c r="AC333" s="18"/>
      <c r="AD333" s="18"/>
      <c r="AE333" s="18"/>
    </row>
    <row r="334" spans="1:31" s="11" customFormat="1" ht="15" customHeight="1" x14ac:dyDescent="0.3">
      <c r="A334" s="59"/>
      <c r="B334" s="80"/>
      <c r="C334" s="174"/>
      <c r="D334" s="174"/>
      <c r="E334" s="17"/>
      <c r="F334" s="18"/>
      <c r="G334" s="18"/>
      <c r="H334" s="18"/>
      <c r="I334" s="18"/>
      <c r="J334" s="18"/>
      <c r="K334" s="18"/>
      <c r="L334" s="18"/>
      <c r="M334" s="18"/>
      <c r="N334" s="165"/>
      <c r="O334" s="165"/>
      <c r="P334" s="18"/>
      <c r="Q334" s="18"/>
      <c r="R334" s="18"/>
      <c r="S334" s="18"/>
      <c r="T334" s="18"/>
      <c r="U334" s="18"/>
      <c r="V334" s="18"/>
      <c r="W334" s="18"/>
      <c r="X334" s="165"/>
      <c r="Y334" s="165"/>
      <c r="Z334" s="18"/>
      <c r="AA334" s="18"/>
      <c r="AB334" s="18"/>
      <c r="AC334" s="18"/>
      <c r="AD334" s="18"/>
      <c r="AE334" s="18"/>
    </row>
    <row r="335" spans="1:31" s="11" customFormat="1" ht="15" customHeight="1" x14ac:dyDescent="0.3">
      <c r="A335" s="59"/>
      <c r="B335" s="80"/>
      <c r="C335" s="174"/>
      <c r="D335" s="174"/>
      <c r="E335" s="17"/>
      <c r="F335" s="18"/>
      <c r="G335" s="18"/>
      <c r="H335" s="18"/>
      <c r="I335" s="18"/>
      <c r="J335" s="18"/>
      <c r="K335" s="18"/>
      <c r="L335" s="18"/>
      <c r="M335" s="18"/>
      <c r="N335" s="165"/>
      <c r="O335" s="165"/>
      <c r="P335" s="18"/>
      <c r="Q335" s="18"/>
      <c r="R335" s="18"/>
      <c r="S335" s="18"/>
      <c r="T335" s="18"/>
      <c r="U335" s="18"/>
      <c r="V335" s="18"/>
      <c r="W335" s="18"/>
      <c r="X335" s="165"/>
      <c r="Y335" s="165"/>
      <c r="Z335" s="18"/>
      <c r="AA335" s="18"/>
      <c r="AB335" s="18"/>
      <c r="AC335" s="18"/>
      <c r="AD335" s="18"/>
      <c r="AE335" s="18"/>
    </row>
    <row r="336" spans="1:31" s="11" customFormat="1" ht="15" customHeight="1" x14ac:dyDescent="0.3">
      <c r="A336" s="59"/>
      <c r="B336" s="80"/>
      <c r="C336" s="174"/>
      <c r="D336" s="174"/>
      <c r="E336" s="17"/>
      <c r="F336" s="18"/>
      <c r="G336" s="18"/>
      <c r="H336" s="18"/>
      <c r="I336" s="18"/>
      <c r="J336" s="18"/>
      <c r="K336" s="18"/>
      <c r="L336" s="18"/>
      <c r="M336" s="18"/>
      <c r="N336" s="165"/>
      <c r="O336" s="165"/>
      <c r="P336" s="18"/>
      <c r="Q336" s="18"/>
      <c r="R336" s="18"/>
      <c r="S336" s="18"/>
      <c r="T336" s="18"/>
      <c r="U336" s="18"/>
      <c r="V336" s="18"/>
      <c r="W336" s="18"/>
      <c r="X336" s="165"/>
      <c r="Y336" s="165"/>
      <c r="Z336" s="18"/>
      <c r="AA336" s="18"/>
      <c r="AB336" s="18"/>
      <c r="AC336" s="18"/>
      <c r="AD336" s="18"/>
      <c r="AE336" s="18"/>
    </row>
    <row r="337" spans="1:31" s="11" customFormat="1" ht="15" customHeight="1" x14ac:dyDescent="0.3">
      <c r="A337" s="59"/>
      <c r="B337" s="80"/>
      <c r="C337" s="174"/>
      <c r="D337" s="174"/>
      <c r="E337" s="17"/>
      <c r="F337" s="18"/>
      <c r="G337" s="18"/>
      <c r="H337" s="18"/>
      <c r="I337" s="18"/>
      <c r="J337" s="18"/>
      <c r="K337" s="18"/>
      <c r="L337" s="18"/>
      <c r="M337" s="18"/>
      <c r="N337" s="165"/>
      <c r="O337" s="165"/>
      <c r="P337" s="18"/>
      <c r="Q337" s="18"/>
      <c r="R337" s="18"/>
      <c r="S337" s="18"/>
      <c r="T337" s="18"/>
      <c r="U337" s="18"/>
      <c r="V337" s="18"/>
      <c r="W337" s="18"/>
      <c r="X337" s="165"/>
      <c r="Y337" s="165"/>
      <c r="Z337" s="18"/>
      <c r="AA337" s="18"/>
      <c r="AB337" s="18"/>
      <c r="AC337" s="18"/>
      <c r="AD337" s="18"/>
      <c r="AE337" s="18"/>
    </row>
    <row r="338" spans="1:31" s="11" customFormat="1" ht="15" customHeight="1" x14ac:dyDescent="0.3">
      <c r="A338" s="59"/>
      <c r="B338" s="80"/>
      <c r="C338" s="174"/>
      <c r="D338" s="174"/>
      <c r="E338" s="17"/>
      <c r="F338" s="18"/>
      <c r="G338" s="18"/>
      <c r="H338" s="18"/>
      <c r="I338" s="18"/>
      <c r="J338" s="18"/>
      <c r="K338" s="18"/>
      <c r="L338" s="18"/>
      <c r="M338" s="18"/>
      <c r="N338" s="165"/>
      <c r="O338" s="165"/>
      <c r="P338" s="18"/>
      <c r="Q338" s="18"/>
      <c r="R338" s="18"/>
      <c r="S338" s="18"/>
      <c r="T338" s="18"/>
      <c r="U338" s="18"/>
      <c r="V338" s="18"/>
      <c r="W338" s="18"/>
      <c r="X338" s="165"/>
      <c r="Y338" s="165"/>
      <c r="Z338" s="18"/>
      <c r="AA338" s="18"/>
      <c r="AB338" s="18"/>
      <c r="AC338" s="18"/>
      <c r="AD338" s="18"/>
      <c r="AE338" s="18"/>
    </row>
    <row r="339" spans="1:31" s="11" customFormat="1" ht="15" customHeight="1" x14ac:dyDescent="0.3">
      <c r="A339" s="59"/>
      <c r="B339" s="80"/>
      <c r="C339" s="174"/>
      <c r="D339" s="174"/>
      <c r="E339" s="17"/>
      <c r="F339" s="18"/>
      <c r="G339" s="18"/>
      <c r="H339" s="18"/>
      <c r="I339" s="18"/>
      <c r="J339" s="18"/>
      <c r="K339" s="18"/>
      <c r="L339" s="18"/>
      <c r="M339" s="18"/>
      <c r="N339" s="165"/>
      <c r="O339" s="165"/>
      <c r="P339" s="18"/>
      <c r="Q339" s="18"/>
      <c r="R339" s="18"/>
      <c r="S339" s="18"/>
      <c r="T339" s="18"/>
      <c r="U339" s="18"/>
      <c r="V339" s="18"/>
      <c r="W339" s="18"/>
      <c r="X339" s="165"/>
      <c r="Y339" s="165"/>
      <c r="Z339" s="18"/>
      <c r="AA339" s="18"/>
      <c r="AB339" s="18"/>
      <c r="AC339" s="18"/>
      <c r="AD339" s="18"/>
      <c r="AE339" s="18"/>
    </row>
    <row r="340" spans="1:31" s="11" customFormat="1" ht="15" customHeight="1" x14ac:dyDescent="0.3">
      <c r="A340" s="59"/>
      <c r="B340" s="80"/>
      <c r="C340" s="174"/>
      <c r="D340" s="174"/>
      <c r="E340" s="17"/>
      <c r="F340" s="18"/>
      <c r="G340" s="18"/>
      <c r="H340" s="18"/>
      <c r="I340" s="18"/>
      <c r="J340" s="18"/>
      <c r="K340" s="18"/>
      <c r="L340" s="18"/>
      <c r="M340" s="18"/>
      <c r="N340" s="165"/>
      <c r="O340" s="165"/>
      <c r="P340" s="18"/>
      <c r="Q340" s="18"/>
      <c r="R340" s="18"/>
      <c r="S340" s="18"/>
      <c r="T340" s="18"/>
      <c r="U340" s="18"/>
      <c r="V340" s="18"/>
      <c r="W340" s="18"/>
      <c r="X340" s="165"/>
      <c r="Y340" s="165"/>
      <c r="Z340" s="18"/>
      <c r="AA340" s="18"/>
      <c r="AB340" s="18"/>
      <c r="AC340" s="18"/>
      <c r="AD340" s="18"/>
      <c r="AE340" s="18"/>
    </row>
    <row r="341" spans="1:31" s="11" customFormat="1" ht="15" customHeight="1" x14ac:dyDescent="0.3">
      <c r="A341" s="59"/>
      <c r="B341" s="80"/>
      <c r="C341" s="174"/>
      <c r="D341" s="174"/>
      <c r="E341" s="17"/>
      <c r="F341" s="18"/>
      <c r="G341" s="18"/>
      <c r="H341" s="18"/>
      <c r="I341" s="18"/>
      <c r="J341" s="18"/>
      <c r="K341" s="18"/>
      <c r="L341" s="18"/>
      <c r="M341" s="18"/>
      <c r="N341" s="165"/>
      <c r="O341" s="165"/>
      <c r="P341" s="18"/>
      <c r="Q341" s="18"/>
      <c r="R341" s="18"/>
      <c r="S341" s="18"/>
      <c r="T341" s="18"/>
      <c r="U341" s="18"/>
      <c r="V341" s="18"/>
      <c r="W341" s="18"/>
      <c r="X341" s="165"/>
      <c r="Y341" s="165"/>
      <c r="Z341" s="18"/>
      <c r="AA341" s="18"/>
      <c r="AB341" s="18"/>
      <c r="AC341" s="18"/>
      <c r="AD341" s="18"/>
      <c r="AE341" s="18"/>
    </row>
    <row r="342" spans="1:31" s="11" customFormat="1" ht="15" customHeight="1" x14ac:dyDescent="0.3">
      <c r="A342" s="59"/>
      <c r="B342" s="80"/>
      <c r="C342" s="174"/>
      <c r="D342" s="174"/>
      <c r="E342" s="17"/>
      <c r="F342" s="18"/>
      <c r="G342" s="18"/>
      <c r="H342" s="18"/>
      <c r="I342" s="18"/>
      <c r="J342" s="18"/>
      <c r="K342" s="18"/>
      <c r="L342" s="18"/>
      <c r="M342" s="18"/>
      <c r="N342" s="165"/>
      <c r="O342" s="165"/>
      <c r="P342" s="18"/>
      <c r="Q342" s="18"/>
      <c r="R342" s="18"/>
      <c r="S342" s="18"/>
      <c r="T342" s="18"/>
      <c r="U342" s="18"/>
      <c r="V342" s="18"/>
      <c r="W342" s="18"/>
      <c r="X342" s="165"/>
      <c r="Y342" s="165"/>
      <c r="Z342" s="18"/>
      <c r="AA342" s="18"/>
      <c r="AB342" s="18"/>
      <c r="AC342" s="18"/>
      <c r="AD342" s="18"/>
      <c r="AE342" s="18"/>
    </row>
    <row r="343" spans="1:31" s="11" customFormat="1" ht="15" customHeight="1" x14ac:dyDescent="0.3">
      <c r="A343" s="59"/>
      <c r="B343" s="80"/>
      <c r="C343" s="174"/>
      <c r="D343" s="174"/>
      <c r="E343" s="17"/>
      <c r="F343" s="18"/>
      <c r="G343" s="18"/>
      <c r="H343" s="18"/>
      <c r="I343" s="18"/>
      <c r="J343" s="18"/>
      <c r="K343" s="18"/>
      <c r="L343" s="18"/>
      <c r="M343" s="18"/>
      <c r="N343" s="165"/>
      <c r="O343" s="165"/>
      <c r="P343" s="18"/>
      <c r="Q343" s="18"/>
      <c r="R343" s="18"/>
      <c r="S343" s="18"/>
      <c r="T343" s="18"/>
      <c r="U343" s="18"/>
      <c r="V343" s="18"/>
      <c r="W343" s="18"/>
      <c r="X343" s="165"/>
      <c r="Y343" s="165"/>
      <c r="Z343" s="18"/>
      <c r="AA343" s="18"/>
      <c r="AB343" s="18"/>
      <c r="AC343" s="18"/>
      <c r="AD343" s="18"/>
      <c r="AE343" s="18"/>
    </row>
    <row r="344" spans="1:31" s="11" customFormat="1" ht="15" customHeight="1" x14ac:dyDescent="0.3">
      <c r="A344" s="59"/>
      <c r="B344" s="80"/>
      <c r="C344" s="174"/>
      <c r="D344" s="174"/>
      <c r="E344" s="17"/>
      <c r="F344" s="18"/>
      <c r="G344" s="18"/>
      <c r="H344" s="18"/>
      <c r="I344" s="18"/>
      <c r="J344" s="18"/>
      <c r="K344" s="18"/>
      <c r="L344" s="18"/>
      <c r="M344" s="18"/>
      <c r="N344" s="165"/>
      <c r="O344" s="165"/>
      <c r="P344" s="18"/>
      <c r="Q344" s="18"/>
      <c r="R344" s="18"/>
      <c r="S344" s="18"/>
      <c r="T344" s="18"/>
      <c r="U344" s="18"/>
      <c r="V344" s="18"/>
      <c r="W344" s="18"/>
      <c r="X344" s="165"/>
      <c r="Y344" s="165"/>
      <c r="Z344" s="18"/>
      <c r="AA344" s="18"/>
      <c r="AB344" s="18"/>
      <c r="AC344" s="18"/>
      <c r="AD344" s="18"/>
      <c r="AE344" s="18"/>
    </row>
    <row r="345" spans="1:31" s="11" customFormat="1" ht="15" customHeight="1" x14ac:dyDescent="0.3">
      <c r="A345" s="59"/>
      <c r="B345" s="80"/>
      <c r="C345" s="174"/>
      <c r="D345" s="174"/>
      <c r="E345" s="17"/>
      <c r="F345" s="18"/>
      <c r="G345" s="18"/>
      <c r="H345" s="18"/>
      <c r="I345" s="18"/>
      <c r="J345" s="18"/>
      <c r="K345" s="18"/>
      <c r="L345" s="18"/>
      <c r="M345" s="18"/>
      <c r="N345" s="165"/>
      <c r="O345" s="165"/>
      <c r="P345" s="18"/>
      <c r="Q345" s="18"/>
      <c r="R345" s="18"/>
      <c r="S345" s="18"/>
      <c r="T345" s="18"/>
      <c r="U345" s="18"/>
      <c r="V345" s="18"/>
      <c r="W345" s="18"/>
      <c r="X345" s="165"/>
      <c r="Y345" s="165"/>
      <c r="Z345" s="18"/>
      <c r="AA345" s="18"/>
      <c r="AB345" s="18"/>
      <c r="AC345" s="18"/>
      <c r="AD345" s="18"/>
      <c r="AE345" s="18"/>
    </row>
    <row r="346" spans="1:31" s="11" customFormat="1" ht="15" customHeight="1" x14ac:dyDescent="0.3">
      <c r="A346" s="59"/>
      <c r="B346" s="80"/>
      <c r="C346" s="174"/>
      <c r="D346" s="174"/>
      <c r="E346" s="17"/>
      <c r="F346" s="18"/>
      <c r="G346" s="18"/>
      <c r="H346" s="18"/>
      <c r="I346" s="18"/>
      <c r="J346" s="18"/>
      <c r="K346" s="18"/>
      <c r="L346" s="18"/>
      <c r="M346" s="18"/>
      <c r="N346" s="165"/>
      <c r="O346" s="165"/>
      <c r="P346" s="18"/>
      <c r="Q346" s="18"/>
      <c r="R346" s="18"/>
      <c r="S346" s="18"/>
      <c r="T346" s="18"/>
      <c r="U346" s="18"/>
      <c r="V346" s="18"/>
      <c r="W346" s="18"/>
      <c r="X346" s="165"/>
      <c r="Y346" s="165"/>
      <c r="Z346" s="18"/>
      <c r="AA346" s="18"/>
      <c r="AB346" s="18"/>
      <c r="AC346" s="18"/>
      <c r="AD346" s="18"/>
      <c r="AE346" s="18"/>
    </row>
    <row r="347" spans="1:31" s="11" customFormat="1" ht="15" customHeight="1" x14ac:dyDescent="0.3">
      <c r="A347" s="59"/>
      <c r="B347" s="80"/>
      <c r="C347" s="174"/>
      <c r="D347" s="174"/>
      <c r="E347" s="17"/>
      <c r="F347" s="18"/>
      <c r="G347" s="18"/>
      <c r="H347" s="18"/>
      <c r="I347" s="18"/>
      <c r="J347" s="18"/>
      <c r="K347" s="18"/>
      <c r="L347" s="18"/>
      <c r="M347" s="18"/>
      <c r="N347" s="165"/>
      <c r="O347" s="165"/>
      <c r="P347" s="18"/>
      <c r="Q347" s="18"/>
      <c r="R347" s="18"/>
      <c r="S347" s="18"/>
      <c r="T347" s="18"/>
      <c r="U347" s="18"/>
      <c r="V347" s="18"/>
      <c r="W347" s="18"/>
      <c r="X347" s="165"/>
      <c r="Y347" s="165"/>
      <c r="Z347" s="18"/>
      <c r="AA347" s="18"/>
      <c r="AB347" s="18"/>
      <c r="AC347" s="18"/>
      <c r="AD347" s="18"/>
      <c r="AE347" s="18"/>
    </row>
    <row r="348" spans="1:31" s="11" customFormat="1" ht="15" customHeight="1" x14ac:dyDescent="0.3">
      <c r="A348" s="59"/>
      <c r="B348" s="80"/>
      <c r="C348" s="174"/>
      <c r="D348" s="174"/>
      <c r="E348" s="17"/>
      <c r="F348" s="18"/>
      <c r="G348" s="18"/>
      <c r="H348" s="18"/>
      <c r="I348" s="18"/>
      <c r="J348" s="18"/>
      <c r="K348" s="18"/>
      <c r="L348" s="18"/>
      <c r="M348" s="18"/>
      <c r="N348" s="165"/>
      <c r="O348" s="165"/>
      <c r="P348" s="18"/>
      <c r="Q348" s="18"/>
      <c r="R348" s="18"/>
      <c r="S348" s="18"/>
      <c r="T348" s="18"/>
      <c r="U348" s="18"/>
      <c r="V348" s="18"/>
      <c r="W348" s="18"/>
      <c r="X348" s="165"/>
      <c r="Y348" s="165"/>
      <c r="Z348" s="18"/>
      <c r="AA348" s="18"/>
      <c r="AB348" s="18"/>
      <c r="AC348" s="18"/>
      <c r="AD348" s="18"/>
      <c r="AE348" s="18"/>
    </row>
    <row r="349" spans="1:31" s="11" customFormat="1" ht="15" customHeight="1" x14ac:dyDescent="0.3">
      <c r="A349" s="59"/>
      <c r="B349" s="80"/>
      <c r="C349" s="174"/>
      <c r="D349" s="174"/>
      <c r="E349" s="17"/>
      <c r="F349" s="18"/>
      <c r="G349" s="18"/>
      <c r="H349" s="18"/>
      <c r="I349" s="18"/>
      <c r="J349" s="18"/>
      <c r="K349" s="18"/>
      <c r="L349" s="18"/>
      <c r="M349" s="18"/>
      <c r="N349" s="165"/>
      <c r="O349" s="165"/>
      <c r="P349" s="18"/>
      <c r="Q349" s="18"/>
      <c r="R349" s="18"/>
      <c r="S349" s="18"/>
      <c r="T349" s="18"/>
      <c r="U349" s="18"/>
      <c r="V349" s="18"/>
      <c r="W349" s="18"/>
      <c r="X349" s="165"/>
      <c r="Y349" s="165"/>
      <c r="Z349" s="18"/>
      <c r="AA349" s="18"/>
      <c r="AB349" s="18"/>
      <c r="AC349" s="18"/>
      <c r="AD349" s="18"/>
      <c r="AE349" s="18"/>
    </row>
    <row r="350" spans="1:31" s="11" customFormat="1" ht="15" customHeight="1" x14ac:dyDescent="0.3">
      <c r="A350" s="59"/>
      <c r="B350" s="80"/>
      <c r="C350" s="174"/>
      <c r="D350" s="174"/>
      <c r="E350" s="17"/>
      <c r="F350" s="18"/>
      <c r="G350" s="18"/>
      <c r="H350" s="18"/>
      <c r="I350" s="18"/>
      <c r="J350" s="18"/>
      <c r="K350" s="18"/>
      <c r="L350" s="18"/>
      <c r="M350" s="18"/>
      <c r="N350" s="165"/>
      <c r="O350" s="165"/>
      <c r="P350" s="18"/>
      <c r="Q350" s="18"/>
      <c r="R350" s="18"/>
      <c r="S350" s="18"/>
      <c r="T350" s="18"/>
      <c r="U350" s="18"/>
      <c r="V350" s="18"/>
      <c r="W350" s="18"/>
      <c r="X350" s="165"/>
      <c r="Y350" s="165"/>
      <c r="Z350" s="18"/>
      <c r="AA350" s="18"/>
      <c r="AB350" s="18"/>
      <c r="AC350" s="18"/>
      <c r="AD350" s="18"/>
      <c r="AE350" s="18"/>
    </row>
    <row r="351" spans="1:31" s="11" customFormat="1" ht="15" customHeight="1" x14ac:dyDescent="0.3">
      <c r="A351" s="59"/>
      <c r="B351" s="80"/>
      <c r="C351" s="174"/>
      <c r="D351" s="174"/>
      <c r="E351" s="17"/>
      <c r="F351" s="18"/>
      <c r="G351" s="18"/>
      <c r="H351" s="18"/>
      <c r="I351" s="18"/>
      <c r="J351" s="18"/>
      <c r="K351" s="18"/>
      <c r="L351" s="18"/>
      <c r="M351" s="18"/>
      <c r="N351" s="165"/>
      <c r="O351" s="165"/>
      <c r="P351" s="18"/>
      <c r="Q351" s="18"/>
      <c r="R351" s="18"/>
      <c r="S351" s="18"/>
      <c r="T351" s="18"/>
      <c r="U351" s="18"/>
      <c r="V351" s="18"/>
      <c r="W351" s="18"/>
      <c r="X351" s="165"/>
      <c r="Y351" s="165"/>
      <c r="Z351" s="18"/>
      <c r="AA351" s="18"/>
      <c r="AB351" s="18"/>
      <c r="AC351" s="18"/>
      <c r="AD351" s="18"/>
      <c r="AE351" s="18"/>
    </row>
    <row r="352" spans="1:31" s="11" customFormat="1" ht="15" customHeight="1" x14ac:dyDescent="0.3">
      <c r="A352" s="59"/>
      <c r="B352" s="80"/>
      <c r="C352" s="174"/>
      <c r="D352" s="174"/>
      <c r="E352" s="17"/>
      <c r="F352" s="18"/>
      <c r="G352" s="18"/>
      <c r="H352" s="18"/>
      <c r="I352" s="18"/>
      <c r="J352" s="18"/>
      <c r="K352" s="18"/>
      <c r="L352" s="18"/>
      <c r="M352" s="18"/>
      <c r="N352" s="165"/>
      <c r="O352" s="165"/>
      <c r="P352" s="18"/>
      <c r="Q352" s="18"/>
      <c r="R352" s="18"/>
      <c r="S352" s="18"/>
      <c r="T352" s="18"/>
      <c r="U352" s="18"/>
      <c r="V352" s="18"/>
      <c r="W352" s="18"/>
      <c r="X352" s="165"/>
      <c r="Y352" s="165"/>
      <c r="Z352" s="18"/>
      <c r="AA352" s="18"/>
      <c r="AB352" s="18"/>
      <c r="AC352" s="18"/>
      <c r="AD352" s="18"/>
      <c r="AE352" s="18"/>
    </row>
    <row r="353" spans="1:31" s="11" customFormat="1" ht="15" customHeight="1" x14ac:dyDescent="0.3">
      <c r="A353" s="59"/>
      <c r="B353" s="80"/>
      <c r="C353" s="174"/>
      <c r="D353" s="174"/>
      <c r="E353" s="17"/>
      <c r="F353" s="18"/>
      <c r="G353" s="18"/>
      <c r="H353" s="18"/>
      <c r="I353" s="18"/>
      <c r="J353" s="18"/>
      <c r="K353" s="18"/>
      <c r="L353" s="18"/>
      <c r="M353" s="18"/>
      <c r="N353" s="165"/>
      <c r="O353" s="165"/>
      <c r="P353" s="18"/>
      <c r="Q353" s="18"/>
      <c r="R353" s="18"/>
      <c r="S353" s="18"/>
      <c r="T353" s="18"/>
      <c r="U353" s="18"/>
      <c r="V353" s="18"/>
      <c r="W353" s="18"/>
      <c r="X353" s="165"/>
      <c r="Y353" s="165"/>
      <c r="Z353" s="18"/>
      <c r="AA353" s="18"/>
      <c r="AB353" s="18"/>
      <c r="AC353" s="18"/>
      <c r="AD353" s="18"/>
      <c r="AE353" s="18"/>
    </row>
    <row r="354" spans="1:31" s="11" customFormat="1" ht="15" customHeight="1" x14ac:dyDescent="0.3">
      <c r="A354" s="59"/>
      <c r="B354" s="80"/>
      <c r="C354" s="174"/>
      <c r="D354" s="174"/>
      <c r="E354" s="17"/>
      <c r="F354" s="18"/>
      <c r="G354" s="18"/>
      <c r="H354" s="18"/>
      <c r="I354" s="18"/>
      <c r="J354" s="18"/>
      <c r="K354" s="18"/>
      <c r="L354" s="18"/>
      <c r="M354" s="18"/>
      <c r="N354" s="165"/>
      <c r="O354" s="165"/>
      <c r="P354" s="18"/>
      <c r="Q354" s="18"/>
      <c r="R354" s="18"/>
      <c r="S354" s="18"/>
      <c r="T354" s="18"/>
      <c r="U354" s="18"/>
      <c r="V354" s="18"/>
      <c r="W354" s="18"/>
      <c r="X354" s="165"/>
      <c r="Y354" s="165"/>
      <c r="Z354" s="18"/>
      <c r="AA354" s="18"/>
      <c r="AB354" s="18"/>
      <c r="AC354" s="18"/>
      <c r="AD354" s="18"/>
      <c r="AE354" s="18"/>
    </row>
    <row r="355" spans="1:31" s="11" customFormat="1" ht="15" customHeight="1" x14ac:dyDescent="0.3">
      <c r="A355" s="59"/>
      <c r="B355" s="80"/>
      <c r="C355" s="174"/>
      <c r="D355" s="174"/>
      <c r="E355" s="17"/>
      <c r="F355" s="18"/>
      <c r="G355" s="18"/>
      <c r="H355" s="18"/>
      <c r="I355" s="18"/>
      <c r="J355" s="18"/>
      <c r="K355" s="18"/>
      <c r="L355" s="18"/>
      <c r="M355" s="18"/>
      <c r="N355" s="165"/>
      <c r="O355" s="165"/>
      <c r="P355" s="18"/>
      <c r="Q355" s="18"/>
      <c r="R355" s="18"/>
      <c r="S355" s="18"/>
      <c r="T355" s="18"/>
      <c r="U355" s="18"/>
      <c r="V355" s="18"/>
      <c r="W355" s="18"/>
      <c r="X355" s="165"/>
      <c r="Y355" s="165"/>
      <c r="Z355" s="18"/>
      <c r="AA355" s="18"/>
      <c r="AB355" s="18"/>
      <c r="AC355" s="18"/>
      <c r="AD355" s="18"/>
      <c r="AE355" s="18"/>
    </row>
    <row r="356" spans="1:31" s="11" customFormat="1" ht="15" customHeight="1" x14ac:dyDescent="0.3">
      <c r="A356" s="59"/>
      <c r="B356" s="80"/>
      <c r="C356" s="174"/>
      <c r="D356" s="174"/>
      <c r="E356" s="17"/>
      <c r="F356" s="18"/>
      <c r="G356" s="18"/>
      <c r="H356" s="18"/>
      <c r="I356" s="18"/>
      <c r="J356" s="18"/>
      <c r="K356" s="18"/>
      <c r="L356" s="18"/>
      <c r="M356" s="18"/>
      <c r="N356" s="165"/>
      <c r="O356" s="165"/>
      <c r="P356" s="18"/>
      <c r="Q356" s="18"/>
      <c r="R356" s="18"/>
      <c r="S356" s="18"/>
      <c r="T356" s="18"/>
      <c r="U356" s="18"/>
      <c r="V356" s="18"/>
      <c r="W356" s="18"/>
      <c r="X356" s="165"/>
      <c r="Y356" s="165"/>
      <c r="Z356" s="18"/>
      <c r="AA356" s="18"/>
      <c r="AB356" s="18"/>
      <c r="AC356" s="18"/>
      <c r="AD356" s="18"/>
      <c r="AE356" s="18"/>
    </row>
    <row r="357" spans="1:31" s="11" customFormat="1" ht="15" customHeight="1" x14ac:dyDescent="0.3">
      <c r="A357" s="59"/>
      <c r="B357" s="80"/>
      <c r="C357" s="174"/>
      <c r="D357" s="174"/>
      <c r="E357" s="17"/>
      <c r="F357" s="18"/>
      <c r="G357" s="18"/>
      <c r="H357" s="18"/>
      <c r="I357" s="18"/>
      <c r="J357" s="18"/>
      <c r="K357" s="18"/>
      <c r="L357" s="18"/>
      <c r="M357" s="18"/>
      <c r="N357" s="165"/>
      <c r="O357" s="165"/>
      <c r="P357" s="18"/>
      <c r="Q357" s="18"/>
      <c r="R357" s="18"/>
      <c r="S357" s="18"/>
      <c r="T357" s="18"/>
      <c r="U357" s="18"/>
      <c r="V357" s="18"/>
      <c r="W357" s="18"/>
      <c r="X357" s="165"/>
      <c r="Y357" s="165"/>
      <c r="Z357" s="18"/>
      <c r="AA357" s="18"/>
      <c r="AB357" s="18"/>
      <c r="AC357" s="18"/>
      <c r="AD357" s="18"/>
      <c r="AE357" s="18"/>
    </row>
    <row r="358" spans="1:31" s="11" customFormat="1" ht="15" customHeight="1" x14ac:dyDescent="0.3">
      <c r="A358" s="59"/>
      <c r="B358" s="80"/>
      <c r="C358" s="174"/>
      <c r="D358" s="174"/>
      <c r="E358" s="17"/>
      <c r="F358" s="18"/>
      <c r="G358" s="18"/>
      <c r="H358" s="18"/>
      <c r="I358" s="18"/>
      <c r="J358" s="18"/>
      <c r="K358" s="18"/>
      <c r="L358" s="18"/>
      <c r="M358" s="18"/>
      <c r="N358" s="165"/>
      <c r="O358" s="165"/>
      <c r="P358" s="18"/>
      <c r="Q358" s="18"/>
      <c r="R358" s="18"/>
      <c r="S358" s="18"/>
      <c r="T358" s="18"/>
      <c r="U358" s="18"/>
      <c r="V358" s="18"/>
      <c r="W358" s="18"/>
      <c r="X358" s="165"/>
      <c r="Y358" s="165"/>
      <c r="Z358" s="18"/>
      <c r="AA358" s="18"/>
      <c r="AB358" s="18"/>
      <c r="AC358" s="18"/>
      <c r="AD358" s="18"/>
      <c r="AE358" s="18"/>
    </row>
    <row r="359" spans="1:31" s="11" customFormat="1" ht="15" customHeight="1" x14ac:dyDescent="0.3">
      <c r="A359" s="59"/>
      <c r="B359" s="80"/>
      <c r="C359" s="174"/>
      <c r="D359" s="174"/>
      <c r="E359" s="17"/>
      <c r="F359" s="18"/>
      <c r="G359" s="18"/>
      <c r="H359" s="18"/>
      <c r="I359" s="18"/>
      <c r="J359" s="18"/>
      <c r="K359" s="18"/>
      <c r="L359" s="18"/>
      <c r="M359" s="18"/>
      <c r="N359" s="165"/>
      <c r="O359" s="165"/>
      <c r="P359" s="18"/>
      <c r="Q359" s="18"/>
      <c r="R359" s="18"/>
      <c r="S359" s="18"/>
      <c r="T359" s="18"/>
      <c r="U359" s="18"/>
      <c r="V359" s="18"/>
      <c r="W359" s="18"/>
      <c r="X359" s="165"/>
      <c r="Y359" s="165"/>
      <c r="Z359" s="18"/>
      <c r="AA359" s="18"/>
      <c r="AB359" s="18"/>
      <c r="AC359" s="18"/>
      <c r="AD359" s="18"/>
      <c r="AE359" s="18"/>
    </row>
    <row r="360" spans="1:31" s="11" customFormat="1" ht="15" customHeight="1" x14ac:dyDescent="0.3">
      <c r="A360" s="59"/>
      <c r="B360" s="80"/>
      <c r="C360" s="174"/>
      <c r="D360" s="174"/>
      <c r="E360" s="17"/>
      <c r="F360" s="18"/>
      <c r="G360" s="18"/>
      <c r="H360" s="18"/>
      <c r="I360" s="18"/>
      <c r="J360" s="18"/>
      <c r="K360" s="18"/>
      <c r="L360" s="18"/>
      <c r="M360" s="18"/>
      <c r="N360" s="165"/>
      <c r="O360" s="165"/>
      <c r="P360" s="18"/>
      <c r="Q360" s="18"/>
      <c r="R360" s="18"/>
      <c r="S360" s="18"/>
      <c r="T360" s="18"/>
      <c r="U360" s="18"/>
      <c r="V360" s="18"/>
      <c r="W360" s="18"/>
      <c r="X360" s="165"/>
      <c r="Y360" s="165"/>
      <c r="Z360" s="18"/>
      <c r="AA360" s="18"/>
      <c r="AB360" s="18"/>
      <c r="AC360" s="18"/>
      <c r="AD360" s="18"/>
      <c r="AE360" s="18"/>
    </row>
    <row r="361" spans="1:31" s="11" customFormat="1" ht="15" customHeight="1" x14ac:dyDescent="0.3">
      <c r="A361" s="59"/>
      <c r="B361" s="80"/>
      <c r="C361" s="174"/>
      <c r="D361" s="174"/>
      <c r="E361" s="17"/>
      <c r="F361" s="18"/>
      <c r="G361" s="18"/>
      <c r="H361" s="18"/>
      <c r="I361" s="18"/>
      <c r="J361" s="18"/>
      <c r="K361" s="18"/>
      <c r="L361" s="18"/>
      <c r="M361" s="18"/>
      <c r="N361" s="165"/>
      <c r="O361" s="165"/>
      <c r="P361" s="18"/>
      <c r="Q361" s="18"/>
      <c r="R361" s="18"/>
      <c r="S361" s="18"/>
      <c r="T361" s="18"/>
      <c r="U361" s="18"/>
      <c r="V361" s="18"/>
      <c r="W361" s="18"/>
      <c r="X361" s="165"/>
      <c r="Y361" s="165"/>
      <c r="Z361" s="18"/>
      <c r="AA361" s="18"/>
      <c r="AB361" s="18"/>
      <c r="AC361" s="18"/>
      <c r="AD361" s="18"/>
      <c r="AE361" s="18"/>
    </row>
    <row r="362" spans="1:31" s="11" customFormat="1" ht="15" customHeight="1" x14ac:dyDescent="0.3">
      <c r="A362" s="59"/>
      <c r="B362" s="80"/>
      <c r="C362" s="174"/>
      <c r="D362" s="174"/>
      <c r="E362" s="17"/>
      <c r="F362" s="18"/>
      <c r="G362" s="18"/>
      <c r="H362" s="18"/>
      <c r="I362" s="18"/>
      <c r="J362" s="18"/>
      <c r="K362" s="18"/>
      <c r="L362" s="18"/>
      <c r="M362" s="18"/>
      <c r="N362" s="165"/>
      <c r="O362" s="165"/>
      <c r="P362" s="18"/>
      <c r="Q362" s="18"/>
      <c r="R362" s="18"/>
      <c r="S362" s="18"/>
      <c r="T362" s="18"/>
      <c r="U362" s="18"/>
      <c r="V362" s="18"/>
      <c r="W362" s="18"/>
      <c r="X362" s="165"/>
      <c r="Y362" s="165"/>
      <c r="Z362" s="18"/>
      <c r="AA362" s="18"/>
      <c r="AB362" s="18"/>
      <c r="AC362" s="18"/>
      <c r="AD362" s="18"/>
      <c r="AE362" s="18"/>
    </row>
    <row r="363" spans="1:31" s="11" customFormat="1" ht="15" customHeight="1" x14ac:dyDescent="0.3">
      <c r="A363" s="59"/>
      <c r="B363" s="80"/>
      <c r="C363" s="174"/>
      <c r="D363" s="174"/>
      <c r="E363" s="17"/>
      <c r="F363" s="18"/>
      <c r="G363" s="18"/>
      <c r="H363" s="18"/>
      <c r="I363" s="18"/>
      <c r="J363" s="18"/>
      <c r="K363" s="18"/>
      <c r="L363" s="18"/>
      <c r="M363" s="18"/>
      <c r="N363" s="165"/>
      <c r="O363" s="165"/>
      <c r="P363" s="18"/>
      <c r="Q363" s="18"/>
      <c r="R363" s="18"/>
      <c r="S363" s="18"/>
      <c r="T363" s="18"/>
      <c r="U363" s="18"/>
      <c r="V363" s="18"/>
      <c r="W363" s="18"/>
      <c r="X363" s="165"/>
      <c r="Y363" s="165"/>
      <c r="Z363" s="18"/>
      <c r="AA363" s="18"/>
      <c r="AB363" s="18"/>
      <c r="AC363" s="18"/>
      <c r="AD363" s="18"/>
      <c r="AE363" s="18"/>
    </row>
    <row r="364" spans="1:31" s="11" customFormat="1" ht="15" customHeight="1" x14ac:dyDescent="0.3">
      <c r="A364" s="59"/>
      <c r="B364" s="80"/>
      <c r="C364" s="174"/>
      <c r="D364" s="174"/>
      <c r="E364" s="17"/>
      <c r="F364" s="18"/>
      <c r="G364" s="18"/>
      <c r="H364" s="18"/>
      <c r="I364" s="18"/>
      <c r="J364" s="18"/>
      <c r="K364" s="18"/>
      <c r="L364" s="18"/>
      <c r="M364" s="18"/>
      <c r="N364" s="165"/>
      <c r="O364" s="165"/>
      <c r="P364" s="18"/>
      <c r="Q364" s="18"/>
      <c r="R364" s="18"/>
      <c r="S364" s="18"/>
      <c r="T364" s="18"/>
      <c r="U364" s="18"/>
      <c r="V364" s="18"/>
      <c r="W364" s="18"/>
      <c r="X364" s="165"/>
      <c r="Y364" s="165"/>
      <c r="Z364" s="18"/>
      <c r="AA364" s="18"/>
      <c r="AB364" s="18"/>
      <c r="AC364" s="18"/>
      <c r="AD364" s="18"/>
      <c r="AE364" s="18"/>
    </row>
    <row r="365" spans="1:31" s="11" customFormat="1" ht="15" customHeight="1" x14ac:dyDescent="0.3">
      <c r="A365" s="59"/>
      <c r="B365" s="80"/>
      <c r="C365" s="174"/>
      <c r="D365" s="174"/>
      <c r="E365" s="17"/>
      <c r="F365" s="18"/>
      <c r="G365" s="18"/>
      <c r="H365" s="18"/>
      <c r="I365" s="18"/>
      <c r="J365" s="18"/>
      <c r="K365" s="18"/>
      <c r="L365" s="18"/>
      <c r="M365" s="18"/>
      <c r="N365" s="165"/>
      <c r="O365" s="165"/>
      <c r="P365" s="18"/>
      <c r="Q365" s="18"/>
      <c r="R365" s="18"/>
      <c r="S365" s="18"/>
      <c r="T365" s="18"/>
      <c r="U365" s="18"/>
      <c r="V365" s="18"/>
      <c r="W365" s="18"/>
      <c r="X365" s="165"/>
      <c r="Y365" s="165"/>
      <c r="Z365" s="18"/>
      <c r="AA365" s="18"/>
      <c r="AB365" s="18"/>
      <c r="AC365" s="18"/>
      <c r="AD365" s="18"/>
      <c r="AE365" s="18"/>
    </row>
    <row r="366" spans="1:31" s="11" customFormat="1" ht="15" customHeight="1" x14ac:dyDescent="0.3">
      <c r="A366" s="59"/>
      <c r="B366" s="80"/>
      <c r="C366" s="174"/>
      <c r="D366" s="174"/>
      <c r="E366" s="17"/>
      <c r="F366" s="18"/>
      <c r="G366" s="18"/>
      <c r="H366" s="18"/>
      <c r="I366" s="18"/>
      <c r="J366" s="18"/>
      <c r="K366" s="18"/>
      <c r="L366" s="18"/>
      <c r="M366" s="18"/>
      <c r="N366" s="165"/>
      <c r="O366" s="165"/>
      <c r="P366" s="18"/>
      <c r="Q366" s="18"/>
      <c r="R366" s="18"/>
      <c r="S366" s="18"/>
      <c r="T366" s="18"/>
      <c r="U366" s="18"/>
      <c r="V366" s="18"/>
      <c r="W366" s="18"/>
      <c r="X366" s="165"/>
      <c r="Y366" s="165"/>
      <c r="Z366" s="18"/>
      <c r="AA366" s="18"/>
      <c r="AB366" s="18"/>
      <c r="AC366" s="18"/>
      <c r="AD366" s="18"/>
      <c r="AE366" s="18"/>
    </row>
    <row r="367" spans="1:31" s="11" customFormat="1" ht="15" customHeight="1" x14ac:dyDescent="0.3">
      <c r="A367" s="59"/>
      <c r="B367" s="80"/>
      <c r="C367" s="174"/>
      <c r="D367" s="174"/>
      <c r="E367" s="17"/>
      <c r="F367" s="18"/>
      <c r="G367" s="18"/>
      <c r="H367" s="18"/>
      <c r="I367" s="18"/>
      <c r="J367" s="18"/>
      <c r="K367" s="18"/>
      <c r="L367" s="18"/>
      <c r="M367" s="18"/>
      <c r="N367" s="165"/>
      <c r="O367" s="165"/>
      <c r="P367" s="18"/>
      <c r="Q367" s="18"/>
      <c r="R367" s="18"/>
      <c r="S367" s="18"/>
      <c r="T367" s="18"/>
      <c r="U367" s="18"/>
      <c r="V367" s="18"/>
      <c r="W367" s="18"/>
      <c r="X367" s="165"/>
      <c r="Y367" s="165"/>
      <c r="Z367" s="18"/>
      <c r="AA367" s="18"/>
      <c r="AB367" s="18"/>
      <c r="AC367" s="18"/>
      <c r="AD367" s="18"/>
      <c r="AE367" s="18"/>
    </row>
    <row r="368" spans="1:31" s="11" customFormat="1" ht="15" customHeight="1" x14ac:dyDescent="0.3">
      <c r="A368" s="59"/>
      <c r="B368" s="80"/>
      <c r="C368" s="174"/>
      <c r="D368" s="174"/>
      <c r="E368" s="17"/>
      <c r="F368" s="18"/>
      <c r="G368" s="18"/>
      <c r="H368" s="18"/>
      <c r="I368" s="18"/>
      <c r="J368" s="18"/>
      <c r="K368" s="18"/>
      <c r="L368" s="18"/>
      <c r="M368" s="18"/>
      <c r="N368" s="165"/>
      <c r="O368" s="165"/>
      <c r="P368" s="18"/>
      <c r="Q368" s="18"/>
      <c r="R368" s="18"/>
      <c r="S368" s="18"/>
      <c r="T368" s="18"/>
      <c r="U368" s="18"/>
      <c r="V368" s="18"/>
      <c r="W368" s="18"/>
      <c r="X368" s="165"/>
      <c r="Y368" s="165"/>
      <c r="Z368" s="18"/>
      <c r="AA368" s="18"/>
      <c r="AB368" s="18"/>
      <c r="AC368" s="18"/>
      <c r="AD368" s="18"/>
      <c r="AE368" s="18"/>
    </row>
    <row r="369" spans="1:31" s="11" customFormat="1" ht="15" customHeight="1" x14ac:dyDescent="0.3">
      <c r="A369" s="59"/>
      <c r="B369" s="80"/>
      <c r="C369" s="174"/>
      <c r="D369" s="174"/>
      <c r="E369" s="17"/>
      <c r="F369" s="18"/>
      <c r="G369" s="18"/>
      <c r="H369" s="18"/>
      <c r="I369" s="18"/>
      <c r="J369" s="18"/>
      <c r="K369" s="18"/>
      <c r="L369" s="18"/>
      <c r="M369" s="18"/>
      <c r="N369" s="165"/>
      <c r="O369" s="165"/>
      <c r="P369" s="18"/>
      <c r="Q369" s="18"/>
      <c r="R369" s="18"/>
      <c r="S369" s="18"/>
      <c r="T369" s="18"/>
      <c r="U369" s="18"/>
      <c r="V369" s="18"/>
      <c r="W369" s="18"/>
      <c r="X369" s="165"/>
      <c r="Y369" s="165"/>
      <c r="Z369" s="18"/>
      <c r="AA369" s="18"/>
      <c r="AB369" s="18"/>
      <c r="AC369" s="18"/>
      <c r="AD369" s="18"/>
      <c r="AE369" s="18"/>
    </row>
    <row r="370" spans="1:31" s="11" customFormat="1" ht="15" customHeight="1" x14ac:dyDescent="0.3">
      <c r="A370" s="59"/>
      <c r="B370" s="80"/>
      <c r="C370" s="174"/>
      <c r="D370" s="174"/>
      <c r="E370" s="17"/>
      <c r="F370" s="18"/>
      <c r="G370" s="18"/>
      <c r="H370" s="18"/>
      <c r="I370" s="18"/>
      <c r="J370" s="18"/>
      <c r="K370" s="18"/>
      <c r="L370" s="18"/>
      <c r="M370" s="18"/>
      <c r="N370" s="165"/>
      <c r="O370" s="165"/>
      <c r="P370" s="18"/>
      <c r="Q370" s="18"/>
      <c r="R370" s="18"/>
      <c r="S370" s="18"/>
      <c r="T370" s="18"/>
      <c r="U370" s="18"/>
      <c r="V370" s="18"/>
      <c r="W370" s="18"/>
      <c r="X370" s="165"/>
      <c r="Y370" s="165"/>
      <c r="Z370" s="18"/>
      <c r="AA370" s="18"/>
      <c r="AB370" s="18"/>
      <c r="AC370" s="18"/>
      <c r="AD370" s="18"/>
      <c r="AE370" s="18"/>
    </row>
    <row r="371" spans="1:31" s="11" customFormat="1" ht="15" customHeight="1" x14ac:dyDescent="0.3">
      <c r="A371" s="59"/>
      <c r="B371" s="80"/>
      <c r="C371" s="174"/>
      <c r="D371" s="174"/>
      <c r="E371" s="17"/>
      <c r="F371" s="18"/>
      <c r="G371" s="18"/>
      <c r="H371" s="18"/>
      <c r="I371" s="18"/>
      <c r="J371" s="18"/>
      <c r="K371" s="18"/>
      <c r="L371" s="18"/>
      <c r="M371" s="18"/>
      <c r="N371" s="165"/>
      <c r="O371" s="165"/>
      <c r="P371" s="18"/>
      <c r="Q371" s="18"/>
      <c r="R371" s="18"/>
      <c r="S371" s="18"/>
      <c r="T371" s="18"/>
      <c r="U371" s="18"/>
      <c r="V371" s="18"/>
      <c r="W371" s="18"/>
      <c r="X371" s="165"/>
      <c r="Y371" s="165"/>
      <c r="Z371" s="18"/>
      <c r="AA371" s="18"/>
      <c r="AB371" s="18"/>
      <c r="AC371" s="18"/>
      <c r="AD371" s="18"/>
      <c r="AE371" s="18"/>
    </row>
    <row r="372" spans="1:31" s="11" customFormat="1" ht="15" customHeight="1" x14ac:dyDescent="0.3">
      <c r="A372" s="59"/>
      <c r="B372" s="80"/>
      <c r="C372" s="174"/>
      <c r="D372" s="174"/>
      <c r="E372" s="17"/>
      <c r="F372" s="18"/>
      <c r="G372" s="18"/>
      <c r="H372" s="18"/>
      <c r="I372" s="18"/>
      <c r="J372" s="18"/>
      <c r="K372" s="18"/>
      <c r="L372" s="18"/>
      <c r="M372" s="18"/>
      <c r="N372" s="165"/>
      <c r="O372" s="165"/>
      <c r="P372" s="18"/>
      <c r="Q372" s="18"/>
      <c r="R372" s="18"/>
      <c r="S372" s="18"/>
      <c r="T372" s="18"/>
      <c r="U372" s="18"/>
      <c r="V372" s="18"/>
      <c r="W372" s="18"/>
      <c r="X372" s="165"/>
      <c r="Y372" s="165"/>
      <c r="Z372" s="18"/>
      <c r="AA372" s="18"/>
      <c r="AB372" s="18"/>
      <c r="AC372" s="18"/>
      <c r="AD372" s="18"/>
      <c r="AE372" s="18"/>
    </row>
    <row r="373" spans="1:31" s="11" customFormat="1" ht="15" customHeight="1" x14ac:dyDescent="0.3">
      <c r="A373" s="59"/>
      <c r="B373" s="80"/>
      <c r="C373" s="174"/>
      <c r="D373" s="174"/>
      <c r="E373" s="17"/>
      <c r="F373" s="18"/>
      <c r="G373" s="18"/>
      <c r="H373" s="18"/>
      <c r="I373" s="18"/>
      <c r="J373" s="18"/>
      <c r="K373" s="18"/>
      <c r="L373" s="18"/>
      <c r="M373" s="18"/>
      <c r="N373" s="165"/>
      <c r="O373" s="165"/>
      <c r="P373" s="18"/>
      <c r="Q373" s="18"/>
      <c r="R373" s="18"/>
      <c r="S373" s="18"/>
      <c r="T373" s="18"/>
      <c r="U373" s="18"/>
      <c r="V373" s="18"/>
      <c r="W373" s="18"/>
      <c r="X373" s="165"/>
      <c r="Y373" s="165"/>
      <c r="Z373" s="18"/>
      <c r="AA373" s="18"/>
      <c r="AB373" s="18"/>
      <c r="AC373" s="18"/>
      <c r="AD373" s="18"/>
      <c r="AE373" s="18"/>
    </row>
    <row r="374" spans="1:31" s="11" customFormat="1" ht="15" customHeight="1" x14ac:dyDescent="0.3">
      <c r="A374" s="59"/>
      <c r="B374" s="80"/>
      <c r="C374" s="174"/>
      <c r="D374" s="174"/>
      <c r="E374" s="17"/>
      <c r="F374" s="18"/>
      <c r="G374" s="18"/>
      <c r="H374" s="18"/>
      <c r="I374" s="18"/>
      <c r="J374" s="18"/>
      <c r="K374" s="18"/>
      <c r="L374" s="18"/>
      <c r="M374" s="18"/>
      <c r="N374" s="165"/>
      <c r="O374" s="165"/>
      <c r="P374" s="18"/>
      <c r="Q374" s="18"/>
      <c r="R374" s="18"/>
      <c r="S374" s="18"/>
      <c r="T374" s="18"/>
      <c r="U374" s="18"/>
      <c r="V374" s="18"/>
      <c r="W374" s="18"/>
      <c r="X374" s="165"/>
      <c r="Y374" s="165"/>
      <c r="Z374" s="18"/>
      <c r="AA374" s="18"/>
      <c r="AB374" s="18"/>
      <c r="AC374" s="18"/>
      <c r="AD374" s="18"/>
      <c r="AE374" s="18"/>
    </row>
    <row r="375" spans="1:31" s="11" customFormat="1" ht="15" customHeight="1" x14ac:dyDescent="0.3">
      <c r="A375" s="59"/>
      <c r="B375" s="80"/>
      <c r="C375" s="174"/>
      <c r="D375" s="174"/>
      <c r="E375" s="17"/>
      <c r="F375" s="18"/>
      <c r="G375" s="18"/>
      <c r="H375" s="18"/>
      <c r="I375" s="18"/>
      <c r="J375" s="18"/>
      <c r="K375" s="18"/>
      <c r="L375" s="18"/>
      <c r="M375" s="18"/>
      <c r="N375" s="165"/>
      <c r="O375" s="165"/>
      <c r="P375" s="18"/>
      <c r="Q375" s="18"/>
      <c r="R375" s="18"/>
      <c r="S375" s="18"/>
      <c r="T375" s="18"/>
      <c r="U375" s="18"/>
      <c r="V375" s="18"/>
      <c r="W375" s="18"/>
      <c r="X375" s="165"/>
      <c r="Y375" s="165"/>
      <c r="Z375" s="18"/>
      <c r="AA375" s="18"/>
      <c r="AB375" s="18"/>
      <c r="AC375" s="18"/>
      <c r="AD375" s="18"/>
      <c r="AE375" s="18"/>
    </row>
    <row r="376" spans="1:31" s="11" customFormat="1" ht="15" customHeight="1" x14ac:dyDescent="0.3">
      <c r="A376" s="59"/>
      <c r="B376" s="80"/>
      <c r="C376" s="174"/>
      <c r="D376" s="174"/>
      <c r="E376" s="17"/>
      <c r="F376" s="18"/>
      <c r="G376" s="18"/>
      <c r="H376" s="18"/>
      <c r="I376" s="18"/>
      <c r="J376" s="18"/>
      <c r="K376" s="18"/>
      <c r="L376" s="18"/>
      <c r="M376" s="18"/>
      <c r="N376" s="165"/>
      <c r="O376" s="165"/>
      <c r="P376" s="18"/>
      <c r="Q376" s="18"/>
      <c r="R376" s="18"/>
      <c r="S376" s="18"/>
      <c r="T376" s="18"/>
      <c r="U376" s="18"/>
      <c r="V376" s="18"/>
      <c r="W376" s="18"/>
      <c r="X376" s="165"/>
      <c r="Y376" s="165"/>
      <c r="Z376" s="18"/>
      <c r="AA376" s="18"/>
      <c r="AB376" s="18"/>
      <c r="AC376" s="18"/>
      <c r="AD376" s="18"/>
      <c r="AE376" s="18"/>
    </row>
    <row r="377" spans="1:31" s="11" customFormat="1" ht="15" customHeight="1" x14ac:dyDescent="0.3">
      <c r="A377" s="59"/>
      <c r="B377" s="80"/>
      <c r="C377" s="174"/>
      <c r="D377" s="174"/>
      <c r="E377" s="17"/>
      <c r="F377" s="18"/>
      <c r="G377" s="18"/>
      <c r="H377" s="18"/>
      <c r="I377" s="18"/>
      <c r="J377" s="18"/>
      <c r="K377" s="18"/>
      <c r="L377" s="18"/>
      <c r="M377" s="18"/>
      <c r="N377" s="165"/>
      <c r="O377" s="165"/>
      <c r="P377" s="18"/>
      <c r="Q377" s="18"/>
      <c r="R377" s="18"/>
      <c r="S377" s="18"/>
      <c r="T377" s="18"/>
      <c r="U377" s="18"/>
      <c r="V377" s="18"/>
      <c r="W377" s="18"/>
      <c r="X377" s="165"/>
      <c r="Y377" s="165"/>
      <c r="Z377" s="18"/>
      <c r="AA377" s="18"/>
      <c r="AB377" s="18"/>
      <c r="AC377" s="18"/>
      <c r="AD377" s="18"/>
      <c r="AE377" s="18"/>
    </row>
    <row r="378" spans="1:31" s="11" customFormat="1" ht="15" customHeight="1" x14ac:dyDescent="0.3">
      <c r="A378" s="59"/>
      <c r="B378" s="80"/>
      <c r="C378" s="174"/>
      <c r="D378" s="174"/>
      <c r="E378" s="17"/>
      <c r="F378" s="18"/>
      <c r="G378" s="18"/>
      <c r="H378" s="18"/>
      <c r="I378" s="18"/>
      <c r="J378" s="18"/>
      <c r="K378" s="18"/>
      <c r="L378" s="18"/>
      <c r="M378" s="18"/>
      <c r="N378" s="165"/>
      <c r="O378" s="165"/>
      <c r="P378" s="18"/>
      <c r="Q378" s="18"/>
      <c r="R378" s="18"/>
      <c r="S378" s="18"/>
      <c r="T378" s="18"/>
      <c r="U378" s="18"/>
      <c r="V378" s="18"/>
      <c r="W378" s="18"/>
      <c r="X378" s="165"/>
      <c r="Y378" s="165"/>
      <c r="Z378" s="18"/>
      <c r="AA378" s="18"/>
      <c r="AB378" s="18"/>
      <c r="AC378" s="18"/>
      <c r="AD378" s="18"/>
      <c r="AE378" s="18"/>
    </row>
    <row r="379" spans="1:31" s="11" customFormat="1" ht="15" customHeight="1" x14ac:dyDescent="0.3">
      <c r="A379" s="59"/>
      <c r="B379" s="80"/>
      <c r="C379" s="174"/>
      <c r="D379" s="174"/>
      <c r="E379" s="17"/>
      <c r="F379" s="18"/>
      <c r="G379" s="18"/>
      <c r="H379" s="18"/>
      <c r="I379" s="18"/>
      <c r="J379" s="18"/>
      <c r="K379" s="18"/>
      <c r="L379" s="18"/>
      <c r="M379" s="18"/>
      <c r="N379" s="165"/>
      <c r="O379" s="165"/>
      <c r="P379" s="18"/>
      <c r="Q379" s="18"/>
      <c r="R379" s="18"/>
      <c r="S379" s="18"/>
      <c r="T379" s="18"/>
      <c r="U379" s="18"/>
      <c r="V379" s="18"/>
      <c r="W379" s="18"/>
      <c r="X379" s="165"/>
      <c r="Y379" s="165"/>
      <c r="Z379" s="18"/>
      <c r="AA379" s="18"/>
      <c r="AB379" s="18"/>
      <c r="AC379" s="18"/>
      <c r="AD379" s="18"/>
      <c r="AE379" s="18"/>
    </row>
    <row r="380" spans="1:31" s="11" customFormat="1" ht="15" customHeight="1" x14ac:dyDescent="0.3">
      <c r="A380" s="59"/>
      <c r="B380" s="80"/>
      <c r="C380" s="174"/>
      <c r="D380" s="174"/>
      <c r="E380" s="17"/>
      <c r="F380" s="18"/>
      <c r="G380" s="18"/>
      <c r="H380" s="18"/>
      <c r="I380" s="18"/>
      <c r="J380" s="18"/>
      <c r="K380" s="18"/>
      <c r="L380" s="18"/>
      <c r="M380" s="18"/>
      <c r="N380" s="165"/>
      <c r="O380" s="165"/>
      <c r="P380" s="18"/>
      <c r="Q380" s="18"/>
      <c r="R380" s="18"/>
      <c r="S380" s="18"/>
      <c r="T380" s="18"/>
      <c r="U380" s="18"/>
      <c r="V380" s="18"/>
      <c r="W380" s="18"/>
      <c r="X380" s="165"/>
      <c r="Y380" s="165"/>
      <c r="Z380" s="18"/>
      <c r="AA380" s="18"/>
      <c r="AB380" s="18"/>
      <c r="AC380" s="18"/>
      <c r="AD380" s="18"/>
      <c r="AE380" s="18"/>
    </row>
    <row r="381" spans="1:31" s="11" customFormat="1" ht="15" customHeight="1" x14ac:dyDescent="0.3">
      <c r="A381" s="59"/>
      <c r="B381" s="80"/>
      <c r="C381" s="174"/>
      <c r="D381" s="174"/>
      <c r="E381" s="17"/>
      <c r="F381" s="18"/>
      <c r="G381" s="18"/>
      <c r="H381" s="18"/>
      <c r="I381" s="18"/>
      <c r="J381" s="18"/>
      <c r="K381" s="18"/>
      <c r="L381" s="18"/>
      <c r="M381" s="18"/>
      <c r="N381" s="165"/>
      <c r="O381" s="165"/>
      <c r="P381" s="18"/>
      <c r="Q381" s="18"/>
      <c r="R381" s="18"/>
      <c r="S381" s="18"/>
      <c r="T381" s="18"/>
      <c r="U381" s="18"/>
      <c r="V381" s="18"/>
      <c r="W381" s="18"/>
      <c r="X381" s="165"/>
      <c r="Y381" s="165"/>
      <c r="Z381" s="18"/>
      <c r="AA381" s="18"/>
      <c r="AB381" s="18"/>
      <c r="AC381" s="18"/>
      <c r="AD381" s="18"/>
      <c r="AE381" s="18"/>
    </row>
    <row r="382" spans="1:31" s="11" customFormat="1" ht="15" customHeight="1" x14ac:dyDescent="0.3">
      <c r="A382" s="59"/>
      <c r="B382" s="80"/>
      <c r="C382" s="174"/>
      <c r="D382" s="174"/>
      <c r="E382" s="17"/>
      <c r="F382" s="18"/>
      <c r="G382" s="18"/>
      <c r="H382" s="18"/>
      <c r="I382" s="18"/>
      <c r="J382" s="18"/>
      <c r="K382" s="18"/>
      <c r="L382" s="18"/>
      <c r="M382" s="18"/>
      <c r="N382" s="165"/>
      <c r="O382" s="165"/>
      <c r="P382" s="18"/>
      <c r="Q382" s="18"/>
      <c r="R382" s="18"/>
      <c r="S382" s="18"/>
      <c r="T382" s="18"/>
      <c r="U382" s="18"/>
      <c r="V382" s="18"/>
      <c r="W382" s="18"/>
      <c r="X382" s="165"/>
      <c r="Y382" s="165"/>
      <c r="Z382" s="18"/>
      <c r="AA382" s="18"/>
      <c r="AB382" s="18"/>
      <c r="AC382" s="18"/>
      <c r="AD382" s="18"/>
      <c r="AE382" s="18"/>
    </row>
    <row r="383" spans="1:31" s="11" customFormat="1" ht="15" customHeight="1" x14ac:dyDescent="0.3">
      <c r="A383" s="59"/>
      <c r="B383" s="80"/>
      <c r="C383" s="174"/>
      <c r="D383" s="174"/>
      <c r="E383" s="17"/>
      <c r="F383" s="18"/>
      <c r="G383" s="18"/>
      <c r="H383" s="18"/>
      <c r="I383" s="18"/>
      <c r="J383" s="18"/>
      <c r="K383" s="18"/>
      <c r="L383" s="18"/>
      <c r="M383" s="18"/>
      <c r="N383" s="165"/>
      <c r="O383" s="165"/>
      <c r="P383" s="18"/>
      <c r="Q383" s="18"/>
      <c r="R383" s="18"/>
      <c r="S383" s="18"/>
      <c r="T383" s="18"/>
      <c r="U383" s="18"/>
      <c r="V383" s="18"/>
      <c r="W383" s="18"/>
      <c r="X383" s="165"/>
      <c r="Y383" s="165"/>
      <c r="Z383" s="18"/>
      <c r="AA383" s="18"/>
      <c r="AB383" s="18"/>
      <c r="AC383" s="18"/>
      <c r="AD383" s="18"/>
      <c r="AE383" s="18"/>
    </row>
    <row r="384" spans="1:31" s="11" customFormat="1" ht="15" customHeight="1" x14ac:dyDescent="0.3">
      <c r="A384" s="59"/>
      <c r="B384" s="80"/>
      <c r="C384" s="174"/>
      <c r="D384" s="174"/>
      <c r="E384" s="17"/>
      <c r="F384" s="18"/>
      <c r="G384" s="18"/>
      <c r="H384" s="18"/>
      <c r="I384" s="18"/>
      <c r="J384" s="18"/>
      <c r="K384" s="18"/>
      <c r="L384" s="18"/>
      <c r="M384" s="18"/>
      <c r="N384" s="165"/>
      <c r="O384" s="165"/>
      <c r="P384" s="18"/>
      <c r="Q384" s="18"/>
      <c r="R384" s="18"/>
      <c r="S384" s="18"/>
      <c r="T384" s="18"/>
      <c r="U384" s="18"/>
      <c r="V384" s="18"/>
      <c r="W384" s="18"/>
      <c r="X384" s="165"/>
      <c r="Y384" s="165"/>
      <c r="Z384" s="18"/>
      <c r="AA384" s="18"/>
      <c r="AB384" s="18"/>
      <c r="AC384" s="18"/>
      <c r="AD384" s="18"/>
      <c r="AE384" s="18"/>
    </row>
    <row r="385" spans="1:31" s="11" customFormat="1" ht="15" customHeight="1" x14ac:dyDescent="0.3">
      <c r="A385" s="59"/>
      <c r="B385" s="80"/>
      <c r="C385" s="174"/>
      <c r="D385" s="174"/>
      <c r="E385" s="17"/>
      <c r="F385" s="18"/>
      <c r="G385" s="18"/>
      <c r="H385" s="18"/>
      <c r="I385" s="18"/>
      <c r="J385" s="18"/>
      <c r="K385" s="18"/>
      <c r="L385" s="18"/>
      <c r="M385" s="18"/>
      <c r="N385" s="165"/>
      <c r="O385" s="165"/>
      <c r="P385" s="18"/>
      <c r="Q385" s="18"/>
      <c r="R385" s="18"/>
      <c r="S385" s="18"/>
      <c r="T385" s="18"/>
      <c r="U385" s="18"/>
      <c r="V385" s="18"/>
      <c r="W385" s="18"/>
      <c r="X385" s="165"/>
      <c r="Y385" s="165"/>
      <c r="Z385" s="18"/>
      <c r="AA385" s="18"/>
      <c r="AB385" s="18"/>
      <c r="AC385" s="18"/>
      <c r="AD385" s="18"/>
      <c r="AE385" s="18"/>
    </row>
    <row r="386" spans="1:31" s="11" customFormat="1" ht="15" customHeight="1" x14ac:dyDescent="0.3">
      <c r="A386" s="59"/>
      <c r="B386" s="80"/>
      <c r="C386" s="174"/>
      <c r="D386" s="174"/>
      <c r="E386" s="17"/>
      <c r="F386" s="18"/>
      <c r="G386" s="18"/>
      <c r="H386" s="18"/>
      <c r="I386" s="18"/>
      <c r="J386" s="18"/>
      <c r="K386" s="18"/>
      <c r="L386" s="18"/>
      <c r="M386" s="18"/>
      <c r="N386" s="165"/>
      <c r="O386" s="165"/>
      <c r="P386" s="18"/>
      <c r="Q386" s="18"/>
      <c r="R386" s="18"/>
      <c r="S386" s="18"/>
      <c r="T386" s="18"/>
      <c r="U386" s="18"/>
      <c r="V386" s="18"/>
      <c r="W386" s="18"/>
      <c r="X386" s="165"/>
      <c r="Y386" s="165"/>
      <c r="Z386" s="18"/>
      <c r="AA386" s="18"/>
      <c r="AB386" s="18"/>
      <c r="AC386" s="18"/>
      <c r="AD386" s="18"/>
      <c r="AE386" s="18"/>
    </row>
    <row r="387" spans="1:31" s="11" customFormat="1" ht="15" customHeight="1" x14ac:dyDescent="0.3">
      <c r="A387" s="59"/>
      <c r="B387" s="80"/>
      <c r="C387" s="174"/>
      <c r="D387" s="174"/>
      <c r="E387" s="17"/>
      <c r="F387" s="18"/>
      <c r="G387" s="18"/>
      <c r="H387" s="18"/>
      <c r="I387" s="18"/>
      <c r="J387" s="18"/>
      <c r="K387" s="18"/>
      <c r="L387" s="18"/>
      <c r="M387" s="18"/>
      <c r="N387" s="165"/>
      <c r="O387" s="165"/>
      <c r="P387" s="18"/>
      <c r="Q387" s="18"/>
      <c r="R387" s="18"/>
      <c r="S387" s="18"/>
      <c r="T387" s="18"/>
      <c r="U387" s="18"/>
      <c r="V387" s="18"/>
      <c r="W387" s="18"/>
      <c r="X387" s="165"/>
      <c r="Y387" s="165"/>
      <c r="Z387" s="18"/>
      <c r="AA387" s="18"/>
      <c r="AB387" s="18"/>
      <c r="AC387" s="18"/>
      <c r="AD387" s="18"/>
      <c r="AE387" s="18"/>
    </row>
    <row r="388" spans="1:31" s="11" customFormat="1" ht="15" customHeight="1" x14ac:dyDescent="0.3">
      <c r="A388" s="59"/>
      <c r="B388" s="80"/>
      <c r="C388" s="174"/>
      <c r="D388" s="174"/>
      <c r="E388" s="17"/>
      <c r="F388" s="18"/>
      <c r="G388" s="18"/>
      <c r="H388" s="18"/>
      <c r="I388" s="18"/>
      <c r="J388" s="18"/>
      <c r="K388" s="18"/>
      <c r="L388" s="18"/>
      <c r="M388" s="18"/>
      <c r="N388" s="165"/>
      <c r="O388" s="165"/>
      <c r="P388" s="18"/>
      <c r="Q388" s="18"/>
      <c r="R388" s="18"/>
      <c r="S388" s="18"/>
      <c r="T388" s="18"/>
      <c r="U388" s="18"/>
      <c r="V388" s="18"/>
      <c r="W388" s="18"/>
      <c r="X388" s="165"/>
      <c r="Y388" s="165"/>
      <c r="Z388" s="18"/>
      <c r="AA388" s="18"/>
      <c r="AB388" s="18"/>
      <c r="AC388" s="18"/>
      <c r="AD388" s="18"/>
      <c r="AE388" s="18"/>
    </row>
    <row r="389" spans="1:31" s="11" customFormat="1" ht="15" customHeight="1" x14ac:dyDescent="0.3">
      <c r="A389" s="59"/>
      <c r="B389" s="80"/>
      <c r="C389" s="174"/>
      <c r="D389" s="174"/>
      <c r="E389" s="17"/>
      <c r="F389" s="18"/>
      <c r="G389" s="18"/>
      <c r="H389" s="18"/>
      <c r="I389" s="18"/>
      <c r="J389" s="18"/>
      <c r="K389" s="18"/>
      <c r="L389" s="18"/>
      <c r="M389" s="18"/>
      <c r="N389" s="165"/>
      <c r="O389" s="165"/>
      <c r="P389" s="18"/>
      <c r="Q389" s="18"/>
      <c r="R389" s="18"/>
      <c r="S389" s="18"/>
      <c r="T389" s="18"/>
      <c r="U389" s="18"/>
      <c r="V389" s="18"/>
      <c r="W389" s="18"/>
      <c r="X389" s="165"/>
      <c r="Y389" s="165"/>
      <c r="Z389" s="18"/>
      <c r="AA389" s="18"/>
      <c r="AB389" s="18"/>
      <c r="AC389" s="18"/>
      <c r="AD389" s="18"/>
      <c r="AE389" s="18"/>
    </row>
    <row r="390" spans="1:31" s="11" customFormat="1" ht="15" customHeight="1" x14ac:dyDescent="0.3">
      <c r="A390" s="59"/>
      <c r="B390" s="80"/>
      <c r="C390" s="174"/>
      <c r="D390" s="174"/>
      <c r="E390" s="17"/>
      <c r="F390" s="18"/>
      <c r="G390" s="18"/>
      <c r="H390" s="18"/>
      <c r="I390" s="18"/>
      <c r="J390" s="18"/>
      <c r="K390" s="18"/>
      <c r="L390" s="18"/>
      <c r="M390" s="18"/>
      <c r="N390" s="165"/>
      <c r="O390" s="165"/>
      <c r="P390" s="18"/>
      <c r="Q390" s="18"/>
      <c r="R390" s="18"/>
      <c r="S390" s="18"/>
      <c r="T390" s="18"/>
      <c r="U390" s="18"/>
      <c r="V390" s="18"/>
      <c r="W390" s="18"/>
      <c r="X390" s="165"/>
      <c r="Y390" s="165"/>
      <c r="Z390" s="18"/>
      <c r="AA390" s="18"/>
      <c r="AB390" s="18"/>
      <c r="AC390" s="18"/>
      <c r="AD390" s="18"/>
      <c r="AE390" s="18"/>
    </row>
    <row r="391" spans="1:31" s="11" customFormat="1" ht="15" customHeight="1" x14ac:dyDescent="0.3">
      <c r="A391" s="59"/>
      <c r="B391" s="80"/>
      <c r="C391" s="174"/>
      <c r="D391" s="174"/>
      <c r="E391" s="17"/>
      <c r="F391" s="18"/>
      <c r="G391" s="18"/>
      <c r="H391" s="18"/>
      <c r="I391" s="18"/>
      <c r="J391" s="18"/>
      <c r="K391" s="18"/>
      <c r="L391" s="18"/>
      <c r="M391" s="18"/>
      <c r="N391" s="165"/>
      <c r="O391" s="165"/>
      <c r="P391" s="18"/>
      <c r="Q391" s="18"/>
      <c r="R391" s="18"/>
      <c r="S391" s="18"/>
      <c r="T391" s="18"/>
      <c r="U391" s="18"/>
      <c r="V391" s="18"/>
      <c r="W391" s="18"/>
      <c r="X391" s="165"/>
      <c r="Y391" s="165"/>
      <c r="Z391" s="18"/>
      <c r="AA391" s="18"/>
      <c r="AB391" s="18"/>
      <c r="AC391" s="18"/>
      <c r="AD391" s="18"/>
      <c r="AE391" s="18"/>
    </row>
    <row r="392" spans="1:31" s="11" customFormat="1" ht="15" customHeight="1" x14ac:dyDescent="0.3">
      <c r="A392" s="59"/>
      <c r="B392" s="80"/>
      <c r="C392" s="174"/>
      <c r="D392" s="174"/>
      <c r="E392" s="17"/>
      <c r="F392" s="18"/>
      <c r="G392" s="18"/>
      <c r="H392" s="18"/>
      <c r="I392" s="18"/>
      <c r="J392" s="18"/>
      <c r="K392" s="18"/>
      <c r="L392" s="18"/>
      <c r="M392" s="18"/>
      <c r="N392" s="165"/>
      <c r="O392" s="165"/>
      <c r="P392" s="18"/>
      <c r="Q392" s="18"/>
      <c r="R392" s="18"/>
      <c r="S392" s="18"/>
      <c r="T392" s="18"/>
      <c r="U392" s="18"/>
      <c r="V392" s="18"/>
      <c r="W392" s="18"/>
      <c r="X392" s="165"/>
      <c r="Y392" s="165"/>
      <c r="Z392" s="18"/>
      <c r="AA392" s="18"/>
      <c r="AB392" s="18"/>
      <c r="AC392" s="18"/>
      <c r="AD392" s="18"/>
      <c r="AE392" s="18"/>
    </row>
    <row r="393" spans="1:31" s="11" customFormat="1" ht="15" customHeight="1" x14ac:dyDescent="0.3">
      <c r="A393" s="59"/>
      <c r="B393" s="80"/>
      <c r="C393" s="174"/>
      <c r="D393" s="174"/>
      <c r="E393" s="17"/>
      <c r="F393" s="18"/>
      <c r="G393" s="18"/>
      <c r="H393" s="18"/>
      <c r="I393" s="18"/>
      <c r="J393" s="18"/>
      <c r="K393" s="18"/>
      <c r="L393" s="18"/>
      <c r="M393" s="18"/>
      <c r="N393" s="165"/>
      <c r="O393" s="165"/>
      <c r="P393" s="18"/>
      <c r="Q393" s="18"/>
      <c r="R393" s="18"/>
      <c r="S393" s="18"/>
      <c r="T393" s="18"/>
      <c r="U393" s="18"/>
      <c r="V393" s="18"/>
      <c r="W393" s="18"/>
      <c r="X393" s="165"/>
      <c r="Y393" s="165"/>
      <c r="Z393" s="18"/>
      <c r="AA393" s="18"/>
      <c r="AB393" s="18"/>
      <c r="AC393" s="18"/>
      <c r="AD393" s="18"/>
      <c r="AE393" s="18"/>
    </row>
    <row r="394" spans="1:31" s="11" customFormat="1" ht="15" customHeight="1" x14ac:dyDescent="0.3">
      <c r="A394" s="59"/>
      <c r="B394" s="80"/>
      <c r="C394" s="174"/>
      <c r="D394" s="174"/>
      <c r="E394" s="17"/>
      <c r="F394" s="18"/>
      <c r="G394" s="18"/>
      <c r="H394" s="18"/>
      <c r="I394" s="18"/>
      <c r="J394" s="18"/>
      <c r="K394" s="18"/>
      <c r="L394" s="18"/>
      <c r="M394" s="18"/>
      <c r="N394" s="165"/>
      <c r="O394" s="165"/>
      <c r="P394" s="18"/>
      <c r="Q394" s="18"/>
      <c r="R394" s="18"/>
      <c r="S394" s="18"/>
      <c r="T394" s="18"/>
      <c r="U394" s="18"/>
      <c r="V394" s="18"/>
      <c r="W394" s="18"/>
      <c r="X394" s="165"/>
      <c r="Y394" s="165"/>
      <c r="Z394" s="18"/>
      <c r="AA394" s="18"/>
      <c r="AB394" s="18"/>
      <c r="AC394" s="18"/>
      <c r="AD394" s="18"/>
      <c r="AE394" s="18"/>
    </row>
    <row r="395" spans="1:31" s="11" customFormat="1" ht="15" customHeight="1" x14ac:dyDescent="0.3">
      <c r="A395" s="59"/>
      <c r="B395" s="80"/>
      <c r="C395" s="174"/>
      <c r="D395" s="174"/>
      <c r="E395" s="17"/>
      <c r="F395" s="18"/>
      <c r="G395" s="18"/>
      <c r="H395" s="18"/>
      <c r="I395" s="18"/>
      <c r="J395" s="18"/>
      <c r="K395" s="18"/>
      <c r="L395" s="18"/>
      <c r="M395" s="18"/>
      <c r="N395" s="165"/>
      <c r="O395" s="165"/>
      <c r="P395" s="18"/>
      <c r="Q395" s="18"/>
      <c r="R395" s="18"/>
      <c r="S395" s="18"/>
      <c r="T395" s="18"/>
      <c r="U395" s="18"/>
      <c r="V395" s="18"/>
      <c r="W395" s="18"/>
      <c r="X395" s="165"/>
      <c r="Y395" s="165"/>
      <c r="Z395" s="18"/>
      <c r="AA395" s="18"/>
      <c r="AB395" s="18"/>
      <c r="AC395" s="18"/>
      <c r="AD395" s="18"/>
      <c r="AE395" s="18"/>
    </row>
    <row r="396" spans="1:31" s="11" customFormat="1" ht="15" customHeight="1" x14ac:dyDescent="0.3">
      <c r="A396" s="59"/>
      <c r="B396" s="80"/>
      <c r="C396" s="174"/>
      <c r="D396" s="174"/>
      <c r="E396" s="17"/>
      <c r="F396" s="18"/>
      <c r="G396" s="18"/>
      <c r="H396" s="18"/>
      <c r="I396" s="18"/>
      <c r="J396" s="18"/>
      <c r="K396" s="18"/>
      <c r="L396" s="18"/>
      <c r="M396" s="18"/>
      <c r="N396" s="165"/>
      <c r="O396" s="165"/>
      <c r="P396" s="18"/>
      <c r="Q396" s="18"/>
      <c r="R396" s="18"/>
      <c r="S396" s="18"/>
      <c r="T396" s="18"/>
      <c r="U396" s="18"/>
      <c r="V396" s="18"/>
      <c r="W396" s="18"/>
      <c r="X396" s="165"/>
      <c r="Y396" s="165"/>
      <c r="Z396" s="18"/>
      <c r="AA396" s="18"/>
      <c r="AB396" s="18"/>
      <c r="AC396" s="18"/>
      <c r="AD396" s="18"/>
      <c r="AE396" s="18"/>
    </row>
    <row r="397" spans="1:31" s="11" customFormat="1" ht="15" customHeight="1" x14ac:dyDescent="0.3">
      <c r="A397" s="59"/>
      <c r="B397" s="80"/>
      <c r="C397" s="174"/>
      <c r="D397" s="174"/>
      <c r="E397" s="17"/>
      <c r="F397" s="18"/>
      <c r="G397" s="18"/>
      <c r="H397" s="18"/>
      <c r="I397" s="18"/>
      <c r="J397" s="18"/>
      <c r="K397" s="18"/>
      <c r="L397" s="18"/>
      <c r="M397" s="18"/>
      <c r="N397" s="165"/>
      <c r="O397" s="165"/>
      <c r="P397" s="18"/>
      <c r="Q397" s="18"/>
      <c r="R397" s="18"/>
      <c r="S397" s="18"/>
      <c r="T397" s="18"/>
      <c r="U397" s="18"/>
      <c r="V397" s="18"/>
      <c r="W397" s="18"/>
      <c r="X397" s="165"/>
      <c r="Y397" s="165"/>
      <c r="Z397" s="18"/>
      <c r="AA397" s="18"/>
      <c r="AB397" s="18"/>
      <c r="AC397" s="18"/>
      <c r="AD397" s="18"/>
      <c r="AE397" s="18"/>
    </row>
    <row r="398" spans="1:31" s="11" customFormat="1" ht="15" customHeight="1" x14ac:dyDescent="0.3">
      <c r="A398" s="59"/>
      <c r="B398" s="80"/>
      <c r="C398" s="174"/>
      <c r="D398" s="174"/>
      <c r="E398" s="17"/>
      <c r="F398" s="18"/>
      <c r="G398" s="18"/>
      <c r="H398" s="18"/>
      <c r="I398" s="18"/>
      <c r="J398" s="18"/>
      <c r="K398" s="18"/>
      <c r="L398" s="18"/>
      <c r="M398" s="18"/>
      <c r="N398" s="165"/>
      <c r="O398" s="165"/>
      <c r="P398" s="18"/>
      <c r="Q398" s="18"/>
      <c r="R398" s="18"/>
      <c r="S398" s="18"/>
      <c r="T398" s="18"/>
      <c r="U398" s="18"/>
      <c r="V398" s="18"/>
      <c r="W398" s="18"/>
      <c r="X398" s="165"/>
      <c r="Y398" s="165"/>
      <c r="Z398" s="18"/>
      <c r="AA398" s="18"/>
      <c r="AB398" s="18"/>
      <c r="AC398" s="18"/>
      <c r="AD398" s="18"/>
      <c r="AE398" s="18"/>
    </row>
    <row r="399" spans="1:31" s="11" customFormat="1" ht="15" customHeight="1" x14ac:dyDescent="0.3">
      <c r="A399" s="59"/>
      <c r="B399" s="80"/>
      <c r="C399" s="174"/>
      <c r="D399" s="174"/>
      <c r="E399" s="17"/>
      <c r="F399" s="18"/>
      <c r="G399" s="18"/>
      <c r="H399" s="18"/>
      <c r="I399" s="18"/>
      <c r="J399" s="18"/>
      <c r="K399" s="18"/>
      <c r="L399" s="18"/>
      <c r="M399" s="18"/>
      <c r="N399" s="165"/>
      <c r="O399" s="165"/>
      <c r="P399" s="18"/>
      <c r="Q399" s="18"/>
      <c r="R399" s="18"/>
      <c r="S399" s="18"/>
      <c r="T399" s="18"/>
      <c r="U399" s="18"/>
      <c r="V399" s="18"/>
      <c r="W399" s="18"/>
      <c r="X399" s="165"/>
      <c r="Y399" s="165"/>
      <c r="Z399" s="18"/>
      <c r="AA399" s="18"/>
      <c r="AB399" s="18"/>
      <c r="AC399" s="18"/>
      <c r="AD399" s="18"/>
      <c r="AE399" s="18"/>
    </row>
    <row r="400" spans="1:31" s="11" customFormat="1" ht="15" customHeight="1" x14ac:dyDescent="0.3">
      <c r="A400" s="59"/>
      <c r="B400" s="80"/>
      <c r="C400" s="174"/>
      <c r="D400" s="174"/>
      <c r="E400" s="17"/>
      <c r="F400" s="18"/>
      <c r="G400" s="18"/>
      <c r="H400" s="18"/>
      <c r="I400" s="18"/>
      <c r="J400" s="18"/>
      <c r="K400" s="18"/>
      <c r="L400" s="18"/>
      <c r="M400" s="18"/>
      <c r="N400" s="165"/>
      <c r="O400" s="165"/>
      <c r="P400" s="18"/>
      <c r="Q400" s="18"/>
      <c r="R400" s="18"/>
      <c r="S400" s="18"/>
      <c r="T400" s="18"/>
      <c r="U400" s="18"/>
      <c r="V400" s="18"/>
      <c r="W400" s="18"/>
      <c r="X400" s="165"/>
      <c r="Y400" s="165"/>
      <c r="Z400" s="18"/>
      <c r="AA400" s="18"/>
      <c r="AB400" s="18"/>
      <c r="AC400" s="18"/>
      <c r="AD400" s="18"/>
      <c r="AE400" s="18"/>
    </row>
    <row r="401" spans="1:31" s="11" customFormat="1" ht="15" customHeight="1" x14ac:dyDescent="0.3">
      <c r="A401" s="59"/>
      <c r="B401" s="80"/>
      <c r="C401" s="174"/>
      <c r="D401" s="174"/>
      <c r="E401" s="17"/>
      <c r="F401" s="18"/>
      <c r="G401" s="18"/>
      <c r="H401" s="18"/>
      <c r="I401" s="18"/>
      <c r="J401" s="18"/>
      <c r="K401" s="18"/>
      <c r="L401" s="18"/>
      <c r="M401" s="18"/>
      <c r="N401" s="165"/>
      <c r="O401" s="165"/>
      <c r="P401" s="18"/>
      <c r="Q401" s="18"/>
      <c r="R401" s="18"/>
      <c r="S401" s="18"/>
      <c r="T401" s="18"/>
      <c r="U401" s="18"/>
      <c r="V401" s="18"/>
      <c r="W401" s="18"/>
      <c r="X401" s="165"/>
      <c r="Y401" s="165"/>
      <c r="Z401" s="18"/>
      <c r="AA401" s="18"/>
      <c r="AB401" s="18"/>
      <c r="AC401" s="18"/>
      <c r="AD401" s="18"/>
      <c r="AE401" s="18"/>
    </row>
    <row r="402" spans="1:31" s="11" customFormat="1" ht="15" customHeight="1" x14ac:dyDescent="0.3">
      <c r="A402" s="59"/>
      <c r="B402" s="80"/>
      <c r="C402" s="174"/>
      <c r="D402" s="174"/>
      <c r="E402" s="17"/>
      <c r="F402" s="18"/>
      <c r="G402" s="18"/>
      <c r="H402" s="18"/>
      <c r="I402" s="18"/>
      <c r="J402" s="18"/>
      <c r="K402" s="18"/>
      <c r="L402" s="18"/>
      <c r="M402" s="18"/>
      <c r="N402" s="165"/>
      <c r="O402" s="165"/>
      <c r="P402" s="18"/>
      <c r="Q402" s="18"/>
      <c r="R402" s="18"/>
      <c r="S402" s="18"/>
      <c r="T402" s="18"/>
      <c r="U402" s="18"/>
      <c r="V402" s="18"/>
      <c r="W402" s="18"/>
      <c r="X402" s="165"/>
      <c r="Y402" s="165"/>
      <c r="Z402" s="18"/>
      <c r="AA402" s="18"/>
      <c r="AB402" s="18"/>
      <c r="AC402" s="18"/>
      <c r="AD402" s="18"/>
      <c r="AE402" s="18"/>
    </row>
    <row r="403" spans="1:31" s="11" customFormat="1" ht="15" customHeight="1" x14ac:dyDescent="0.3">
      <c r="A403" s="59"/>
      <c r="B403" s="80"/>
      <c r="C403" s="174"/>
      <c r="D403" s="174"/>
      <c r="E403" s="17"/>
      <c r="F403" s="18"/>
      <c r="G403" s="18"/>
      <c r="H403" s="18"/>
      <c r="I403" s="18"/>
      <c r="J403" s="18"/>
      <c r="K403" s="18"/>
      <c r="L403" s="18"/>
      <c r="M403" s="18"/>
      <c r="N403" s="165"/>
      <c r="O403" s="165"/>
      <c r="P403" s="18"/>
      <c r="Q403" s="18"/>
      <c r="R403" s="18"/>
      <c r="S403" s="18"/>
      <c r="T403" s="18"/>
      <c r="U403" s="18"/>
      <c r="V403" s="18"/>
      <c r="W403" s="18"/>
      <c r="X403" s="165"/>
      <c r="Y403" s="165"/>
      <c r="Z403" s="18"/>
      <c r="AA403" s="18"/>
      <c r="AB403" s="18"/>
      <c r="AC403" s="18"/>
      <c r="AD403" s="18"/>
      <c r="AE403" s="18"/>
    </row>
    <row r="404" spans="1:31" s="11" customFormat="1" ht="15" customHeight="1" x14ac:dyDescent="0.3">
      <c r="A404" s="59"/>
      <c r="B404" s="80"/>
      <c r="C404" s="174"/>
      <c r="D404" s="174"/>
      <c r="E404" s="17"/>
      <c r="F404" s="18"/>
      <c r="G404" s="18"/>
      <c r="H404" s="18"/>
      <c r="I404" s="18"/>
      <c r="J404" s="18"/>
      <c r="K404" s="18"/>
      <c r="L404" s="18"/>
      <c r="M404" s="18"/>
      <c r="N404" s="165"/>
      <c r="O404" s="165"/>
      <c r="P404" s="18"/>
      <c r="Q404" s="18"/>
      <c r="R404" s="18"/>
      <c r="S404" s="18"/>
      <c r="T404" s="18"/>
      <c r="U404" s="18"/>
      <c r="V404" s="18"/>
      <c r="W404" s="18"/>
      <c r="X404" s="165"/>
      <c r="Y404" s="165"/>
      <c r="Z404" s="18"/>
      <c r="AA404" s="18"/>
      <c r="AB404" s="18"/>
      <c r="AC404" s="18"/>
      <c r="AD404" s="18"/>
      <c r="AE404" s="18"/>
    </row>
    <row r="405" spans="1:31" s="11" customFormat="1" ht="15" customHeight="1" x14ac:dyDescent="0.3">
      <c r="A405" s="59"/>
      <c r="B405" s="80"/>
      <c r="C405" s="174"/>
      <c r="D405" s="174"/>
      <c r="E405" s="17"/>
      <c r="F405" s="18"/>
      <c r="G405" s="18"/>
      <c r="H405" s="18"/>
      <c r="I405" s="18"/>
      <c r="J405" s="18"/>
      <c r="K405" s="18"/>
      <c r="L405" s="18"/>
      <c r="M405" s="18"/>
      <c r="N405" s="165"/>
      <c r="O405" s="165"/>
      <c r="P405" s="18"/>
      <c r="Q405" s="18"/>
      <c r="R405" s="18"/>
      <c r="S405" s="18"/>
      <c r="T405" s="18"/>
      <c r="U405" s="18"/>
      <c r="V405" s="18"/>
      <c r="W405" s="18"/>
      <c r="X405" s="165"/>
      <c r="Y405" s="165"/>
      <c r="Z405" s="18"/>
      <c r="AA405" s="18"/>
      <c r="AB405" s="18"/>
      <c r="AC405" s="18"/>
      <c r="AD405" s="18"/>
      <c r="AE405" s="18"/>
    </row>
    <row r="406" spans="1:31" s="11" customFormat="1" ht="15" customHeight="1" x14ac:dyDescent="0.3">
      <c r="A406" s="59"/>
      <c r="B406" s="80"/>
      <c r="C406" s="174"/>
      <c r="D406" s="174"/>
      <c r="E406" s="17"/>
      <c r="F406" s="18"/>
      <c r="G406" s="18"/>
      <c r="H406" s="18"/>
      <c r="I406" s="18"/>
      <c r="J406" s="18"/>
      <c r="K406" s="18"/>
      <c r="L406" s="18"/>
      <c r="M406" s="18"/>
      <c r="N406" s="165"/>
      <c r="O406" s="165"/>
      <c r="P406" s="18"/>
      <c r="Q406" s="18"/>
      <c r="R406" s="18"/>
      <c r="S406" s="18"/>
      <c r="T406" s="18"/>
      <c r="U406" s="18"/>
      <c r="V406" s="18"/>
      <c r="W406" s="18"/>
      <c r="X406" s="165"/>
      <c r="Y406" s="165"/>
      <c r="Z406" s="18"/>
      <c r="AA406" s="18"/>
      <c r="AB406" s="18"/>
      <c r="AC406" s="18"/>
      <c r="AD406" s="18"/>
      <c r="AE406" s="18"/>
    </row>
    <row r="407" spans="1:31" s="11" customFormat="1" ht="15" customHeight="1" x14ac:dyDescent="0.3">
      <c r="A407" s="59"/>
      <c r="B407" s="80"/>
      <c r="C407" s="174"/>
      <c r="D407" s="174"/>
      <c r="E407" s="17"/>
      <c r="F407" s="18"/>
      <c r="G407" s="18"/>
      <c r="H407" s="18"/>
      <c r="I407" s="18"/>
      <c r="J407" s="18"/>
      <c r="K407" s="18"/>
      <c r="L407" s="18"/>
      <c r="M407" s="18"/>
      <c r="N407" s="165"/>
      <c r="O407" s="165"/>
      <c r="P407" s="18"/>
      <c r="Q407" s="18"/>
      <c r="R407" s="18"/>
      <c r="S407" s="18"/>
      <c r="T407" s="18"/>
      <c r="U407" s="18"/>
      <c r="V407" s="18"/>
      <c r="W407" s="18"/>
      <c r="X407" s="165"/>
      <c r="Y407" s="165"/>
      <c r="Z407" s="18"/>
      <c r="AA407" s="18"/>
      <c r="AB407" s="18"/>
      <c r="AC407" s="18"/>
      <c r="AD407" s="18"/>
      <c r="AE407" s="18"/>
    </row>
    <row r="408" spans="1:31" s="11" customFormat="1" ht="15" customHeight="1" x14ac:dyDescent="0.3">
      <c r="A408" s="59"/>
      <c r="B408" s="80"/>
      <c r="C408" s="174"/>
      <c r="D408" s="174"/>
      <c r="E408" s="17"/>
      <c r="F408" s="18"/>
      <c r="G408" s="18"/>
      <c r="H408" s="18"/>
      <c r="I408" s="18"/>
      <c r="J408" s="18"/>
      <c r="K408" s="18"/>
      <c r="L408" s="18"/>
      <c r="M408" s="18"/>
      <c r="N408" s="165"/>
      <c r="O408" s="165"/>
      <c r="P408" s="18"/>
      <c r="Q408" s="18"/>
      <c r="R408" s="18"/>
      <c r="S408" s="18"/>
      <c r="T408" s="18"/>
      <c r="U408" s="18"/>
      <c r="V408" s="18"/>
      <c r="W408" s="18"/>
      <c r="X408" s="165"/>
      <c r="Y408" s="165"/>
      <c r="Z408" s="18"/>
      <c r="AA408" s="18"/>
      <c r="AB408" s="18"/>
      <c r="AC408" s="18"/>
      <c r="AD408" s="18"/>
      <c r="AE408" s="18"/>
    </row>
    <row r="409" spans="1:31" s="11" customFormat="1" ht="15" customHeight="1" x14ac:dyDescent="0.3">
      <c r="A409" s="59"/>
      <c r="B409" s="80"/>
      <c r="C409" s="174"/>
      <c r="D409" s="174"/>
      <c r="E409" s="17"/>
      <c r="F409" s="18"/>
      <c r="G409" s="18"/>
      <c r="H409" s="18"/>
      <c r="I409" s="18"/>
      <c r="J409" s="18"/>
      <c r="K409" s="18"/>
      <c r="L409" s="18"/>
      <c r="M409" s="18"/>
      <c r="N409" s="165"/>
      <c r="O409" s="165"/>
      <c r="P409" s="18"/>
      <c r="Q409" s="18"/>
      <c r="R409" s="18"/>
      <c r="S409" s="18"/>
      <c r="T409" s="18"/>
      <c r="U409" s="18"/>
      <c r="V409" s="18"/>
      <c r="W409" s="18"/>
      <c r="X409" s="165"/>
      <c r="Y409" s="165"/>
      <c r="Z409" s="18"/>
      <c r="AA409" s="18"/>
      <c r="AB409" s="18"/>
      <c r="AC409" s="18"/>
      <c r="AD409" s="18"/>
      <c r="AE409" s="18"/>
    </row>
    <row r="410" spans="1:31" s="11" customFormat="1" ht="15" customHeight="1" x14ac:dyDescent="0.3">
      <c r="A410" s="59"/>
      <c r="B410" s="80"/>
      <c r="C410" s="174"/>
      <c r="D410" s="174"/>
      <c r="E410" s="17"/>
      <c r="F410" s="18"/>
      <c r="G410" s="18"/>
      <c r="H410" s="18"/>
      <c r="I410" s="18"/>
      <c r="J410" s="18"/>
      <c r="K410" s="18"/>
      <c r="L410" s="18"/>
      <c r="M410" s="18"/>
      <c r="N410" s="165"/>
      <c r="O410" s="165"/>
      <c r="P410" s="18"/>
      <c r="Q410" s="18"/>
      <c r="R410" s="18"/>
      <c r="S410" s="18"/>
      <c r="T410" s="18"/>
      <c r="U410" s="18"/>
      <c r="V410" s="18"/>
      <c r="W410" s="18"/>
      <c r="X410" s="165"/>
      <c r="Y410" s="165"/>
      <c r="Z410" s="18"/>
      <c r="AA410" s="18"/>
      <c r="AB410" s="18"/>
      <c r="AC410" s="18"/>
      <c r="AD410" s="18"/>
      <c r="AE410" s="18"/>
    </row>
    <row r="411" spans="1:31" s="11" customFormat="1" ht="15" customHeight="1" x14ac:dyDescent="0.3">
      <c r="A411" s="59"/>
      <c r="B411" s="80"/>
      <c r="C411" s="174"/>
      <c r="D411" s="174"/>
      <c r="E411" s="17"/>
      <c r="F411" s="18"/>
      <c r="G411" s="18"/>
      <c r="H411" s="18"/>
      <c r="I411" s="18"/>
      <c r="J411" s="18"/>
      <c r="K411" s="18"/>
      <c r="L411" s="18"/>
      <c r="M411" s="18"/>
      <c r="N411" s="165"/>
      <c r="O411" s="165"/>
      <c r="P411" s="18"/>
      <c r="Q411" s="18"/>
      <c r="R411" s="18"/>
      <c r="S411" s="18"/>
      <c r="T411" s="18"/>
      <c r="U411" s="18"/>
      <c r="V411" s="18"/>
      <c r="W411" s="18"/>
      <c r="X411" s="165"/>
      <c r="Y411" s="165"/>
      <c r="Z411" s="18"/>
      <c r="AA411" s="18"/>
      <c r="AB411" s="18"/>
      <c r="AC411" s="18"/>
      <c r="AD411" s="18"/>
      <c r="AE411" s="18"/>
    </row>
    <row r="412" spans="1:31" s="11" customFormat="1" ht="15" customHeight="1" x14ac:dyDescent="0.3">
      <c r="A412" s="59"/>
      <c r="B412" s="80"/>
      <c r="C412" s="174"/>
      <c r="D412" s="174"/>
      <c r="E412" s="17"/>
      <c r="F412" s="18"/>
      <c r="G412" s="18"/>
      <c r="H412" s="18"/>
      <c r="I412" s="18"/>
      <c r="J412" s="18"/>
      <c r="K412" s="18"/>
      <c r="L412" s="18"/>
      <c r="M412" s="18"/>
      <c r="N412" s="165"/>
      <c r="O412" s="165"/>
      <c r="P412" s="18"/>
      <c r="Q412" s="18"/>
      <c r="R412" s="18"/>
      <c r="S412" s="18"/>
      <c r="T412" s="18"/>
      <c r="U412" s="18"/>
      <c r="V412" s="18"/>
      <c r="W412" s="18"/>
      <c r="X412" s="165"/>
      <c r="Y412" s="165"/>
      <c r="Z412" s="18"/>
      <c r="AA412" s="18"/>
      <c r="AB412" s="18"/>
      <c r="AC412" s="18"/>
      <c r="AD412" s="18"/>
      <c r="AE412" s="18"/>
    </row>
    <row r="413" spans="1:31" s="11" customFormat="1" ht="15" customHeight="1" x14ac:dyDescent="0.3">
      <c r="A413" s="59"/>
      <c r="B413" s="80"/>
      <c r="C413" s="174"/>
      <c r="D413" s="174"/>
      <c r="E413" s="17"/>
      <c r="F413" s="18"/>
      <c r="G413" s="18"/>
      <c r="H413" s="18"/>
      <c r="I413" s="18"/>
      <c r="J413" s="18"/>
      <c r="K413" s="18"/>
      <c r="L413" s="18"/>
      <c r="M413" s="18"/>
      <c r="N413" s="165"/>
      <c r="O413" s="165"/>
      <c r="P413" s="18"/>
      <c r="Q413" s="18"/>
      <c r="R413" s="18"/>
      <c r="S413" s="18"/>
      <c r="T413" s="18"/>
      <c r="U413" s="18"/>
      <c r="V413" s="18"/>
      <c r="W413" s="18"/>
      <c r="X413" s="165"/>
      <c r="Y413" s="165"/>
      <c r="Z413" s="18"/>
      <c r="AA413" s="18"/>
      <c r="AB413" s="18"/>
      <c r="AC413" s="18"/>
      <c r="AD413" s="18"/>
      <c r="AE413" s="18"/>
    </row>
    <row r="414" spans="1:31" s="11" customFormat="1" ht="15" customHeight="1" x14ac:dyDescent="0.3">
      <c r="A414" s="59"/>
      <c r="B414" s="80"/>
      <c r="C414" s="174"/>
      <c r="D414" s="174"/>
      <c r="E414" s="17"/>
      <c r="F414" s="18"/>
      <c r="G414" s="18"/>
      <c r="H414" s="18"/>
      <c r="I414" s="18"/>
      <c r="J414" s="18"/>
      <c r="K414" s="18"/>
      <c r="L414" s="18"/>
      <c r="M414" s="18"/>
      <c r="N414" s="165"/>
      <c r="O414" s="165"/>
      <c r="P414" s="18"/>
      <c r="Q414" s="18"/>
      <c r="R414" s="18"/>
      <c r="S414" s="18"/>
      <c r="T414" s="18"/>
      <c r="U414" s="18"/>
      <c r="V414" s="18"/>
      <c r="W414" s="18"/>
      <c r="X414" s="165"/>
      <c r="Y414" s="165"/>
      <c r="Z414" s="18"/>
      <c r="AA414" s="18"/>
      <c r="AB414" s="18"/>
      <c r="AC414" s="18"/>
      <c r="AD414" s="18"/>
      <c r="AE414" s="18"/>
    </row>
    <row r="415" spans="1:31" s="11" customFormat="1" ht="15" customHeight="1" x14ac:dyDescent="0.3">
      <c r="A415" s="59"/>
      <c r="B415" s="80"/>
      <c r="C415" s="174"/>
      <c r="D415" s="174"/>
      <c r="E415" s="17"/>
      <c r="F415" s="18"/>
      <c r="G415" s="18"/>
      <c r="H415" s="18"/>
      <c r="I415" s="18"/>
      <c r="J415" s="18"/>
      <c r="K415" s="18"/>
      <c r="L415" s="18"/>
      <c r="M415" s="18"/>
      <c r="N415" s="165"/>
      <c r="O415" s="165"/>
      <c r="P415" s="18"/>
      <c r="Q415" s="18"/>
      <c r="R415" s="18"/>
      <c r="S415" s="18"/>
      <c r="T415" s="18"/>
      <c r="U415" s="18"/>
      <c r="V415" s="18"/>
      <c r="W415" s="18"/>
      <c r="X415" s="165"/>
      <c r="Y415" s="165"/>
      <c r="Z415" s="18"/>
      <c r="AA415" s="18"/>
      <c r="AB415" s="18"/>
      <c r="AC415" s="18"/>
      <c r="AD415" s="18"/>
      <c r="AE415" s="18"/>
    </row>
    <row r="416" spans="1:31" s="11" customFormat="1" ht="15" customHeight="1" x14ac:dyDescent="0.3">
      <c r="A416" s="59"/>
      <c r="B416" s="80"/>
      <c r="C416" s="174"/>
      <c r="D416" s="174"/>
      <c r="E416" s="17"/>
      <c r="F416" s="18"/>
      <c r="G416" s="18"/>
      <c r="H416" s="18"/>
      <c r="I416" s="18"/>
      <c r="J416" s="18"/>
      <c r="K416" s="18"/>
      <c r="L416" s="18"/>
      <c r="M416" s="18"/>
      <c r="N416" s="165"/>
      <c r="O416" s="165"/>
      <c r="P416" s="18"/>
      <c r="Q416" s="18"/>
      <c r="R416" s="18"/>
      <c r="S416" s="18"/>
      <c r="T416" s="18"/>
      <c r="U416" s="18"/>
      <c r="V416" s="18"/>
      <c r="W416" s="18"/>
      <c r="X416" s="165"/>
      <c r="Y416" s="165"/>
      <c r="Z416" s="18"/>
      <c r="AA416" s="18"/>
      <c r="AB416" s="18"/>
      <c r="AC416" s="18"/>
      <c r="AD416" s="18"/>
      <c r="AE416" s="18"/>
    </row>
    <row r="417" spans="1:31" s="11" customFormat="1" ht="15" customHeight="1" x14ac:dyDescent="0.3">
      <c r="A417" s="59"/>
      <c r="B417" s="80"/>
      <c r="C417" s="174"/>
      <c r="D417" s="174"/>
      <c r="E417" s="17"/>
      <c r="F417" s="18"/>
      <c r="G417" s="18"/>
      <c r="H417" s="18"/>
      <c r="I417" s="18"/>
      <c r="J417" s="18"/>
      <c r="K417" s="18"/>
      <c r="L417" s="18"/>
      <c r="M417" s="18"/>
      <c r="N417" s="165"/>
      <c r="O417" s="165"/>
      <c r="P417" s="18"/>
      <c r="Q417" s="18"/>
      <c r="R417" s="18"/>
      <c r="S417" s="18"/>
      <c r="T417" s="18"/>
      <c r="U417" s="18"/>
      <c r="V417" s="18"/>
      <c r="W417" s="18"/>
      <c r="X417" s="165"/>
      <c r="Y417" s="165"/>
      <c r="Z417" s="18"/>
      <c r="AA417" s="18"/>
      <c r="AB417" s="18"/>
      <c r="AC417" s="18"/>
      <c r="AD417" s="18"/>
      <c r="AE417" s="18"/>
    </row>
    <row r="418" spans="1:31" s="11" customFormat="1" ht="15" customHeight="1" x14ac:dyDescent="0.3">
      <c r="A418" s="59"/>
      <c r="B418" s="80"/>
      <c r="C418" s="174"/>
      <c r="D418" s="174"/>
      <c r="E418" s="17"/>
      <c r="F418" s="18"/>
      <c r="G418" s="18"/>
      <c r="H418" s="18"/>
      <c r="I418" s="18"/>
      <c r="J418" s="18"/>
      <c r="K418" s="18"/>
      <c r="L418" s="18"/>
      <c r="M418" s="18"/>
      <c r="N418" s="165"/>
      <c r="O418" s="165"/>
      <c r="P418" s="18"/>
      <c r="Q418" s="18"/>
      <c r="R418" s="18"/>
      <c r="S418" s="18"/>
      <c r="T418" s="18"/>
      <c r="U418" s="18"/>
      <c r="V418" s="18"/>
      <c r="W418" s="18"/>
      <c r="X418" s="165"/>
      <c r="Y418" s="165"/>
      <c r="Z418" s="18"/>
      <c r="AA418" s="18"/>
      <c r="AB418" s="18"/>
      <c r="AC418" s="18"/>
      <c r="AD418" s="18"/>
      <c r="AE418" s="18"/>
    </row>
    <row r="419" spans="1:31" s="11" customFormat="1" ht="15" customHeight="1" x14ac:dyDescent="0.3">
      <c r="A419" s="59"/>
      <c r="B419" s="80"/>
      <c r="C419" s="174"/>
      <c r="D419" s="174"/>
      <c r="E419" s="17"/>
      <c r="F419" s="18"/>
      <c r="G419" s="18"/>
      <c r="H419" s="18"/>
      <c r="I419" s="18"/>
      <c r="J419" s="18"/>
      <c r="K419" s="18"/>
      <c r="L419" s="18"/>
      <c r="M419" s="18"/>
      <c r="N419" s="165"/>
      <c r="O419" s="165"/>
      <c r="P419" s="18"/>
      <c r="Q419" s="18"/>
      <c r="R419" s="18"/>
      <c r="S419" s="18"/>
      <c r="T419" s="18"/>
      <c r="U419" s="18"/>
      <c r="V419" s="18"/>
      <c r="W419" s="18"/>
      <c r="X419" s="165"/>
      <c r="Y419" s="165"/>
      <c r="Z419" s="18"/>
      <c r="AA419" s="18"/>
      <c r="AB419" s="18"/>
      <c r="AC419" s="18"/>
      <c r="AD419" s="18"/>
      <c r="AE419" s="18"/>
    </row>
    <row r="420" spans="1:31" s="11" customFormat="1" ht="15" customHeight="1" x14ac:dyDescent="0.3">
      <c r="A420" s="59"/>
      <c r="B420" s="80"/>
      <c r="C420" s="174"/>
      <c r="D420" s="174"/>
      <c r="E420" s="17"/>
      <c r="F420" s="18"/>
      <c r="G420" s="18"/>
      <c r="H420" s="18"/>
      <c r="I420" s="18"/>
      <c r="J420" s="18"/>
      <c r="K420" s="18"/>
      <c r="L420" s="18"/>
      <c r="M420" s="18"/>
      <c r="N420" s="165"/>
      <c r="O420" s="165"/>
      <c r="P420" s="18"/>
      <c r="Q420" s="18"/>
      <c r="R420" s="18"/>
      <c r="S420" s="18"/>
      <c r="T420" s="18"/>
      <c r="U420" s="18"/>
      <c r="V420" s="18"/>
      <c r="W420" s="18"/>
      <c r="X420" s="165"/>
      <c r="Y420" s="165"/>
      <c r="Z420" s="18"/>
      <c r="AA420" s="18"/>
      <c r="AB420" s="18"/>
      <c r="AC420" s="18"/>
      <c r="AD420" s="18"/>
      <c r="AE420" s="18"/>
    </row>
    <row r="421" spans="1:31" s="11" customFormat="1" ht="15" customHeight="1" x14ac:dyDescent="0.3">
      <c r="A421" s="59"/>
      <c r="B421" s="80"/>
      <c r="C421" s="174"/>
      <c r="D421" s="174"/>
      <c r="E421" s="17"/>
      <c r="F421" s="18"/>
      <c r="G421" s="18"/>
      <c r="H421" s="18"/>
      <c r="I421" s="18"/>
      <c r="J421" s="18"/>
      <c r="K421" s="18"/>
      <c r="L421" s="18"/>
      <c r="M421" s="18"/>
      <c r="N421" s="165"/>
      <c r="O421" s="165"/>
      <c r="P421" s="18"/>
      <c r="Q421" s="18"/>
      <c r="R421" s="18"/>
      <c r="S421" s="18"/>
      <c r="T421" s="18"/>
      <c r="U421" s="18"/>
      <c r="V421" s="18"/>
      <c r="W421" s="18"/>
      <c r="X421" s="165"/>
      <c r="Y421" s="165"/>
      <c r="Z421" s="18"/>
      <c r="AA421" s="18"/>
      <c r="AB421" s="18"/>
      <c r="AC421" s="18"/>
      <c r="AD421" s="18"/>
      <c r="AE421" s="18"/>
    </row>
    <row r="422" spans="1:31" s="11" customFormat="1" ht="15" customHeight="1" x14ac:dyDescent="0.3">
      <c r="A422" s="59"/>
      <c r="B422" s="80"/>
      <c r="C422" s="174"/>
      <c r="D422" s="174"/>
      <c r="E422" s="17"/>
      <c r="F422" s="18"/>
      <c r="G422" s="18"/>
      <c r="H422" s="18"/>
      <c r="I422" s="18"/>
      <c r="J422" s="18"/>
      <c r="K422" s="18"/>
      <c r="L422" s="18"/>
      <c r="M422" s="18"/>
      <c r="N422" s="165"/>
      <c r="O422" s="165"/>
      <c r="P422" s="18"/>
      <c r="Q422" s="18"/>
      <c r="R422" s="18"/>
      <c r="S422" s="18"/>
      <c r="T422" s="18"/>
      <c r="U422" s="18"/>
      <c r="V422" s="18"/>
      <c r="W422" s="18"/>
      <c r="X422" s="165"/>
      <c r="Y422" s="165"/>
      <c r="Z422" s="18"/>
      <c r="AA422" s="18"/>
      <c r="AB422" s="18"/>
      <c r="AC422" s="18"/>
      <c r="AD422" s="18"/>
      <c r="AE422" s="18"/>
    </row>
    <row r="423" spans="1:31" s="11" customFormat="1" ht="15" customHeight="1" x14ac:dyDescent="0.3">
      <c r="A423" s="59"/>
      <c r="B423" s="80"/>
      <c r="C423" s="174"/>
      <c r="D423" s="174"/>
      <c r="E423" s="17"/>
      <c r="F423" s="18"/>
      <c r="G423" s="18"/>
      <c r="H423" s="18"/>
      <c r="I423" s="18"/>
      <c r="J423" s="18"/>
      <c r="K423" s="18"/>
      <c r="L423" s="18"/>
      <c r="M423" s="18"/>
      <c r="N423" s="165"/>
      <c r="O423" s="165"/>
      <c r="P423" s="18"/>
      <c r="Q423" s="18"/>
      <c r="R423" s="18"/>
      <c r="S423" s="18"/>
      <c r="T423" s="18"/>
      <c r="U423" s="18"/>
      <c r="V423" s="18"/>
      <c r="W423" s="18"/>
      <c r="X423" s="165"/>
      <c r="Y423" s="165"/>
      <c r="Z423" s="18"/>
      <c r="AA423" s="18"/>
      <c r="AB423" s="18"/>
      <c r="AC423" s="18"/>
      <c r="AD423" s="18"/>
      <c r="AE423" s="18"/>
    </row>
    <row r="424" spans="1:31" s="11" customFormat="1" ht="15" customHeight="1" x14ac:dyDescent="0.3">
      <c r="A424" s="59"/>
      <c r="B424" s="80"/>
      <c r="C424" s="174"/>
      <c r="D424" s="174"/>
      <c r="E424" s="17"/>
      <c r="F424" s="18"/>
      <c r="G424" s="18"/>
      <c r="H424" s="18"/>
      <c r="I424" s="18"/>
      <c r="J424" s="18"/>
      <c r="K424" s="18"/>
      <c r="L424" s="18"/>
      <c r="M424" s="18"/>
      <c r="N424" s="165"/>
      <c r="O424" s="165"/>
      <c r="P424" s="18"/>
      <c r="Q424" s="18"/>
      <c r="R424" s="18"/>
      <c r="S424" s="18"/>
      <c r="T424" s="18"/>
      <c r="U424" s="18"/>
      <c r="V424" s="18"/>
      <c r="W424" s="18"/>
      <c r="X424" s="165"/>
      <c r="Y424" s="165"/>
      <c r="Z424" s="18"/>
      <c r="AA424" s="18"/>
      <c r="AB424" s="18"/>
      <c r="AC424" s="18"/>
      <c r="AD424" s="18"/>
      <c r="AE424" s="18"/>
    </row>
    <row r="425" spans="1:31" s="11" customFormat="1" ht="15" customHeight="1" x14ac:dyDescent="0.3">
      <c r="A425" s="59"/>
      <c r="B425" s="80"/>
      <c r="C425" s="174"/>
      <c r="D425" s="174"/>
      <c r="E425" s="17"/>
      <c r="F425" s="18"/>
      <c r="G425" s="18"/>
      <c r="H425" s="18"/>
      <c r="I425" s="18"/>
      <c r="J425" s="18"/>
      <c r="K425" s="18"/>
      <c r="L425" s="18"/>
      <c r="M425" s="18"/>
      <c r="N425" s="165"/>
      <c r="O425" s="165"/>
      <c r="P425" s="18"/>
      <c r="Q425" s="18"/>
      <c r="R425" s="18"/>
      <c r="S425" s="18"/>
      <c r="T425" s="18"/>
      <c r="U425" s="18"/>
      <c r="V425" s="18"/>
      <c r="W425" s="18"/>
      <c r="X425" s="165"/>
      <c r="Y425" s="165"/>
      <c r="Z425" s="18"/>
      <c r="AA425" s="18"/>
      <c r="AB425" s="18"/>
      <c r="AC425" s="18"/>
      <c r="AD425" s="18"/>
      <c r="AE425" s="18"/>
    </row>
    <row r="426" spans="1:31" s="11" customFormat="1" ht="15" customHeight="1" x14ac:dyDescent="0.3">
      <c r="A426" s="59"/>
      <c r="B426" s="80"/>
      <c r="C426" s="174"/>
      <c r="D426" s="174"/>
      <c r="E426" s="17"/>
      <c r="F426" s="18"/>
      <c r="G426" s="18"/>
      <c r="H426" s="18"/>
      <c r="I426" s="18"/>
      <c r="J426" s="18"/>
      <c r="K426" s="18"/>
      <c r="L426" s="18"/>
      <c r="M426" s="18"/>
      <c r="N426" s="165"/>
      <c r="O426" s="165"/>
      <c r="P426" s="18"/>
      <c r="Q426" s="18"/>
      <c r="R426" s="18"/>
      <c r="S426" s="18"/>
      <c r="T426" s="18"/>
      <c r="U426" s="18"/>
      <c r="V426" s="18"/>
      <c r="W426" s="18"/>
      <c r="X426" s="165"/>
      <c r="Y426" s="165"/>
      <c r="Z426" s="18"/>
      <c r="AA426" s="18"/>
      <c r="AB426" s="18"/>
      <c r="AC426" s="18"/>
      <c r="AD426" s="18"/>
      <c r="AE426" s="18"/>
    </row>
    <row r="427" spans="1:31" s="11" customFormat="1" ht="15" customHeight="1" x14ac:dyDescent="0.3">
      <c r="A427" s="59"/>
      <c r="B427" s="80"/>
      <c r="C427" s="174"/>
      <c r="D427" s="174"/>
      <c r="E427" s="17"/>
      <c r="F427" s="18"/>
      <c r="G427" s="18"/>
      <c r="H427" s="18"/>
      <c r="I427" s="18"/>
      <c r="J427" s="18"/>
      <c r="K427" s="18"/>
      <c r="L427" s="18"/>
      <c r="M427" s="18"/>
      <c r="N427" s="165"/>
      <c r="O427" s="165"/>
      <c r="P427" s="18"/>
      <c r="Q427" s="18"/>
      <c r="R427" s="18"/>
      <c r="S427" s="18"/>
      <c r="T427" s="18"/>
      <c r="U427" s="18"/>
      <c r="V427" s="18"/>
      <c r="W427" s="18"/>
      <c r="X427" s="165"/>
      <c r="Y427" s="165"/>
      <c r="Z427" s="18"/>
      <c r="AA427" s="18"/>
      <c r="AB427" s="18"/>
      <c r="AC427" s="18"/>
      <c r="AD427" s="18"/>
      <c r="AE427" s="18"/>
    </row>
    <row r="428" spans="1:31" s="11" customFormat="1" ht="15" customHeight="1" x14ac:dyDescent="0.3">
      <c r="A428" s="59"/>
      <c r="B428" s="80"/>
      <c r="C428" s="174"/>
      <c r="D428" s="174"/>
      <c r="E428" s="17"/>
      <c r="F428" s="18"/>
      <c r="G428" s="18"/>
      <c r="H428" s="18"/>
      <c r="I428" s="18"/>
      <c r="J428" s="18"/>
      <c r="K428" s="18"/>
      <c r="L428" s="18"/>
      <c r="M428" s="18"/>
      <c r="N428" s="165"/>
      <c r="O428" s="165"/>
      <c r="P428" s="18"/>
      <c r="Q428" s="18"/>
      <c r="R428" s="18"/>
      <c r="S428" s="18"/>
      <c r="T428" s="18"/>
      <c r="U428" s="18"/>
      <c r="V428" s="18"/>
      <c r="W428" s="18"/>
      <c r="X428" s="165"/>
      <c r="Y428" s="165"/>
      <c r="Z428" s="18"/>
      <c r="AA428" s="18"/>
      <c r="AB428" s="18"/>
      <c r="AC428" s="18"/>
      <c r="AD428" s="18"/>
      <c r="AE428" s="18"/>
    </row>
    <row r="429" spans="1:31" s="11" customFormat="1" ht="15" customHeight="1" x14ac:dyDescent="0.3">
      <c r="A429" s="59"/>
      <c r="B429" s="80"/>
      <c r="C429" s="174"/>
      <c r="D429" s="174"/>
      <c r="E429" s="17"/>
      <c r="F429" s="18"/>
      <c r="G429" s="18"/>
      <c r="H429" s="18"/>
      <c r="I429" s="18"/>
      <c r="J429" s="18"/>
      <c r="K429" s="18"/>
      <c r="L429" s="18"/>
      <c r="M429" s="18"/>
      <c r="N429" s="165"/>
      <c r="O429" s="165"/>
      <c r="P429" s="18"/>
      <c r="Q429" s="18"/>
      <c r="R429" s="18"/>
      <c r="S429" s="18"/>
      <c r="T429" s="18"/>
      <c r="U429" s="18"/>
      <c r="V429" s="18"/>
      <c r="W429" s="18"/>
      <c r="X429" s="165"/>
      <c r="Y429" s="165"/>
      <c r="Z429" s="18"/>
      <c r="AA429" s="18"/>
      <c r="AB429" s="18"/>
      <c r="AC429" s="18"/>
      <c r="AD429" s="18"/>
      <c r="AE429" s="18"/>
    </row>
    <row r="430" spans="1:31" s="11" customFormat="1" ht="15" customHeight="1" x14ac:dyDescent="0.3">
      <c r="A430" s="59"/>
      <c r="B430" s="80"/>
      <c r="C430" s="174"/>
      <c r="D430" s="174"/>
      <c r="E430" s="17"/>
      <c r="F430" s="18"/>
      <c r="G430" s="18"/>
      <c r="H430" s="18"/>
      <c r="I430" s="18"/>
      <c r="J430" s="18"/>
      <c r="K430" s="18"/>
      <c r="L430" s="18"/>
      <c r="M430" s="18"/>
      <c r="N430" s="165"/>
      <c r="O430" s="165"/>
      <c r="P430" s="18"/>
      <c r="Q430" s="18"/>
      <c r="R430" s="18"/>
      <c r="S430" s="18"/>
      <c r="T430" s="18"/>
      <c r="U430" s="18"/>
      <c r="V430" s="18"/>
      <c r="W430" s="18"/>
      <c r="X430" s="165"/>
      <c r="Y430" s="165"/>
      <c r="Z430" s="18"/>
      <c r="AA430" s="18"/>
      <c r="AB430" s="18"/>
      <c r="AC430" s="18"/>
      <c r="AD430" s="18"/>
      <c r="AE430" s="18"/>
    </row>
    <row r="431" spans="1:31" s="11" customFormat="1" ht="15" customHeight="1" x14ac:dyDescent="0.3">
      <c r="A431" s="59"/>
      <c r="B431" s="80"/>
      <c r="C431" s="174"/>
      <c r="D431" s="174"/>
      <c r="E431" s="17"/>
      <c r="F431" s="18"/>
      <c r="G431" s="18"/>
      <c r="H431" s="18"/>
      <c r="I431" s="18"/>
      <c r="J431" s="18"/>
      <c r="K431" s="18"/>
      <c r="L431" s="18"/>
      <c r="M431" s="18"/>
      <c r="N431" s="165"/>
      <c r="O431" s="165"/>
      <c r="P431" s="18"/>
      <c r="Q431" s="18"/>
      <c r="R431" s="18"/>
      <c r="S431" s="18"/>
      <c r="T431" s="18"/>
      <c r="U431" s="18"/>
      <c r="V431" s="18"/>
      <c r="W431" s="18"/>
      <c r="X431" s="165"/>
      <c r="Y431" s="165"/>
      <c r="Z431" s="18"/>
      <c r="AA431" s="18"/>
      <c r="AB431" s="18"/>
      <c r="AC431" s="18"/>
      <c r="AD431" s="18"/>
      <c r="AE431" s="18"/>
    </row>
    <row r="432" spans="1:31" s="11" customFormat="1" ht="15" customHeight="1" x14ac:dyDescent="0.3">
      <c r="A432" s="59"/>
      <c r="B432" s="80"/>
      <c r="C432" s="174"/>
      <c r="D432" s="174"/>
      <c r="E432" s="17"/>
      <c r="F432" s="18"/>
      <c r="G432" s="18"/>
      <c r="H432" s="18"/>
      <c r="I432" s="18"/>
      <c r="J432" s="18"/>
      <c r="K432" s="18"/>
      <c r="L432" s="18"/>
      <c r="M432" s="18"/>
      <c r="N432" s="165"/>
      <c r="O432" s="165"/>
      <c r="P432" s="18"/>
      <c r="Q432" s="18"/>
      <c r="R432" s="18"/>
      <c r="S432" s="18"/>
      <c r="T432" s="18"/>
      <c r="U432" s="18"/>
      <c r="V432" s="18"/>
      <c r="W432" s="18"/>
      <c r="X432" s="165"/>
      <c r="Y432" s="165"/>
      <c r="Z432" s="18"/>
      <c r="AA432" s="18"/>
      <c r="AB432" s="18"/>
      <c r="AC432" s="18"/>
      <c r="AD432" s="18"/>
      <c r="AE432" s="18"/>
    </row>
    <row r="433" spans="1:31" s="11" customFormat="1" ht="15" customHeight="1" x14ac:dyDescent="0.3">
      <c r="A433" s="59"/>
      <c r="B433" s="80"/>
      <c r="C433" s="174"/>
      <c r="D433" s="174"/>
      <c r="E433" s="17"/>
      <c r="F433" s="18"/>
      <c r="G433" s="18"/>
      <c r="H433" s="18"/>
      <c r="I433" s="18"/>
      <c r="J433" s="18"/>
      <c r="K433" s="18"/>
      <c r="L433" s="18"/>
      <c r="M433" s="18"/>
      <c r="N433" s="165"/>
      <c r="O433" s="165"/>
      <c r="P433" s="18"/>
      <c r="Q433" s="18"/>
      <c r="R433" s="18"/>
      <c r="S433" s="18"/>
      <c r="T433" s="18"/>
      <c r="U433" s="18"/>
      <c r="V433" s="18"/>
      <c r="W433" s="18"/>
      <c r="X433" s="165"/>
      <c r="Y433" s="165"/>
      <c r="Z433" s="18"/>
      <c r="AA433" s="18"/>
      <c r="AB433" s="18"/>
      <c r="AC433" s="18"/>
      <c r="AD433" s="18"/>
      <c r="AE433" s="18"/>
    </row>
    <row r="434" spans="1:31" s="11" customFormat="1" ht="15" customHeight="1" x14ac:dyDescent="0.3">
      <c r="A434" s="59"/>
      <c r="B434" s="80"/>
      <c r="C434" s="174"/>
      <c r="D434" s="174"/>
      <c r="E434" s="17"/>
      <c r="F434" s="18"/>
      <c r="G434" s="18"/>
      <c r="H434" s="18"/>
      <c r="I434" s="18"/>
      <c r="J434" s="18"/>
      <c r="K434" s="18"/>
      <c r="L434" s="18"/>
      <c r="M434" s="18"/>
      <c r="N434" s="165"/>
      <c r="O434" s="165"/>
      <c r="P434" s="18"/>
      <c r="Q434" s="18"/>
      <c r="R434" s="18"/>
      <c r="S434" s="18"/>
      <c r="T434" s="18"/>
      <c r="U434" s="18"/>
      <c r="V434" s="18"/>
      <c r="W434" s="18"/>
      <c r="X434" s="165"/>
      <c r="Y434" s="165"/>
      <c r="Z434" s="18"/>
      <c r="AA434" s="18"/>
      <c r="AB434" s="18"/>
      <c r="AC434" s="18"/>
      <c r="AD434" s="18"/>
      <c r="AE434" s="18"/>
    </row>
    <row r="435" spans="1:31" s="11" customFormat="1" ht="15" customHeight="1" x14ac:dyDescent="0.3">
      <c r="A435" s="59"/>
      <c r="B435" s="80"/>
      <c r="C435" s="174"/>
      <c r="D435" s="174"/>
      <c r="E435" s="17"/>
      <c r="F435" s="18"/>
      <c r="G435" s="18"/>
      <c r="H435" s="18"/>
      <c r="I435" s="18"/>
      <c r="J435" s="18"/>
      <c r="K435" s="18"/>
      <c r="L435" s="18"/>
      <c r="M435" s="18"/>
      <c r="N435" s="165"/>
      <c r="O435" s="165"/>
      <c r="P435" s="18"/>
      <c r="Q435" s="18"/>
      <c r="R435" s="18"/>
      <c r="S435" s="18"/>
      <c r="T435" s="18"/>
      <c r="U435" s="18"/>
      <c r="V435" s="18"/>
      <c r="W435" s="18"/>
      <c r="X435" s="165"/>
      <c r="Y435" s="165"/>
      <c r="Z435" s="18"/>
      <c r="AA435" s="18"/>
      <c r="AB435" s="18"/>
      <c r="AC435" s="18"/>
      <c r="AD435" s="18"/>
      <c r="AE435" s="18"/>
    </row>
    <row r="436" spans="1:31" s="11" customFormat="1" ht="15" customHeight="1" x14ac:dyDescent="0.3">
      <c r="A436" s="59"/>
      <c r="B436" s="80"/>
      <c r="C436" s="174"/>
      <c r="D436" s="174"/>
      <c r="E436" s="17"/>
      <c r="F436" s="18"/>
      <c r="G436" s="18"/>
      <c r="H436" s="18"/>
      <c r="I436" s="18"/>
      <c r="J436" s="18"/>
      <c r="K436" s="18"/>
      <c r="L436" s="18"/>
      <c r="M436" s="18"/>
      <c r="N436" s="165"/>
      <c r="O436" s="165"/>
      <c r="P436" s="18"/>
      <c r="Q436" s="18"/>
      <c r="R436" s="18"/>
      <c r="S436" s="18"/>
      <c r="T436" s="18"/>
      <c r="U436" s="18"/>
      <c r="V436" s="18"/>
      <c r="W436" s="18"/>
      <c r="X436" s="165"/>
      <c r="Y436" s="165"/>
      <c r="Z436" s="18"/>
      <c r="AA436" s="18"/>
      <c r="AB436" s="18"/>
      <c r="AC436" s="18"/>
      <c r="AD436" s="18"/>
      <c r="AE436" s="18"/>
    </row>
    <row r="437" spans="1:31" s="11" customFormat="1" ht="15" customHeight="1" x14ac:dyDescent="0.3">
      <c r="A437" s="59"/>
      <c r="B437" s="80"/>
      <c r="C437" s="174"/>
      <c r="D437" s="174"/>
      <c r="E437" s="17"/>
      <c r="F437" s="18"/>
      <c r="G437" s="18"/>
      <c r="H437" s="18"/>
      <c r="I437" s="18"/>
      <c r="J437" s="18"/>
      <c r="K437" s="18"/>
      <c r="L437" s="18"/>
      <c r="M437" s="18"/>
      <c r="N437" s="165"/>
      <c r="O437" s="165"/>
      <c r="P437" s="18"/>
      <c r="Q437" s="18"/>
      <c r="R437" s="18"/>
      <c r="S437" s="18"/>
      <c r="T437" s="18"/>
      <c r="U437" s="18"/>
      <c r="V437" s="18"/>
      <c r="W437" s="18"/>
      <c r="X437" s="165"/>
      <c r="Y437" s="165"/>
      <c r="Z437" s="18"/>
      <c r="AA437" s="18"/>
      <c r="AB437" s="18"/>
      <c r="AC437" s="18"/>
      <c r="AD437" s="18"/>
      <c r="AE437" s="18"/>
    </row>
    <row r="438" spans="1:31" s="11" customFormat="1" ht="15" customHeight="1" x14ac:dyDescent="0.3">
      <c r="A438" s="59"/>
      <c r="B438" s="80"/>
      <c r="C438" s="174"/>
      <c r="D438" s="174"/>
      <c r="E438" s="17"/>
      <c r="F438" s="18"/>
      <c r="G438" s="18"/>
      <c r="H438" s="18"/>
      <c r="I438" s="18"/>
      <c r="J438" s="18"/>
      <c r="K438" s="18"/>
      <c r="L438" s="18"/>
      <c r="M438" s="18"/>
      <c r="N438" s="165"/>
      <c r="O438" s="165"/>
      <c r="P438" s="18"/>
      <c r="Q438" s="18"/>
      <c r="R438" s="18"/>
      <c r="S438" s="18"/>
      <c r="T438" s="18"/>
      <c r="U438" s="18"/>
      <c r="V438" s="18"/>
      <c r="W438" s="18"/>
      <c r="X438" s="165"/>
      <c r="Y438" s="165"/>
      <c r="Z438" s="18"/>
      <c r="AA438" s="18"/>
      <c r="AB438" s="18"/>
      <c r="AC438" s="18"/>
      <c r="AD438" s="18"/>
      <c r="AE438" s="18"/>
    </row>
    <row r="439" spans="1:31" s="11" customFormat="1" ht="15" customHeight="1" x14ac:dyDescent="0.3">
      <c r="A439" s="59"/>
      <c r="B439" s="80"/>
      <c r="C439" s="174"/>
      <c r="D439" s="174"/>
      <c r="E439" s="17"/>
      <c r="F439" s="18"/>
      <c r="G439" s="18"/>
      <c r="H439" s="18"/>
      <c r="I439" s="18"/>
      <c r="J439" s="18"/>
      <c r="K439" s="18"/>
      <c r="L439" s="18"/>
      <c r="M439" s="18"/>
      <c r="N439" s="165"/>
      <c r="O439" s="165"/>
      <c r="P439" s="18"/>
      <c r="Q439" s="18"/>
      <c r="R439" s="18"/>
      <c r="S439" s="18"/>
      <c r="T439" s="18"/>
      <c r="U439" s="18"/>
      <c r="V439" s="18"/>
      <c r="W439" s="18"/>
      <c r="X439" s="165"/>
      <c r="Y439" s="165"/>
      <c r="Z439" s="18"/>
      <c r="AA439" s="18"/>
      <c r="AB439" s="18"/>
      <c r="AC439" s="18"/>
      <c r="AD439" s="18"/>
      <c r="AE439" s="18"/>
    </row>
    <row r="440" spans="1:31" s="11" customFormat="1" ht="15" customHeight="1" x14ac:dyDescent="0.3">
      <c r="A440" s="59"/>
      <c r="B440" s="80"/>
      <c r="C440" s="174"/>
      <c r="D440" s="174"/>
      <c r="E440" s="17"/>
      <c r="F440" s="18"/>
      <c r="G440" s="18"/>
      <c r="H440" s="18"/>
      <c r="I440" s="18"/>
      <c r="J440" s="18"/>
      <c r="K440" s="18"/>
      <c r="L440" s="18"/>
      <c r="M440" s="18"/>
      <c r="N440" s="165"/>
      <c r="O440" s="165"/>
      <c r="P440" s="18"/>
      <c r="Q440" s="18"/>
      <c r="R440" s="18"/>
      <c r="S440" s="18"/>
      <c r="T440" s="18"/>
      <c r="U440" s="18"/>
      <c r="V440" s="18"/>
      <c r="W440" s="18"/>
      <c r="X440" s="165"/>
      <c r="Y440" s="165"/>
      <c r="Z440" s="18"/>
      <c r="AA440" s="18"/>
      <c r="AB440" s="18"/>
      <c r="AC440" s="18"/>
      <c r="AD440" s="18"/>
      <c r="AE440" s="18"/>
    </row>
    <row r="441" spans="1:31" s="11" customFormat="1" ht="15" customHeight="1" x14ac:dyDescent="0.3">
      <c r="A441" s="59"/>
      <c r="B441" s="80"/>
      <c r="C441" s="174"/>
      <c r="D441" s="174"/>
      <c r="E441" s="17"/>
      <c r="F441" s="18"/>
      <c r="G441" s="18"/>
      <c r="H441" s="18"/>
      <c r="I441" s="18"/>
      <c r="J441" s="18"/>
      <c r="K441" s="18"/>
      <c r="L441" s="18"/>
      <c r="M441" s="18"/>
      <c r="N441" s="165"/>
      <c r="O441" s="165"/>
      <c r="P441" s="18"/>
      <c r="Q441" s="18"/>
      <c r="R441" s="18"/>
      <c r="S441" s="18"/>
      <c r="T441" s="18"/>
      <c r="U441" s="18"/>
      <c r="V441" s="18"/>
      <c r="W441" s="18"/>
      <c r="X441" s="165"/>
      <c r="Y441" s="165"/>
      <c r="Z441" s="18"/>
      <c r="AA441" s="18"/>
      <c r="AB441" s="18"/>
      <c r="AC441" s="18"/>
      <c r="AD441" s="18"/>
      <c r="AE441" s="18"/>
    </row>
    <row r="442" spans="1:31" s="11" customFormat="1" ht="15" customHeight="1" x14ac:dyDescent="0.3">
      <c r="A442" s="59"/>
      <c r="B442" s="80"/>
      <c r="C442" s="174"/>
      <c r="D442" s="174"/>
      <c r="E442" s="17"/>
      <c r="F442" s="18"/>
      <c r="G442" s="18"/>
      <c r="H442" s="18"/>
      <c r="I442" s="18"/>
      <c r="J442" s="18"/>
      <c r="K442" s="18"/>
      <c r="L442" s="18"/>
      <c r="M442" s="18"/>
      <c r="N442" s="165"/>
      <c r="O442" s="165"/>
      <c r="P442" s="18"/>
      <c r="Q442" s="18"/>
      <c r="R442" s="18"/>
      <c r="S442" s="18"/>
      <c r="T442" s="18"/>
      <c r="U442" s="18"/>
      <c r="V442" s="18"/>
      <c r="W442" s="18"/>
      <c r="X442" s="165"/>
      <c r="Y442" s="165"/>
      <c r="Z442" s="18"/>
      <c r="AA442" s="18"/>
      <c r="AB442" s="18"/>
      <c r="AC442" s="18"/>
      <c r="AD442" s="18"/>
      <c r="AE442" s="18"/>
    </row>
    <row r="443" spans="1:31" s="11" customFormat="1" ht="15" customHeight="1" x14ac:dyDescent="0.3">
      <c r="A443" s="59"/>
      <c r="B443" s="80"/>
      <c r="C443" s="174"/>
      <c r="D443" s="174"/>
      <c r="E443" s="17"/>
      <c r="F443" s="18"/>
      <c r="G443" s="18"/>
      <c r="H443" s="18"/>
      <c r="I443" s="18"/>
      <c r="J443" s="18"/>
      <c r="K443" s="18"/>
      <c r="L443" s="18"/>
      <c r="M443" s="18"/>
      <c r="N443" s="165"/>
      <c r="O443" s="165"/>
      <c r="P443" s="18"/>
      <c r="Q443" s="18"/>
      <c r="R443" s="18"/>
      <c r="S443" s="18"/>
      <c r="T443" s="18"/>
      <c r="U443" s="18"/>
      <c r="V443" s="18"/>
      <c r="W443" s="18"/>
      <c r="X443" s="165"/>
      <c r="Y443" s="165"/>
      <c r="Z443" s="18"/>
      <c r="AA443" s="18"/>
      <c r="AB443" s="18"/>
      <c r="AC443" s="18"/>
      <c r="AD443" s="18"/>
      <c r="AE443" s="18"/>
    </row>
    <row r="444" spans="1:31" s="11" customFormat="1" ht="15" customHeight="1" x14ac:dyDescent="0.3">
      <c r="A444" s="59"/>
      <c r="B444" s="80"/>
      <c r="C444" s="174"/>
      <c r="D444" s="174"/>
      <c r="E444" s="17"/>
      <c r="F444" s="18"/>
      <c r="G444" s="18"/>
      <c r="H444" s="18"/>
      <c r="I444" s="18"/>
      <c r="J444" s="18"/>
      <c r="K444" s="18"/>
      <c r="L444" s="18"/>
      <c r="M444" s="18"/>
      <c r="N444" s="165"/>
      <c r="O444" s="165"/>
      <c r="P444" s="18"/>
      <c r="Q444" s="18"/>
      <c r="R444" s="18"/>
      <c r="S444" s="18"/>
      <c r="T444" s="18"/>
      <c r="U444" s="18"/>
      <c r="V444" s="18"/>
      <c r="W444" s="18"/>
      <c r="X444" s="165"/>
      <c r="Y444" s="165"/>
      <c r="Z444" s="18"/>
      <c r="AA444" s="18"/>
      <c r="AB444" s="18"/>
      <c r="AC444" s="18"/>
      <c r="AD444" s="18"/>
      <c r="AE444" s="18"/>
    </row>
    <row r="445" spans="1:31" s="11" customFormat="1" ht="15" customHeight="1" x14ac:dyDescent="0.3">
      <c r="A445" s="59"/>
      <c r="B445" s="80"/>
      <c r="C445" s="174"/>
      <c r="D445" s="174"/>
      <c r="E445" s="17"/>
      <c r="F445" s="18"/>
      <c r="G445" s="18"/>
      <c r="H445" s="18"/>
      <c r="I445" s="18"/>
      <c r="J445" s="18"/>
      <c r="K445" s="18"/>
      <c r="L445" s="18"/>
      <c r="M445" s="18"/>
      <c r="N445" s="165"/>
      <c r="O445" s="165"/>
      <c r="P445" s="18"/>
      <c r="Q445" s="18"/>
      <c r="R445" s="18"/>
      <c r="S445" s="18"/>
      <c r="T445" s="18"/>
      <c r="U445" s="18"/>
      <c r="V445" s="18"/>
      <c r="W445" s="18"/>
      <c r="X445" s="165"/>
      <c r="Y445" s="165"/>
      <c r="Z445" s="18"/>
      <c r="AA445" s="18"/>
      <c r="AB445" s="18"/>
      <c r="AC445" s="18"/>
      <c r="AD445" s="18"/>
      <c r="AE445" s="18"/>
    </row>
    <row r="446" spans="1:31" s="11" customFormat="1" ht="15" customHeight="1" x14ac:dyDescent="0.3">
      <c r="A446" s="59"/>
      <c r="B446" s="80"/>
      <c r="C446" s="174"/>
      <c r="D446" s="174"/>
      <c r="E446" s="17"/>
      <c r="F446" s="18"/>
      <c r="G446" s="18"/>
      <c r="H446" s="18"/>
      <c r="I446" s="18"/>
      <c r="J446" s="18"/>
      <c r="K446" s="18"/>
      <c r="L446" s="18"/>
      <c r="M446" s="18"/>
      <c r="N446" s="165"/>
      <c r="O446" s="165"/>
      <c r="P446" s="18"/>
      <c r="Q446" s="18"/>
      <c r="R446" s="18"/>
      <c r="S446" s="18"/>
      <c r="T446" s="18"/>
      <c r="U446" s="18"/>
      <c r="V446" s="18"/>
      <c r="W446" s="18"/>
      <c r="X446" s="165"/>
      <c r="Y446" s="165"/>
      <c r="Z446" s="18"/>
      <c r="AA446" s="18"/>
      <c r="AB446" s="18"/>
      <c r="AC446" s="18"/>
      <c r="AD446" s="18"/>
      <c r="AE446" s="18"/>
    </row>
    <row r="447" spans="1:31" s="11" customFormat="1" ht="15" customHeight="1" x14ac:dyDescent="0.3">
      <c r="A447" s="59"/>
      <c r="B447" s="80"/>
      <c r="C447" s="174"/>
      <c r="D447" s="174"/>
      <c r="E447" s="17"/>
      <c r="F447" s="18"/>
      <c r="G447" s="18"/>
      <c r="H447" s="18"/>
      <c r="I447" s="18"/>
      <c r="J447" s="18"/>
      <c r="K447" s="18"/>
      <c r="L447" s="18"/>
      <c r="M447" s="18"/>
      <c r="N447" s="165"/>
      <c r="O447" s="165"/>
      <c r="P447" s="18"/>
      <c r="Q447" s="18"/>
      <c r="R447" s="18"/>
      <c r="S447" s="18"/>
      <c r="T447" s="18"/>
      <c r="U447" s="18"/>
      <c r="V447" s="18"/>
      <c r="W447" s="18"/>
      <c r="X447" s="165"/>
      <c r="Y447" s="165"/>
      <c r="Z447" s="18"/>
      <c r="AA447" s="18"/>
      <c r="AB447" s="18"/>
      <c r="AC447" s="18"/>
      <c r="AD447" s="18"/>
      <c r="AE447" s="18"/>
    </row>
    <row r="448" spans="1:31" s="11" customFormat="1" ht="15" customHeight="1" x14ac:dyDescent="0.3">
      <c r="A448" s="59"/>
      <c r="B448" s="80"/>
      <c r="C448" s="174"/>
      <c r="D448" s="174"/>
      <c r="E448" s="17"/>
      <c r="F448" s="18"/>
      <c r="G448" s="18"/>
      <c r="H448" s="18"/>
      <c r="I448" s="18"/>
      <c r="J448" s="18"/>
      <c r="K448" s="18"/>
      <c r="L448" s="18"/>
      <c r="M448" s="18"/>
      <c r="N448" s="165"/>
      <c r="O448" s="165"/>
      <c r="P448" s="18"/>
      <c r="Q448" s="18"/>
      <c r="R448" s="18"/>
      <c r="S448" s="18"/>
      <c r="T448" s="18"/>
      <c r="U448" s="18"/>
      <c r="V448" s="18"/>
      <c r="W448" s="18"/>
      <c r="X448" s="165"/>
      <c r="Y448" s="165"/>
      <c r="Z448" s="18"/>
      <c r="AA448" s="18"/>
      <c r="AB448" s="18"/>
      <c r="AC448" s="18"/>
      <c r="AD448" s="18"/>
      <c r="AE448" s="18"/>
    </row>
    <row r="449" spans="1:31" s="11" customFormat="1" ht="15" customHeight="1" x14ac:dyDescent="0.3">
      <c r="A449" s="59"/>
      <c r="B449" s="80"/>
      <c r="C449" s="174"/>
      <c r="D449" s="174"/>
      <c r="E449" s="17"/>
      <c r="F449" s="18"/>
      <c r="G449" s="18"/>
      <c r="H449" s="18"/>
      <c r="I449" s="18"/>
      <c r="J449" s="18"/>
      <c r="K449" s="18"/>
      <c r="L449" s="18"/>
      <c r="M449" s="18"/>
      <c r="N449" s="165"/>
      <c r="O449" s="165"/>
      <c r="P449" s="18"/>
      <c r="Q449" s="18"/>
      <c r="R449" s="18"/>
      <c r="S449" s="18"/>
      <c r="T449" s="18"/>
      <c r="U449" s="18"/>
      <c r="V449" s="18"/>
      <c r="W449" s="18"/>
      <c r="X449" s="165"/>
      <c r="Y449" s="165"/>
      <c r="Z449" s="18"/>
      <c r="AA449" s="18"/>
      <c r="AB449" s="18"/>
      <c r="AC449" s="18"/>
      <c r="AD449" s="18"/>
      <c r="AE449" s="18"/>
    </row>
    <row r="450" spans="1:31" s="11" customFormat="1" ht="15" customHeight="1" x14ac:dyDescent="0.3">
      <c r="A450" s="59"/>
      <c r="B450" s="80"/>
      <c r="C450" s="174"/>
      <c r="D450" s="174"/>
      <c r="E450" s="17"/>
      <c r="F450" s="18"/>
      <c r="G450" s="18"/>
      <c r="H450" s="18"/>
      <c r="I450" s="18"/>
      <c r="J450" s="18"/>
      <c r="K450" s="18"/>
      <c r="L450" s="18"/>
      <c r="M450" s="18"/>
      <c r="N450" s="165"/>
      <c r="O450" s="165"/>
      <c r="P450" s="18"/>
      <c r="Q450" s="18"/>
      <c r="R450" s="18"/>
      <c r="S450" s="18"/>
      <c r="T450" s="18"/>
      <c r="U450" s="18"/>
      <c r="V450" s="18"/>
      <c r="W450" s="18"/>
      <c r="X450" s="165"/>
      <c r="Y450" s="165"/>
      <c r="Z450" s="18"/>
      <c r="AA450" s="18"/>
      <c r="AB450" s="18"/>
      <c r="AC450" s="18"/>
      <c r="AD450" s="18"/>
      <c r="AE450" s="18"/>
    </row>
    <row r="451" spans="1:31" s="11" customFormat="1" ht="15" customHeight="1" x14ac:dyDescent="0.3">
      <c r="A451" s="59"/>
      <c r="B451" s="80"/>
      <c r="C451" s="174"/>
      <c r="D451" s="174"/>
      <c r="E451" s="17"/>
      <c r="F451" s="18"/>
      <c r="G451" s="18"/>
      <c r="H451" s="18"/>
      <c r="I451" s="18"/>
      <c r="J451" s="18"/>
      <c r="K451" s="18"/>
      <c r="L451" s="18"/>
      <c r="M451" s="18"/>
      <c r="N451" s="165"/>
      <c r="O451" s="165"/>
      <c r="P451" s="18"/>
      <c r="Q451" s="18"/>
      <c r="R451" s="18"/>
      <c r="S451" s="18"/>
      <c r="T451" s="18"/>
      <c r="U451" s="18"/>
      <c r="V451" s="18"/>
      <c r="W451" s="18"/>
      <c r="X451" s="165"/>
      <c r="Y451" s="165"/>
      <c r="Z451" s="18"/>
      <c r="AA451" s="18"/>
      <c r="AB451" s="18"/>
      <c r="AC451" s="18"/>
      <c r="AD451" s="18"/>
      <c r="AE451" s="18"/>
    </row>
    <row r="452" spans="1:31" s="11" customFormat="1" ht="15" customHeight="1" x14ac:dyDescent="0.3">
      <c r="A452" s="59"/>
      <c r="B452" s="80"/>
      <c r="C452" s="174"/>
      <c r="D452" s="174"/>
      <c r="E452" s="17"/>
      <c r="F452" s="18"/>
      <c r="G452" s="18"/>
      <c r="H452" s="18"/>
      <c r="I452" s="18"/>
      <c r="J452" s="18"/>
      <c r="K452" s="18"/>
      <c r="L452" s="18"/>
      <c r="M452" s="18"/>
      <c r="N452" s="165"/>
      <c r="O452" s="165"/>
      <c r="P452" s="18"/>
      <c r="Q452" s="18"/>
      <c r="R452" s="18"/>
      <c r="S452" s="18"/>
      <c r="T452" s="18"/>
      <c r="U452" s="18"/>
      <c r="V452" s="18"/>
      <c r="W452" s="18"/>
      <c r="X452" s="165"/>
      <c r="Y452" s="165"/>
      <c r="Z452" s="18"/>
      <c r="AA452" s="18"/>
      <c r="AB452" s="18"/>
      <c r="AC452" s="18"/>
      <c r="AD452" s="18"/>
      <c r="AE452" s="18"/>
    </row>
    <row r="453" spans="1:31" s="11" customFormat="1" ht="15" customHeight="1" x14ac:dyDescent="0.3">
      <c r="A453" s="59"/>
      <c r="B453" s="80"/>
      <c r="C453" s="174"/>
      <c r="D453" s="174"/>
      <c r="E453" s="17"/>
      <c r="F453" s="18"/>
      <c r="G453" s="18"/>
      <c r="H453" s="18"/>
      <c r="I453" s="18"/>
      <c r="J453" s="18"/>
      <c r="K453" s="18"/>
      <c r="L453" s="18"/>
      <c r="M453" s="18"/>
      <c r="N453" s="165"/>
      <c r="O453" s="165"/>
      <c r="P453" s="18"/>
      <c r="Q453" s="18"/>
      <c r="R453" s="18"/>
      <c r="S453" s="18"/>
      <c r="T453" s="18"/>
      <c r="U453" s="18"/>
      <c r="V453" s="18"/>
      <c r="W453" s="18"/>
      <c r="X453" s="165"/>
      <c r="Y453" s="165"/>
      <c r="Z453" s="18"/>
      <c r="AA453" s="18"/>
      <c r="AB453" s="18"/>
      <c r="AC453" s="18"/>
      <c r="AD453" s="18"/>
      <c r="AE453" s="18"/>
    </row>
    <row r="454" spans="1:31" s="11" customFormat="1" ht="15" customHeight="1" x14ac:dyDescent="0.3">
      <c r="A454" s="59"/>
      <c r="B454" s="80"/>
      <c r="C454" s="174"/>
      <c r="D454" s="174"/>
      <c r="E454" s="17"/>
      <c r="F454" s="18"/>
      <c r="G454" s="18"/>
      <c r="H454" s="18"/>
      <c r="I454" s="18"/>
      <c r="J454" s="18"/>
      <c r="K454" s="18"/>
      <c r="L454" s="18"/>
      <c r="M454" s="18"/>
      <c r="N454" s="165"/>
      <c r="O454" s="165"/>
      <c r="P454" s="18"/>
      <c r="Q454" s="18"/>
      <c r="R454" s="18"/>
      <c r="S454" s="18"/>
      <c r="T454" s="18"/>
      <c r="U454" s="18"/>
      <c r="V454" s="18"/>
      <c r="W454" s="18"/>
      <c r="X454" s="165"/>
      <c r="Y454" s="165"/>
      <c r="Z454" s="18"/>
      <c r="AA454" s="18"/>
      <c r="AB454" s="18"/>
      <c r="AC454" s="18"/>
      <c r="AD454" s="18"/>
      <c r="AE454" s="18"/>
    </row>
    <row r="455" spans="1:31" s="11" customFormat="1" ht="15" customHeight="1" x14ac:dyDescent="0.3">
      <c r="A455" s="59"/>
      <c r="B455" s="80"/>
      <c r="C455" s="174"/>
      <c r="D455" s="174"/>
      <c r="E455" s="17"/>
      <c r="F455" s="18"/>
      <c r="G455" s="18"/>
      <c r="H455" s="18"/>
      <c r="I455" s="18"/>
      <c r="J455" s="18"/>
      <c r="K455" s="18"/>
      <c r="L455" s="18"/>
      <c r="M455" s="18"/>
      <c r="N455" s="165"/>
      <c r="O455" s="165"/>
      <c r="P455" s="18"/>
      <c r="Q455" s="18"/>
      <c r="R455" s="18"/>
      <c r="S455" s="18"/>
      <c r="T455" s="18"/>
      <c r="U455" s="18"/>
      <c r="V455" s="18"/>
      <c r="W455" s="18"/>
      <c r="X455" s="165"/>
      <c r="Y455" s="165"/>
      <c r="Z455" s="18"/>
      <c r="AA455" s="18"/>
      <c r="AB455" s="18"/>
      <c r="AC455" s="18"/>
      <c r="AD455" s="18"/>
      <c r="AE455" s="18"/>
    </row>
    <row r="456" spans="1:31" s="11" customFormat="1" ht="15" customHeight="1" x14ac:dyDescent="0.3">
      <c r="A456" s="59"/>
      <c r="B456" s="80"/>
      <c r="C456" s="174"/>
      <c r="D456" s="174"/>
      <c r="E456" s="17"/>
      <c r="F456" s="18"/>
      <c r="G456" s="18"/>
      <c r="H456" s="18"/>
      <c r="I456" s="18"/>
      <c r="J456" s="18"/>
      <c r="K456" s="18"/>
      <c r="L456" s="18"/>
      <c r="M456" s="18"/>
      <c r="N456" s="165"/>
      <c r="O456" s="165"/>
      <c r="P456" s="18"/>
      <c r="Q456" s="18"/>
      <c r="R456" s="18"/>
      <c r="S456" s="18"/>
      <c r="T456" s="18"/>
      <c r="U456" s="18"/>
      <c r="V456" s="18"/>
      <c r="W456" s="18"/>
      <c r="X456" s="165"/>
      <c r="Y456" s="165"/>
      <c r="Z456" s="18"/>
      <c r="AA456" s="18"/>
      <c r="AB456" s="18"/>
      <c r="AC456" s="18"/>
      <c r="AD456" s="18"/>
      <c r="AE456" s="18"/>
    </row>
    <row r="457" spans="1:31" s="11" customFormat="1" ht="15" customHeight="1" x14ac:dyDescent="0.3">
      <c r="A457" s="59"/>
      <c r="B457" s="80"/>
      <c r="C457" s="174"/>
      <c r="D457" s="174"/>
      <c r="E457" s="17"/>
      <c r="F457" s="18"/>
      <c r="G457" s="18"/>
      <c r="H457" s="18"/>
      <c r="I457" s="18"/>
      <c r="J457" s="18"/>
      <c r="K457" s="18"/>
      <c r="L457" s="18"/>
      <c r="M457" s="18"/>
      <c r="N457" s="165"/>
      <c r="O457" s="165"/>
      <c r="P457" s="18"/>
      <c r="Q457" s="18"/>
      <c r="R457" s="18"/>
      <c r="S457" s="18"/>
      <c r="T457" s="18"/>
      <c r="U457" s="18"/>
      <c r="V457" s="18"/>
      <c r="W457" s="18"/>
      <c r="X457" s="165"/>
      <c r="Y457" s="165"/>
      <c r="Z457" s="18"/>
      <c r="AA457" s="18"/>
      <c r="AB457" s="18"/>
      <c r="AC457" s="18"/>
      <c r="AD457" s="18"/>
      <c r="AE457" s="18"/>
    </row>
    <row r="458" spans="1:31" s="11" customFormat="1" ht="15" customHeight="1" x14ac:dyDescent="0.3">
      <c r="A458" s="59"/>
      <c r="B458" s="80"/>
      <c r="C458" s="174"/>
      <c r="D458" s="174"/>
      <c r="E458" s="17"/>
      <c r="F458" s="18"/>
      <c r="G458" s="18"/>
      <c r="H458" s="18"/>
      <c r="I458" s="18"/>
      <c r="J458" s="18"/>
      <c r="K458" s="18"/>
      <c r="L458" s="18"/>
      <c r="M458" s="18"/>
      <c r="N458" s="165"/>
      <c r="O458" s="165"/>
      <c r="P458" s="18"/>
      <c r="Q458" s="18"/>
      <c r="R458" s="18"/>
      <c r="S458" s="18"/>
      <c r="T458" s="18"/>
      <c r="U458" s="18"/>
      <c r="V458" s="18"/>
      <c r="W458" s="18"/>
      <c r="X458" s="165"/>
      <c r="Y458" s="165"/>
      <c r="Z458" s="18"/>
      <c r="AA458" s="18"/>
      <c r="AB458" s="18"/>
      <c r="AC458" s="18"/>
      <c r="AD458" s="18"/>
      <c r="AE458" s="18"/>
    </row>
    <row r="459" spans="1:31" s="11" customFormat="1" ht="15" customHeight="1" x14ac:dyDescent="0.3">
      <c r="A459" s="59"/>
      <c r="B459" s="80"/>
      <c r="C459" s="174"/>
      <c r="D459" s="174"/>
      <c r="E459" s="17"/>
      <c r="F459" s="18"/>
      <c r="G459" s="18"/>
      <c r="H459" s="18"/>
      <c r="I459" s="18"/>
      <c r="J459" s="18"/>
      <c r="K459" s="18"/>
      <c r="L459" s="18"/>
      <c r="M459" s="18"/>
      <c r="N459" s="165"/>
      <c r="O459" s="165"/>
      <c r="P459" s="18"/>
      <c r="Q459" s="18"/>
      <c r="R459" s="18"/>
      <c r="S459" s="18"/>
      <c r="T459" s="18"/>
      <c r="U459" s="18"/>
      <c r="V459" s="18"/>
      <c r="W459" s="18"/>
      <c r="X459" s="165"/>
      <c r="Y459" s="165"/>
      <c r="Z459" s="18"/>
      <c r="AA459" s="18"/>
      <c r="AB459" s="18"/>
      <c r="AC459" s="18"/>
      <c r="AD459" s="18"/>
      <c r="AE459" s="18"/>
    </row>
    <row r="460" spans="1:31" s="11" customFormat="1" ht="15" customHeight="1" x14ac:dyDescent="0.3">
      <c r="A460" s="59"/>
      <c r="B460" s="80"/>
      <c r="C460" s="174"/>
      <c r="D460" s="174"/>
      <c r="E460" s="17"/>
      <c r="F460" s="18"/>
      <c r="G460" s="18"/>
      <c r="H460" s="18"/>
      <c r="I460" s="18"/>
      <c r="J460" s="18"/>
      <c r="K460" s="18"/>
      <c r="L460" s="18"/>
      <c r="M460" s="18"/>
      <c r="N460" s="165"/>
      <c r="O460" s="165"/>
      <c r="P460" s="18"/>
      <c r="Q460" s="18"/>
      <c r="R460" s="18"/>
      <c r="S460" s="18"/>
      <c r="T460" s="18"/>
      <c r="U460" s="18"/>
      <c r="V460" s="18"/>
      <c r="W460" s="18"/>
      <c r="X460" s="165"/>
      <c r="Y460" s="165"/>
      <c r="Z460" s="18"/>
      <c r="AA460" s="18"/>
      <c r="AB460" s="18"/>
      <c r="AC460" s="18"/>
      <c r="AD460" s="18"/>
      <c r="AE460" s="18"/>
    </row>
    <row r="461" spans="1:31" s="11" customFormat="1" ht="15" customHeight="1" x14ac:dyDescent="0.3">
      <c r="A461" s="59"/>
      <c r="B461" s="80"/>
      <c r="C461" s="174"/>
      <c r="D461" s="174"/>
      <c r="E461" s="17"/>
      <c r="F461" s="18"/>
      <c r="G461" s="18"/>
      <c r="H461" s="18"/>
      <c r="I461" s="18"/>
      <c r="J461" s="18"/>
      <c r="K461" s="18"/>
      <c r="L461" s="18"/>
      <c r="M461" s="18"/>
      <c r="N461" s="165"/>
      <c r="O461" s="165"/>
      <c r="P461" s="18"/>
      <c r="Q461" s="18"/>
      <c r="R461" s="18"/>
      <c r="S461" s="18"/>
      <c r="T461" s="18"/>
      <c r="U461" s="18"/>
      <c r="V461" s="18"/>
      <c r="W461" s="18"/>
      <c r="X461" s="165"/>
      <c r="Y461" s="165"/>
      <c r="Z461" s="18"/>
      <c r="AA461" s="18"/>
      <c r="AB461" s="18"/>
      <c r="AC461" s="18"/>
      <c r="AD461" s="18"/>
      <c r="AE461" s="18"/>
    </row>
    <row r="462" spans="1:31" s="11" customFormat="1" ht="15" customHeight="1" x14ac:dyDescent="0.3">
      <c r="A462" s="59"/>
      <c r="B462" s="80"/>
      <c r="C462" s="174"/>
      <c r="D462" s="174"/>
      <c r="E462" s="17"/>
      <c r="F462" s="18"/>
      <c r="G462" s="18"/>
      <c r="H462" s="18"/>
      <c r="I462" s="18"/>
      <c r="J462" s="18"/>
      <c r="K462" s="18"/>
      <c r="L462" s="18"/>
      <c r="M462" s="18"/>
      <c r="N462" s="165"/>
      <c r="O462" s="165"/>
      <c r="P462" s="18"/>
      <c r="Q462" s="18"/>
      <c r="R462" s="18"/>
      <c r="S462" s="18"/>
      <c r="T462" s="18"/>
      <c r="U462" s="18"/>
      <c r="V462" s="18"/>
      <c r="W462" s="18"/>
      <c r="X462" s="165"/>
      <c r="Y462" s="165"/>
      <c r="Z462" s="18"/>
      <c r="AA462" s="18"/>
      <c r="AB462" s="18"/>
      <c r="AC462" s="18"/>
      <c r="AD462" s="18"/>
      <c r="AE462" s="18"/>
    </row>
    <row r="463" spans="1:31" s="11" customFormat="1" ht="15" customHeight="1" x14ac:dyDescent="0.3">
      <c r="A463" s="59"/>
      <c r="B463" s="80"/>
      <c r="C463" s="174"/>
      <c r="D463" s="174"/>
      <c r="E463" s="17"/>
      <c r="F463" s="18"/>
      <c r="G463" s="18"/>
      <c r="H463" s="18"/>
      <c r="I463" s="18"/>
      <c r="J463" s="18"/>
      <c r="K463" s="18"/>
      <c r="L463" s="18"/>
      <c r="M463" s="18"/>
      <c r="N463" s="165"/>
      <c r="O463" s="165"/>
      <c r="P463" s="18"/>
      <c r="Q463" s="18"/>
      <c r="R463" s="18"/>
      <c r="S463" s="18"/>
      <c r="T463" s="18"/>
      <c r="U463" s="18"/>
      <c r="V463" s="18"/>
      <c r="W463" s="18"/>
      <c r="X463" s="165"/>
      <c r="Y463" s="165"/>
      <c r="Z463" s="18"/>
      <c r="AA463" s="18"/>
      <c r="AB463" s="18"/>
      <c r="AC463" s="18"/>
      <c r="AD463" s="18"/>
      <c r="AE463" s="18"/>
    </row>
    <row r="464" spans="1:31" s="11" customFormat="1" ht="15" customHeight="1" x14ac:dyDescent="0.3">
      <c r="A464" s="59"/>
      <c r="B464" s="80"/>
      <c r="C464" s="174"/>
      <c r="D464" s="174"/>
      <c r="E464" s="17"/>
      <c r="F464" s="18"/>
      <c r="G464" s="18"/>
      <c r="H464" s="18"/>
      <c r="I464" s="18"/>
      <c r="J464" s="18"/>
      <c r="K464" s="18"/>
      <c r="L464" s="18"/>
      <c r="M464" s="18"/>
      <c r="N464" s="165"/>
      <c r="O464" s="165"/>
      <c r="P464" s="18"/>
      <c r="Q464" s="18"/>
      <c r="R464" s="18"/>
      <c r="S464" s="18"/>
      <c r="T464" s="18"/>
      <c r="U464" s="18"/>
      <c r="V464" s="18"/>
      <c r="W464" s="18"/>
      <c r="X464" s="165"/>
      <c r="Y464" s="165"/>
      <c r="Z464" s="18"/>
      <c r="AA464" s="18"/>
      <c r="AB464" s="18"/>
      <c r="AC464" s="18"/>
      <c r="AD464" s="18"/>
      <c r="AE464" s="18"/>
    </row>
    <row r="465" spans="1:31" s="11" customFormat="1" ht="15" customHeight="1" x14ac:dyDescent="0.3">
      <c r="A465" s="59"/>
      <c r="B465" s="80"/>
      <c r="C465" s="174"/>
      <c r="D465" s="174"/>
      <c r="E465" s="17"/>
      <c r="F465" s="18"/>
      <c r="G465" s="18"/>
      <c r="H465" s="18"/>
      <c r="I465" s="18"/>
      <c r="J465" s="18"/>
      <c r="K465" s="18"/>
      <c r="L465" s="18"/>
      <c r="M465" s="18"/>
      <c r="N465" s="165"/>
      <c r="O465" s="165"/>
      <c r="P465" s="18"/>
      <c r="Q465" s="18"/>
      <c r="R465" s="18"/>
      <c r="S465" s="18"/>
      <c r="T465" s="18"/>
      <c r="U465" s="18"/>
      <c r="V465" s="18"/>
      <c r="W465" s="18"/>
      <c r="X465" s="165"/>
      <c r="Y465" s="165"/>
      <c r="Z465" s="18"/>
      <c r="AA465" s="18"/>
      <c r="AB465" s="18"/>
      <c r="AC465" s="18"/>
      <c r="AD465" s="18"/>
      <c r="AE465" s="18"/>
    </row>
    <row r="466" spans="1:31" s="11" customFormat="1" ht="15" customHeight="1" x14ac:dyDescent="0.3">
      <c r="A466" s="59"/>
      <c r="B466" s="80"/>
      <c r="C466" s="174"/>
      <c r="D466" s="174"/>
      <c r="E466" s="17"/>
      <c r="F466" s="18"/>
      <c r="G466" s="18"/>
      <c r="H466" s="18"/>
      <c r="I466" s="18"/>
      <c r="J466" s="18"/>
      <c r="K466" s="18"/>
      <c r="L466" s="18"/>
      <c r="M466" s="18"/>
      <c r="N466" s="165"/>
      <c r="O466" s="165"/>
      <c r="P466" s="18"/>
      <c r="Q466" s="18"/>
      <c r="R466" s="18"/>
      <c r="S466" s="18"/>
      <c r="T466" s="18"/>
      <c r="U466" s="18"/>
      <c r="V466" s="18"/>
      <c r="W466" s="18"/>
      <c r="X466" s="165"/>
      <c r="Y466" s="165"/>
      <c r="Z466" s="18"/>
      <c r="AA466" s="18"/>
      <c r="AB466" s="18"/>
      <c r="AC466" s="18"/>
      <c r="AD466" s="18"/>
      <c r="AE466" s="18"/>
    </row>
    <row r="467" spans="1:31" s="11" customFormat="1" ht="15" customHeight="1" x14ac:dyDescent="0.3">
      <c r="A467" s="59"/>
      <c r="B467" s="80"/>
      <c r="C467" s="174"/>
      <c r="D467" s="174"/>
      <c r="E467" s="17"/>
      <c r="F467" s="18"/>
      <c r="G467" s="18"/>
      <c r="H467" s="18"/>
      <c r="I467" s="18"/>
      <c r="J467" s="18"/>
      <c r="K467" s="18"/>
      <c r="L467" s="18"/>
      <c r="M467" s="18"/>
      <c r="N467" s="165"/>
      <c r="O467" s="165"/>
      <c r="P467" s="18"/>
      <c r="Q467" s="18"/>
      <c r="R467" s="18"/>
      <c r="S467" s="18"/>
      <c r="T467" s="18"/>
      <c r="U467" s="18"/>
      <c r="V467" s="18"/>
      <c r="W467" s="18"/>
      <c r="X467" s="165"/>
      <c r="Y467" s="165"/>
      <c r="Z467" s="18"/>
      <c r="AA467" s="18"/>
      <c r="AB467" s="18"/>
      <c r="AC467" s="18"/>
      <c r="AD467" s="18"/>
      <c r="AE467" s="18"/>
    </row>
    <row r="468" spans="1:31" s="11" customFormat="1" ht="15" customHeight="1" x14ac:dyDescent="0.3">
      <c r="A468" s="59"/>
      <c r="B468" s="80"/>
      <c r="C468" s="174"/>
      <c r="D468" s="174"/>
      <c r="E468" s="17"/>
      <c r="F468" s="18"/>
      <c r="G468" s="18"/>
      <c r="H468" s="18"/>
      <c r="I468" s="18"/>
      <c r="J468" s="18"/>
      <c r="K468" s="18"/>
      <c r="L468" s="18"/>
      <c r="M468" s="18"/>
      <c r="N468" s="165"/>
      <c r="O468" s="165"/>
      <c r="P468" s="18"/>
      <c r="Q468" s="18"/>
      <c r="R468" s="18"/>
      <c r="S468" s="18"/>
      <c r="T468" s="18"/>
      <c r="U468" s="18"/>
      <c r="V468" s="18"/>
      <c r="W468" s="18"/>
      <c r="X468" s="165"/>
      <c r="Y468" s="165"/>
      <c r="Z468" s="18"/>
      <c r="AA468" s="18"/>
      <c r="AB468" s="18"/>
      <c r="AC468" s="18"/>
      <c r="AD468" s="18"/>
      <c r="AE468" s="18"/>
    </row>
    <row r="469" spans="1:31" s="11" customFormat="1" ht="15" customHeight="1" x14ac:dyDescent="0.3">
      <c r="A469" s="59"/>
      <c r="B469" s="80"/>
      <c r="C469" s="174"/>
      <c r="D469" s="174"/>
      <c r="E469" s="17"/>
      <c r="F469" s="18"/>
      <c r="G469" s="18"/>
      <c r="H469" s="18"/>
      <c r="I469" s="18"/>
      <c r="J469" s="18"/>
      <c r="K469" s="18"/>
      <c r="L469" s="18"/>
      <c r="M469" s="18"/>
      <c r="N469" s="165"/>
      <c r="O469" s="165"/>
      <c r="P469" s="18"/>
      <c r="Q469" s="18"/>
      <c r="R469" s="18"/>
      <c r="S469" s="18"/>
      <c r="T469" s="18"/>
      <c r="U469" s="18"/>
      <c r="V469" s="18"/>
      <c r="W469" s="18"/>
      <c r="X469" s="165"/>
      <c r="Y469" s="165"/>
      <c r="Z469" s="18"/>
      <c r="AA469" s="18"/>
      <c r="AB469" s="18"/>
      <c r="AC469" s="18"/>
      <c r="AD469" s="18"/>
      <c r="AE469" s="18"/>
    </row>
    <row r="470" spans="1:31" s="11" customFormat="1" ht="15" customHeight="1" x14ac:dyDescent="0.3">
      <c r="A470" s="59"/>
      <c r="B470" s="80"/>
      <c r="C470" s="174"/>
      <c r="D470" s="174"/>
      <c r="E470" s="17"/>
      <c r="F470" s="18"/>
      <c r="G470" s="18"/>
      <c r="H470" s="18"/>
      <c r="I470" s="18"/>
      <c r="J470" s="18"/>
      <c r="K470" s="18"/>
      <c r="L470" s="18"/>
      <c r="M470" s="18"/>
      <c r="N470" s="165"/>
      <c r="O470" s="165"/>
      <c r="P470" s="18"/>
      <c r="Q470" s="18"/>
      <c r="R470" s="18"/>
      <c r="S470" s="18"/>
      <c r="T470" s="18"/>
      <c r="U470" s="18"/>
      <c r="V470" s="18"/>
      <c r="W470" s="18"/>
      <c r="X470" s="165"/>
      <c r="Y470" s="165"/>
      <c r="Z470" s="18"/>
      <c r="AA470" s="18"/>
      <c r="AB470" s="18"/>
      <c r="AC470" s="18"/>
      <c r="AD470" s="18"/>
      <c r="AE470" s="18"/>
    </row>
    <row r="471" spans="1:31" s="11" customFormat="1" ht="15" customHeight="1" x14ac:dyDescent="0.3">
      <c r="A471" s="59"/>
      <c r="B471" s="80"/>
      <c r="C471" s="174"/>
      <c r="D471" s="174"/>
      <c r="E471" s="17"/>
      <c r="F471" s="18"/>
      <c r="G471" s="18"/>
      <c r="H471" s="18"/>
      <c r="I471" s="18"/>
      <c r="J471" s="18"/>
      <c r="K471" s="18"/>
      <c r="L471" s="18"/>
      <c r="M471" s="18"/>
      <c r="N471" s="165"/>
      <c r="O471" s="165"/>
      <c r="P471" s="18"/>
      <c r="Q471" s="18"/>
      <c r="R471" s="18"/>
      <c r="S471" s="18"/>
      <c r="T471" s="18"/>
      <c r="U471" s="18"/>
      <c r="V471" s="18"/>
      <c r="W471" s="18"/>
      <c r="X471" s="165"/>
      <c r="Y471" s="165"/>
      <c r="Z471" s="18"/>
      <c r="AA471" s="18"/>
      <c r="AB471" s="18"/>
      <c r="AC471" s="18"/>
      <c r="AD471" s="18"/>
      <c r="AE471" s="18"/>
    </row>
    <row r="472" spans="1:31" s="11" customFormat="1" ht="15" customHeight="1" x14ac:dyDescent="0.3">
      <c r="A472" s="59"/>
      <c r="B472" s="80"/>
      <c r="C472" s="174"/>
      <c r="D472" s="174"/>
      <c r="E472" s="17"/>
      <c r="F472" s="18"/>
      <c r="G472" s="18"/>
      <c r="H472" s="18"/>
      <c r="I472" s="18"/>
      <c r="J472" s="18"/>
      <c r="K472" s="18"/>
      <c r="L472" s="18"/>
      <c r="M472" s="18"/>
      <c r="N472" s="165"/>
      <c r="O472" s="165"/>
      <c r="P472" s="18"/>
      <c r="Q472" s="18"/>
      <c r="R472" s="18"/>
      <c r="S472" s="18"/>
      <c r="T472" s="18"/>
      <c r="U472" s="18"/>
      <c r="V472" s="18"/>
      <c r="W472" s="18"/>
      <c r="X472" s="165"/>
      <c r="Y472" s="165"/>
      <c r="Z472" s="18"/>
      <c r="AA472" s="18"/>
      <c r="AB472" s="18"/>
      <c r="AC472" s="18"/>
      <c r="AD472" s="18"/>
      <c r="AE472" s="18"/>
    </row>
    <row r="473" spans="1:31" s="11" customFormat="1" ht="15" customHeight="1" x14ac:dyDescent="0.3">
      <c r="A473" s="59"/>
      <c r="B473" s="80"/>
      <c r="C473" s="174"/>
      <c r="D473" s="174"/>
      <c r="E473" s="17"/>
      <c r="F473" s="18"/>
      <c r="G473" s="18"/>
      <c r="H473" s="18"/>
      <c r="I473" s="18"/>
      <c r="J473" s="18"/>
      <c r="K473" s="18"/>
      <c r="L473" s="18"/>
      <c r="M473" s="18"/>
      <c r="N473" s="165"/>
      <c r="O473" s="165"/>
      <c r="P473" s="18"/>
      <c r="Q473" s="18"/>
      <c r="R473" s="18"/>
      <c r="S473" s="18"/>
      <c r="T473" s="18"/>
      <c r="U473" s="18"/>
      <c r="V473" s="18"/>
      <c r="W473" s="18"/>
      <c r="X473" s="165"/>
      <c r="Y473" s="165"/>
      <c r="Z473" s="18"/>
      <c r="AA473" s="18"/>
      <c r="AB473" s="18"/>
      <c r="AC473" s="18"/>
      <c r="AD473" s="18"/>
      <c r="AE473" s="18"/>
    </row>
    <row r="474" spans="1:31" s="11" customFormat="1" ht="15" customHeight="1" x14ac:dyDescent="0.3">
      <c r="A474" s="59"/>
      <c r="B474" s="80"/>
      <c r="C474" s="174"/>
      <c r="D474" s="174"/>
      <c r="E474" s="17"/>
      <c r="F474" s="18"/>
      <c r="G474" s="18"/>
      <c r="H474" s="18"/>
      <c r="I474" s="18"/>
      <c r="J474" s="18"/>
      <c r="K474" s="18"/>
      <c r="L474" s="18"/>
      <c r="M474" s="18"/>
      <c r="N474" s="165"/>
      <c r="O474" s="165"/>
      <c r="P474" s="18"/>
      <c r="Q474" s="18"/>
      <c r="R474" s="18"/>
      <c r="S474" s="18"/>
      <c r="T474" s="18"/>
      <c r="U474" s="18"/>
      <c r="V474" s="18"/>
      <c r="W474" s="18"/>
      <c r="X474" s="165"/>
      <c r="Y474" s="165"/>
      <c r="Z474" s="18"/>
      <c r="AA474" s="18"/>
      <c r="AB474" s="18"/>
      <c r="AC474" s="18"/>
      <c r="AD474" s="18"/>
      <c r="AE474" s="18"/>
    </row>
    <row r="475" spans="1:31" s="11" customFormat="1" ht="15" customHeight="1" x14ac:dyDescent="0.3">
      <c r="A475" s="59"/>
      <c r="B475" s="80"/>
      <c r="C475" s="174"/>
      <c r="D475" s="174"/>
      <c r="E475" s="17"/>
      <c r="F475" s="18"/>
      <c r="G475" s="18"/>
      <c r="H475" s="18"/>
      <c r="I475" s="18"/>
      <c r="J475" s="18"/>
      <c r="K475" s="18"/>
      <c r="L475" s="18"/>
      <c r="M475" s="18"/>
      <c r="N475" s="165"/>
      <c r="O475" s="165"/>
      <c r="P475" s="18"/>
      <c r="Q475" s="18"/>
      <c r="R475" s="18"/>
      <c r="S475" s="18"/>
      <c r="T475" s="18"/>
      <c r="U475" s="18"/>
      <c r="V475" s="18"/>
      <c r="W475" s="18"/>
      <c r="X475" s="165"/>
      <c r="Y475" s="165"/>
      <c r="Z475" s="18"/>
      <c r="AA475" s="18"/>
      <c r="AB475" s="18"/>
      <c r="AC475" s="18"/>
      <c r="AD475" s="18"/>
      <c r="AE475" s="18"/>
    </row>
    <row r="476" spans="1:31" s="11" customFormat="1" ht="15" customHeight="1" x14ac:dyDescent="0.3">
      <c r="A476" s="59"/>
      <c r="B476" s="80"/>
      <c r="C476" s="174"/>
      <c r="D476" s="174"/>
      <c r="E476" s="17"/>
      <c r="F476" s="18"/>
      <c r="G476" s="18"/>
      <c r="H476" s="18"/>
      <c r="I476" s="18"/>
      <c r="J476" s="18"/>
      <c r="K476" s="18"/>
      <c r="L476" s="18"/>
      <c r="M476" s="18"/>
      <c r="N476" s="165"/>
      <c r="O476" s="165"/>
      <c r="P476" s="18"/>
      <c r="Q476" s="18"/>
      <c r="R476" s="18"/>
      <c r="S476" s="18"/>
      <c r="T476" s="18"/>
      <c r="U476" s="18"/>
      <c r="V476" s="18"/>
      <c r="W476" s="18"/>
      <c r="X476" s="165"/>
      <c r="Y476" s="165"/>
      <c r="Z476" s="18"/>
      <c r="AA476" s="18"/>
      <c r="AB476" s="18"/>
      <c r="AC476" s="18"/>
      <c r="AD476" s="18"/>
      <c r="AE476" s="18"/>
    </row>
    <row r="477" spans="1:31" s="11" customFormat="1" ht="15" customHeight="1" x14ac:dyDescent="0.3">
      <c r="A477" s="59"/>
      <c r="B477" s="80"/>
      <c r="C477" s="174"/>
      <c r="D477" s="174"/>
      <c r="E477" s="17"/>
      <c r="F477" s="18"/>
      <c r="G477" s="18"/>
      <c r="H477" s="18"/>
      <c r="I477" s="18"/>
      <c r="J477" s="18"/>
      <c r="K477" s="18"/>
      <c r="L477" s="18"/>
      <c r="M477" s="18"/>
      <c r="N477" s="165"/>
      <c r="O477" s="165"/>
      <c r="P477" s="18"/>
      <c r="Q477" s="18"/>
      <c r="R477" s="18"/>
      <c r="S477" s="18"/>
      <c r="T477" s="18"/>
      <c r="U477" s="18"/>
      <c r="V477" s="18"/>
      <c r="W477" s="18"/>
      <c r="X477" s="165"/>
      <c r="Y477" s="165"/>
      <c r="Z477" s="18"/>
      <c r="AA477" s="18"/>
      <c r="AB477" s="18"/>
      <c r="AC477" s="18"/>
      <c r="AD477" s="18"/>
      <c r="AE477" s="18"/>
    </row>
    <row r="478" spans="1:31" s="11" customFormat="1" ht="15" customHeight="1" x14ac:dyDescent="0.3">
      <c r="A478" s="59"/>
      <c r="B478" s="80"/>
      <c r="C478" s="174"/>
      <c r="D478" s="174"/>
      <c r="E478" s="17"/>
      <c r="F478" s="18"/>
      <c r="G478" s="18"/>
      <c r="H478" s="18"/>
      <c r="I478" s="18"/>
      <c r="J478" s="18"/>
      <c r="K478" s="18"/>
      <c r="L478" s="18"/>
      <c r="M478" s="18"/>
      <c r="N478" s="165"/>
      <c r="O478" s="165"/>
      <c r="P478" s="18"/>
      <c r="Q478" s="18"/>
      <c r="R478" s="18"/>
      <c r="S478" s="18"/>
      <c r="T478" s="18"/>
      <c r="U478" s="18"/>
      <c r="V478" s="18"/>
      <c r="W478" s="18"/>
      <c r="X478" s="165"/>
      <c r="Y478" s="165"/>
      <c r="Z478" s="18"/>
      <c r="AA478" s="18"/>
      <c r="AB478" s="18"/>
      <c r="AC478" s="18"/>
      <c r="AD478" s="18"/>
      <c r="AE478" s="18"/>
    </row>
    <row r="479" spans="1:31" s="11" customFormat="1" ht="15" customHeight="1" x14ac:dyDescent="0.3">
      <c r="A479" s="59"/>
      <c r="B479" s="80"/>
      <c r="C479" s="174"/>
      <c r="D479" s="174"/>
      <c r="E479" s="17"/>
      <c r="F479" s="18"/>
      <c r="G479" s="18"/>
      <c r="H479" s="18"/>
      <c r="I479" s="18"/>
      <c r="J479" s="18"/>
      <c r="K479" s="18"/>
      <c r="L479" s="18"/>
      <c r="M479" s="18"/>
      <c r="N479" s="165"/>
      <c r="O479" s="165"/>
      <c r="P479" s="18"/>
      <c r="Q479" s="18"/>
      <c r="R479" s="18"/>
      <c r="S479" s="18"/>
      <c r="T479" s="18"/>
      <c r="U479" s="18"/>
      <c r="V479" s="18"/>
      <c r="W479" s="18"/>
      <c r="X479" s="165"/>
      <c r="Y479" s="165"/>
      <c r="Z479" s="18"/>
      <c r="AA479" s="18"/>
      <c r="AB479" s="18"/>
      <c r="AC479" s="18"/>
      <c r="AD479" s="18"/>
      <c r="AE479" s="18"/>
    </row>
    <row r="480" spans="1:31" s="11" customFormat="1" ht="15" customHeight="1" x14ac:dyDescent="0.3">
      <c r="A480" s="59"/>
      <c r="B480" s="80"/>
      <c r="C480" s="174"/>
      <c r="D480" s="174"/>
      <c r="E480" s="17"/>
      <c r="F480" s="18"/>
      <c r="G480" s="18"/>
      <c r="H480" s="18"/>
      <c r="I480" s="18"/>
      <c r="J480" s="18"/>
      <c r="K480" s="18"/>
      <c r="L480" s="18"/>
      <c r="M480" s="18"/>
      <c r="N480" s="165"/>
      <c r="O480" s="165"/>
      <c r="P480" s="18"/>
      <c r="Q480" s="18"/>
      <c r="R480" s="18"/>
      <c r="S480" s="18"/>
      <c r="T480" s="18"/>
      <c r="U480" s="18"/>
      <c r="V480" s="18"/>
      <c r="W480" s="18"/>
      <c r="X480" s="165"/>
      <c r="Y480" s="165"/>
      <c r="Z480" s="18"/>
      <c r="AA480" s="18"/>
      <c r="AB480" s="18"/>
      <c r="AC480" s="18"/>
      <c r="AD480" s="18"/>
      <c r="AE480" s="18"/>
    </row>
    <row r="481" spans="1:31" s="11" customFormat="1" ht="15" customHeight="1" x14ac:dyDescent="0.3">
      <c r="A481" s="59"/>
      <c r="B481" s="80"/>
      <c r="C481" s="174"/>
      <c r="D481" s="174"/>
      <c r="E481" s="17"/>
      <c r="F481" s="18"/>
      <c r="G481" s="18"/>
      <c r="H481" s="18"/>
      <c r="I481" s="18"/>
      <c r="J481" s="18"/>
      <c r="K481" s="18"/>
      <c r="L481" s="18"/>
      <c r="M481" s="18"/>
      <c r="N481" s="165"/>
      <c r="O481" s="165"/>
      <c r="P481" s="18"/>
      <c r="Q481" s="18"/>
      <c r="R481" s="18"/>
      <c r="S481" s="18"/>
      <c r="T481" s="18"/>
      <c r="U481" s="18"/>
      <c r="V481" s="18"/>
      <c r="W481" s="18"/>
      <c r="X481" s="165"/>
      <c r="Y481" s="165"/>
      <c r="Z481" s="18"/>
      <c r="AA481" s="18"/>
      <c r="AB481" s="18"/>
      <c r="AC481" s="18"/>
      <c r="AD481" s="18"/>
      <c r="AE481" s="18"/>
    </row>
    <row r="482" spans="1:31" s="11" customFormat="1" ht="15" customHeight="1" x14ac:dyDescent="0.3">
      <c r="A482" s="59"/>
      <c r="B482" s="80"/>
      <c r="C482" s="174"/>
      <c r="D482" s="174"/>
      <c r="E482" s="17"/>
      <c r="F482" s="18"/>
      <c r="G482" s="18"/>
      <c r="H482" s="18"/>
      <c r="I482" s="18"/>
      <c r="J482" s="18"/>
      <c r="K482" s="18"/>
      <c r="L482" s="18"/>
      <c r="M482" s="18"/>
      <c r="N482" s="165"/>
      <c r="O482" s="165"/>
      <c r="P482" s="18"/>
      <c r="Q482" s="18"/>
      <c r="R482" s="18"/>
      <c r="S482" s="18"/>
      <c r="T482" s="18"/>
      <c r="U482" s="18"/>
      <c r="V482" s="18"/>
      <c r="W482" s="18"/>
      <c r="X482" s="165"/>
      <c r="Y482" s="165"/>
      <c r="Z482" s="18"/>
      <c r="AA482" s="18"/>
      <c r="AB482" s="18"/>
      <c r="AC482" s="18"/>
      <c r="AD482" s="18"/>
      <c r="AE482" s="18"/>
    </row>
    <row r="483" spans="1:31" s="11" customFormat="1" ht="15" customHeight="1" x14ac:dyDescent="0.3">
      <c r="A483" s="59"/>
      <c r="B483" s="80"/>
      <c r="C483" s="174"/>
      <c r="D483" s="174"/>
      <c r="E483" s="17"/>
      <c r="F483" s="18"/>
      <c r="G483" s="18"/>
      <c r="H483" s="18"/>
      <c r="I483" s="18"/>
      <c r="J483" s="18"/>
      <c r="K483" s="18"/>
      <c r="L483" s="18"/>
      <c r="M483" s="18"/>
      <c r="N483" s="165"/>
      <c r="O483" s="165"/>
      <c r="P483" s="18"/>
      <c r="Q483" s="18"/>
      <c r="R483" s="18"/>
      <c r="S483" s="18"/>
      <c r="T483" s="18"/>
      <c r="U483" s="18"/>
      <c r="V483" s="18"/>
      <c r="W483" s="18"/>
      <c r="X483" s="165"/>
      <c r="Y483" s="165"/>
      <c r="Z483" s="18"/>
      <c r="AA483" s="18"/>
      <c r="AB483" s="18"/>
      <c r="AC483" s="18"/>
      <c r="AD483" s="18"/>
      <c r="AE483" s="18"/>
    </row>
    <row r="484" spans="1:31" s="11" customFormat="1" ht="15" customHeight="1" x14ac:dyDescent="0.3">
      <c r="A484" s="59"/>
      <c r="B484" s="80"/>
      <c r="C484" s="174"/>
      <c r="D484" s="174"/>
      <c r="E484" s="17"/>
      <c r="F484" s="18"/>
      <c r="G484" s="18"/>
      <c r="H484" s="18"/>
      <c r="I484" s="18"/>
      <c r="J484" s="18"/>
      <c r="K484" s="18"/>
      <c r="L484" s="18"/>
      <c r="M484" s="18"/>
      <c r="N484" s="165"/>
      <c r="O484" s="165"/>
      <c r="P484" s="18"/>
      <c r="Q484" s="18"/>
      <c r="R484" s="18"/>
      <c r="S484" s="18"/>
      <c r="T484" s="18"/>
      <c r="U484" s="18"/>
      <c r="V484" s="18"/>
      <c r="W484" s="18"/>
      <c r="X484" s="165"/>
      <c r="Y484" s="165"/>
      <c r="Z484" s="18"/>
      <c r="AA484" s="18"/>
      <c r="AB484" s="18"/>
      <c r="AC484" s="18"/>
      <c r="AD484" s="18"/>
      <c r="AE484" s="18"/>
    </row>
    <row r="485" spans="1:31" s="11" customFormat="1" ht="15" customHeight="1" x14ac:dyDescent="0.3">
      <c r="A485" s="59"/>
      <c r="B485" s="80"/>
      <c r="C485" s="174"/>
      <c r="D485" s="174"/>
      <c r="E485" s="17"/>
      <c r="F485" s="18"/>
      <c r="G485" s="18"/>
      <c r="H485" s="18"/>
      <c r="I485" s="18"/>
      <c r="J485" s="18"/>
      <c r="K485" s="18"/>
      <c r="L485" s="18"/>
      <c r="M485" s="18"/>
      <c r="N485" s="165"/>
      <c r="O485" s="165"/>
      <c r="P485" s="18"/>
      <c r="Q485" s="18"/>
      <c r="R485" s="18"/>
      <c r="S485" s="18"/>
      <c r="T485" s="18"/>
      <c r="U485" s="18"/>
      <c r="V485" s="18"/>
      <c r="W485" s="18"/>
      <c r="X485" s="165"/>
      <c r="Y485" s="165"/>
      <c r="Z485" s="18"/>
      <c r="AA485" s="18"/>
      <c r="AB485" s="18"/>
      <c r="AC485" s="18"/>
      <c r="AD485" s="18"/>
      <c r="AE485" s="18"/>
    </row>
    <row r="486" spans="1:31" s="11" customFormat="1" ht="15" customHeight="1" x14ac:dyDescent="0.3">
      <c r="A486" s="59"/>
      <c r="B486" s="80"/>
      <c r="C486" s="174"/>
      <c r="D486" s="174"/>
      <c r="E486" s="17"/>
      <c r="F486" s="18"/>
      <c r="G486" s="18"/>
      <c r="H486" s="18"/>
      <c r="I486" s="18"/>
      <c r="J486" s="18"/>
      <c r="K486" s="18"/>
      <c r="L486" s="18"/>
      <c r="M486" s="18"/>
      <c r="N486" s="165"/>
      <c r="O486" s="165"/>
      <c r="P486" s="18"/>
      <c r="Q486" s="18"/>
      <c r="R486" s="18"/>
      <c r="S486" s="18"/>
      <c r="T486" s="18"/>
      <c r="U486" s="18"/>
      <c r="V486" s="18"/>
      <c r="W486" s="18"/>
      <c r="X486" s="165"/>
      <c r="Y486" s="165"/>
      <c r="Z486" s="18"/>
      <c r="AA486" s="18"/>
      <c r="AB486" s="18"/>
      <c r="AC486" s="18"/>
      <c r="AD486" s="18"/>
      <c r="AE486" s="18"/>
    </row>
    <row r="487" spans="1:31" s="11" customFormat="1" ht="15" customHeight="1" x14ac:dyDescent="0.3">
      <c r="A487" s="59"/>
      <c r="B487" s="80"/>
      <c r="C487" s="174"/>
      <c r="D487" s="174"/>
      <c r="E487" s="17"/>
      <c r="F487" s="18"/>
      <c r="G487" s="18"/>
      <c r="H487" s="18"/>
      <c r="I487" s="18"/>
      <c r="J487" s="18"/>
      <c r="K487" s="18"/>
      <c r="L487" s="18"/>
      <c r="M487" s="18"/>
      <c r="N487" s="165"/>
      <c r="O487" s="165"/>
      <c r="P487" s="18"/>
      <c r="Q487" s="18"/>
      <c r="R487" s="18"/>
      <c r="S487" s="18"/>
      <c r="T487" s="18"/>
      <c r="U487" s="18"/>
      <c r="V487" s="18"/>
      <c r="W487" s="18"/>
      <c r="X487" s="165"/>
      <c r="Y487" s="165"/>
      <c r="Z487" s="18"/>
      <c r="AA487" s="18"/>
      <c r="AB487" s="18"/>
      <c r="AC487" s="18"/>
      <c r="AD487" s="18"/>
      <c r="AE487" s="18"/>
    </row>
    <row r="488" spans="1:31" s="11" customFormat="1" ht="15" customHeight="1" x14ac:dyDescent="0.3">
      <c r="A488" s="59"/>
      <c r="B488" s="80"/>
      <c r="C488" s="174"/>
      <c r="D488" s="174"/>
      <c r="E488" s="17"/>
      <c r="F488" s="18"/>
      <c r="G488" s="18"/>
      <c r="H488" s="18"/>
      <c r="I488" s="18"/>
      <c r="J488" s="18"/>
      <c r="K488" s="18"/>
      <c r="L488" s="18"/>
      <c r="M488" s="18"/>
      <c r="N488" s="165"/>
      <c r="O488" s="165"/>
      <c r="P488" s="18"/>
      <c r="Q488" s="18"/>
      <c r="R488" s="18"/>
      <c r="S488" s="18"/>
      <c r="T488" s="18"/>
      <c r="U488" s="18"/>
      <c r="V488" s="18"/>
      <c r="W488" s="18"/>
      <c r="X488" s="165"/>
      <c r="Y488" s="165"/>
      <c r="Z488" s="18"/>
      <c r="AA488" s="18"/>
      <c r="AB488" s="18"/>
      <c r="AC488" s="18"/>
      <c r="AD488" s="18"/>
      <c r="AE488" s="18"/>
    </row>
    <row r="489" spans="1:31" s="11" customFormat="1" ht="15" customHeight="1" x14ac:dyDescent="0.3">
      <c r="A489" s="59"/>
      <c r="B489" s="80"/>
      <c r="C489" s="174"/>
      <c r="D489" s="174"/>
      <c r="E489" s="17"/>
      <c r="F489" s="18"/>
      <c r="G489" s="18"/>
      <c r="H489" s="18"/>
      <c r="I489" s="18"/>
      <c r="J489" s="18"/>
      <c r="K489" s="18"/>
      <c r="L489" s="18"/>
      <c r="M489" s="18"/>
      <c r="N489" s="165"/>
      <c r="O489" s="165"/>
      <c r="P489" s="18"/>
      <c r="Q489" s="18"/>
      <c r="R489" s="18"/>
      <c r="S489" s="18"/>
      <c r="T489" s="18"/>
      <c r="U489" s="18"/>
      <c r="V489" s="18"/>
      <c r="W489" s="18"/>
      <c r="X489" s="165"/>
      <c r="Y489" s="165"/>
      <c r="Z489" s="18"/>
      <c r="AA489" s="18"/>
      <c r="AB489" s="18"/>
      <c r="AC489" s="18"/>
      <c r="AD489" s="18"/>
      <c r="AE489" s="18"/>
    </row>
    <row r="490" spans="1:31" s="11" customFormat="1" ht="15" customHeight="1" x14ac:dyDescent="0.3">
      <c r="A490" s="59"/>
      <c r="B490" s="80"/>
      <c r="C490" s="174"/>
      <c r="D490" s="174"/>
      <c r="E490" s="17"/>
      <c r="F490" s="18"/>
      <c r="G490" s="18"/>
      <c r="H490" s="18"/>
      <c r="I490" s="18"/>
      <c r="J490" s="18"/>
      <c r="K490" s="18"/>
      <c r="L490" s="18"/>
      <c r="M490" s="18"/>
      <c r="N490" s="165"/>
      <c r="O490" s="165"/>
      <c r="P490" s="18"/>
      <c r="Q490" s="18"/>
      <c r="R490" s="18"/>
      <c r="S490" s="18"/>
      <c r="T490" s="18"/>
      <c r="U490" s="18"/>
      <c r="V490" s="18"/>
      <c r="W490" s="18"/>
      <c r="X490" s="165"/>
      <c r="Y490" s="165"/>
      <c r="Z490" s="18"/>
      <c r="AA490" s="18"/>
      <c r="AB490" s="18"/>
      <c r="AC490" s="18"/>
      <c r="AD490" s="18"/>
      <c r="AE490" s="18"/>
    </row>
    <row r="491" spans="1:31" s="11" customFormat="1" ht="15" customHeight="1" x14ac:dyDescent="0.3">
      <c r="A491" s="59"/>
      <c r="B491" s="80"/>
      <c r="C491" s="174"/>
      <c r="D491" s="174"/>
      <c r="E491" s="17"/>
      <c r="F491" s="18"/>
      <c r="G491" s="18"/>
      <c r="H491" s="18"/>
      <c r="I491" s="18"/>
      <c r="J491" s="18"/>
      <c r="K491" s="18"/>
      <c r="L491" s="18"/>
      <c r="M491" s="18"/>
      <c r="N491" s="165"/>
      <c r="O491" s="165"/>
      <c r="P491" s="18"/>
      <c r="Q491" s="18"/>
      <c r="R491" s="18"/>
      <c r="S491" s="18"/>
      <c r="T491" s="18"/>
      <c r="U491" s="18"/>
      <c r="V491" s="18"/>
      <c r="W491" s="18"/>
      <c r="X491" s="165"/>
      <c r="Y491" s="165"/>
      <c r="Z491" s="18"/>
      <c r="AA491" s="18"/>
      <c r="AB491" s="18"/>
      <c r="AC491" s="18"/>
      <c r="AD491" s="18"/>
      <c r="AE491" s="18"/>
    </row>
    <row r="492" spans="1:31" s="11" customFormat="1" ht="15" customHeight="1" x14ac:dyDescent="0.3">
      <c r="A492" s="59"/>
      <c r="B492" s="80"/>
      <c r="C492" s="174"/>
      <c r="D492" s="174"/>
      <c r="E492" s="17"/>
      <c r="F492" s="18"/>
      <c r="G492" s="18"/>
      <c r="H492" s="18"/>
      <c r="I492" s="18"/>
      <c r="J492" s="18"/>
      <c r="K492" s="18"/>
      <c r="L492" s="18"/>
      <c r="M492" s="18"/>
      <c r="N492" s="165"/>
      <c r="O492" s="165"/>
      <c r="P492" s="18"/>
      <c r="Q492" s="18"/>
      <c r="R492" s="18"/>
      <c r="S492" s="18"/>
      <c r="T492" s="18"/>
      <c r="U492" s="18"/>
      <c r="V492" s="18"/>
      <c r="W492" s="18"/>
      <c r="X492" s="165"/>
      <c r="Y492" s="165"/>
      <c r="Z492" s="18"/>
      <c r="AA492" s="18"/>
      <c r="AB492" s="18"/>
      <c r="AC492" s="18"/>
      <c r="AD492" s="18"/>
      <c r="AE492" s="18"/>
    </row>
    <row r="493" spans="1:31" s="11" customFormat="1" ht="15" customHeight="1" x14ac:dyDescent="0.3">
      <c r="A493" s="59"/>
      <c r="B493" s="80"/>
      <c r="C493" s="174"/>
      <c r="D493" s="174"/>
      <c r="E493" s="17"/>
      <c r="F493" s="18"/>
      <c r="G493" s="18"/>
      <c r="H493" s="18"/>
      <c r="I493" s="18"/>
      <c r="J493" s="18"/>
      <c r="K493" s="18"/>
      <c r="L493" s="18"/>
      <c r="M493" s="18"/>
      <c r="N493" s="165"/>
      <c r="O493" s="165"/>
      <c r="P493" s="18"/>
      <c r="Q493" s="18"/>
      <c r="R493" s="18"/>
      <c r="S493" s="18"/>
      <c r="T493" s="18"/>
      <c r="U493" s="18"/>
      <c r="V493" s="18"/>
      <c r="W493" s="18"/>
      <c r="X493" s="165"/>
      <c r="Y493" s="165"/>
      <c r="Z493" s="18"/>
      <c r="AA493" s="18"/>
      <c r="AB493" s="18"/>
      <c r="AC493" s="18"/>
      <c r="AD493" s="18"/>
      <c r="AE493" s="18"/>
    </row>
    <row r="494" spans="1:31" s="11" customFormat="1" ht="15" customHeight="1" x14ac:dyDescent="0.3">
      <c r="A494" s="59"/>
      <c r="B494" s="80"/>
      <c r="C494" s="174"/>
      <c r="D494" s="174"/>
      <c r="E494" s="17"/>
      <c r="F494" s="18"/>
      <c r="G494" s="18"/>
      <c r="H494" s="18"/>
      <c r="I494" s="18"/>
      <c r="J494" s="18"/>
      <c r="K494" s="18"/>
      <c r="L494" s="18"/>
      <c r="M494" s="18"/>
      <c r="N494" s="165"/>
      <c r="O494" s="165"/>
      <c r="P494" s="18"/>
      <c r="Q494" s="18"/>
      <c r="R494" s="18"/>
      <c r="S494" s="18"/>
      <c r="T494" s="18"/>
      <c r="U494" s="18"/>
      <c r="V494" s="18"/>
      <c r="W494" s="18"/>
      <c r="X494" s="165"/>
      <c r="Y494" s="165"/>
      <c r="Z494" s="18"/>
      <c r="AA494" s="18"/>
      <c r="AB494" s="18"/>
      <c r="AC494" s="18"/>
      <c r="AD494" s="18"/>
      <c r="AE494" s="18"/>
    </row>
    <row r="495" spans="1:31" s="11" customFormat="1" ht="15" customHeight="1" x14ac:dyDescent="0.3">
      <c r="A495" s="59"/>
      <c r="B495" s="80"/>
      <c r="C495" s="174"/>
      <c r="D495" s="174"/>
      <c r="E495" s="17"/>
      <c r="F495" s="18"/>
      <c r="G495" s="18"/>
      <c r="H495" s="18"/>
      <c r="I495" s="18"/>
      <c r="J495" s="18"/>
      <c r="K495" s="18"/>
      <c r="L495" s="18"/>
      <c r="M495" s="18"/>
      <c r="N495" s="165"/>
      <c r="O495" s="165"/>
      <c r="P495" s="18"/>
      <c r="Q495" s="18"/>
      <c r="R495" s="18"/>
      <c r="S495" s="18"/>
      <c r="T495" s="18"/>
      <c r="U495" s="18"/>
      <c r="V495" s="18"/>
      <c r="W495" s="18"/>
      <c r="X495" s="165"/>
      <c r="Y495" s="165"/>
      <c r="Z495" s="18"/>
      <c r="AA495" s="18"/>
      <c r="AB495" s="18"/>
      <c r="AC495" s="18"/>
      <c r="AD495" s="18"/>
      <c r="AE495" s="18"/>
    </row>
    <row r="496" spans="1:31" s="11" customFormat="1" ht="15" customHeight="1" x14ac:dyDescent="0.3">
      <c r="A496" s="59"/>
      <c r="B496" s="80"/>
      <c r="C496" s="174"/>
      <c r="D496" s="174"/>
      <c r="E496" s="17"/>
      <c r="F496" s="18"/>
      <c r="G496" s="18"/>
      <c r="H496" s="18"/>
      <c r="I496" s="18"/>
      <c r="J496" s="18"/>
      <c r="K496" s="18"/>
      <c r="L496" s="18"/>
      <c r="M496" s="18"/>
      <c r="N496" s="165"/>
      <c r="O496" s="165"/>
      <c r="P496" s="18"/>
      <c r="Q496" s="18"/>
      <c r="R496" s="18"/>
      <c r="S496" s="18"/>
      <c r="T496" s="18"/>
      <c r="U496" s="18"/>
      <c r="V496" s="18"/>
      <c r="W496" s="18"/>
      <c r="X496" s="165"/>
      <c r="Y496" s="165"/>
      <c r="Z496" s="18"/>
      <c r="AA496" s="18"/>
      <c r="AB496" s="18"/>
      <c r="AC496" s="18"/>
      <c r="AD496" s="18"/>
      <c r="AE496" s="18"/>
    </row>
    <row r="497" spans="1:31" s="11" customFormat="1" ht="15" customHeight="1" x14ac:dyDescent="0.3">
      <c r="A497" s="59"/>
      <c r="B497" s="80"/>
      <c r="C497" s="174"/>
      <c r="D497" s="174"/>
      <c r="E497" s="17"/>
      <c r="F497" s="18"/>
      <c r="G497" s="18"/>
      <c r="H497" s="18"/>
      <c r="I497" s="18"/>
      <c r="J497" s="18"/>
      <c r="K497" s="18"/>
      <c r="L497" s="18"/>
      <c r="M497" s="18"/>
      <c r="N497" s="165"/>
      <c r="O497" s="165"/>
      <c r="P497" s="18"/>
      <c r="Q497" s="18"/>
      <c r="R497" s="18"/>
      <c r="S497" s="18"/>
      <c r="T497" s="18"/>
      <c r="U497" s="18"/>
      <c r="V497" s="18"/>
      <c r="W497" s="18"/>
      <c r="X497" s="165"/>
      <c r="Y497" s="165"/>
      <c r="Z497" s="18"/>
      <c r="AA497" s="18"/>
      <c r="AB497" s="18"/>
      <c r="AC497" s="18"/>
      <c r="AD497" s="18"/>
      <c r="AE497" s="18"/>
    </row>
    <row r="498" spans="1:31" s="11" customFormat="1" ht="15" customHeight="1" x14ac:dyDescent="0.3">
      <c r="A498" s="59"/>
      <c r="B498" s="80"/>
      <c r="C498" s="174"/>
      <c r="D498" s="174"/>
      <c r="E498" s="17"/>
      <c r="F498" s="18"/>
      <c r="G498" s="18"/>
      <c r="H498" s="18"/>
      <c r="I498" s="18"/>
      <c r="J498" s="18"/>
      <c r="K498" s="18"/>
      <c r="L498" s="18"/>
      <c r="M498" s="18"/>
      <c r="N498" s="165"/>
      <c r="O498" s="165"/>
      <c r="P498" s="18"/>
      <c r="Q498" s="18"/>
      <c r="R498" s="18"/>
      <c r="S498" s="18"/>
      <c r="T498" s="18"/>
      <c r="U498" s="18"/>
      <c r="V498" s="18"/>
      <c r="W498" s="18"/>
      <c r="X498" s="165"/>
      <c r="Y498" s="165"/>
      <c r="Z498" s="18"/>
      <c r="AA498" s="18"/>
      <c r="AB498" s="18"/>
      <c r="AC498" s="18"/>
      <c r="AD498" s="18"/>
      <c r="AE498" s="18"/>
    </row>
    <row r="499" spans="1:31" s="11" customFormat="1" ht="15" customHeight="1" x14ac:dyDescent="0.3">
      <c r="A499" s="59"/>
      <c r="B499" s="80"/>
      <c r="C499" s="174"/>
      <c r="D499" s="174"/>
      <c r="E499" s="17"/>
      <c r="F499" s="18"/>
      <c r="G499" s="18"/>
      <c r="H499" s="18"/>
      <c r="I499" s="18"/>
      <c r="J499" s="18"/>
      <c r="K499" s="18"/>
      <c r="L499" s="18"/>
      <c r="M499" s="18"/>
      <c r="N499" s="165"/>
      <c r="O499" s="165"/>
      <c r="P499" s="18"/>
      <c r="Q499" s="18"/>
      <c r="R499" s="18"/>
      <c r="S499" s="18"/>
      <c r="T499" s="18"/>
      <c r="U499" s="18"/>
      <c r="V499" s="18"/>
      <c r="W499" s="18"/>
      <c r="X499" s="165"/>
      <c r="Y499" s="165"/>
      <c r="Z499" s="18"/>
      <c r="AA499" s="18"/>
      <c r="AB499" s="18"/>
      <c r="AC499" s="18"/>
      <c r="AD499" s="18"/>
      <c r="AE499" s="18"/>
    </row>
    <row r="500" spans="1:31" s="11" customFormat="1" ht="15" customHeight="1" x14ac:dyDescent="0.3">
      <c r="A500" s="59"/>
      <c r="B500" s="80"/>
      <c r="C500" s="174"/>
      <c r="D500" s="174"/>
      <c r="E500" s="17"/>
      <c r="F500" s="18"/>
      <c r="G500" s="18"/>
      <c r="H500" s="18"/>
      <c r="I500" s="18"/>
      <c r="J500" s="18"/>
      <c r="K500" s="18"/>
      <c r="L500" s="18"/>
      <c r="M500" s="18"/>
      <c r="N500" s="165"/>
      <c r="O500" s="165"/>
      <c r="P500" s="18"/>
      <c r="Q500" s="18"/>
      <c r="R500" s="18"/>
      <c r="S500" s="18"/>
      <c r="T500" s="18"/>
      <c r="U500" s="18"/>
      <c r="V500" s="18"/>
      <c r="W500" s="18"/>
      <c r="X500" s="165"/>
      <c r="Y500" s="165"/>
      <c r="Z500" s="18"/>
      <c r="AA500" s="18"/>
      <c r="AB500" s="18"/>
      <c r="AC500" s="18"/>
      <c r="AD500" s="18"/>
      <c r="AE500" s="18"/>
    </row>
    <row r="501" spans="1:31" s="11" customFormat="1" ht="15" customHeight="1" x14ac:dyDescent="0.3">
      <c r="A501" s="59"/>
      <c r="B501" s="80"/>
      <c r="C501" s="174"/>
      <c r="D501" s="174"/>
      <c r="E501" s="17"/>
      <c r="F501" s="18"/>
      <c r="G501" s="18"/>
      <c r="H501" s="18"/>
      <c r="I501" s="18"/>
      <c r="J501" s="18"/>
      <c r="K501" s="18"/>
      <c r="L501" s="18"/>
      <c r="M501" s="18"/>
      <c r="N501" s="165"/>
      <c r="O501" s="165"/>
      <c r="P501" s="18"/>
      <c r="Q501" s="18"/>
      <c r="R501" s="18"/>
      <c r="S501" s="18"/>
      <c r="T501" s="18"/>
      <c r="U501" s="18"/>
      <c r="V501" s="18"/>
      <c r="W501" s="18"/>
      <c r="X501" s="165"/>
      <c r="Y501" s="165"/>
      <c r="Z501" s="18"/>
      <c r="AA501" s="18"/>
      <c r="AB501" s="18"/>
      <c r="AC501" s="18"/>
      <c r="AD501" s="18"/>
      <c r="AE501" s="18"/>
    </row>
    <row r="502" spans="1:31" s="11" customFormat="1" ht="15" customHeight="1" x14ac:dyDescent="0.3">
      <c r="A502" s="59"/>
      <c r="B502" s="80"/>
      <c r="C502" s="174"/>
      <c r="D502" s="174"/>
      <c r="E502" s="17"/>
      <c r="F502" s="18"/>
      <c r="G502" s="18"/>
      <c r="H502" s="18"/>
      <c r="I502" s="18"/>
      <c r="J502" s="18"/>
      <c r="K502" s="18"/>
      <c r="L502" s="18"/>
      <c r="M502" s="18"/>
      <c r="N502" s="165"/>
      <c r="O502" s="165"/>
      <c r="P502" s="18"/>
      <c r="Q502" s="18"/>
      <c r="R502" s="18"/>
      <c r="S502" s="18"/>
      <c r="T502" s="18"/>
      <c r="U502" s="18"/>
      <c r="V502" s="18"/>
      <c r="W502" s="18"/>
      <c r="X502" s="165"/>
      <c r="Y502" s="165"/>
      <c r="Z502" s="18"/>
      <c r="AA502" s="18"/>
      <c r="AB502" s="18"/>
      <c r="AC502" s="18"/>
      <c r="AD502" s="18"/>
      <c r="AE502" s="18"/>
    </row>
    <row r="503" spans="1:31" s="11" customFormat="1" ht="15" customHeight="1" x14ac:dyDescent="0.3">
      <c r="A503" s="59"/>
      <c r="B503" s="80"/>
      <c r="C503" s="174"/>
      <c r="D503" s="174"/>
      <c r="E503" s="17"/>
      <c r="F503" s="18"/>
      <c r="G503" s="18"/>
      <c r="H503" s="18"/>
      <c r="I503" s="18"/>
      <c r="J503" s="18"/>
      <c r="K503" s="18"/>
      <c r="L503" s="18"/>
      <c r="M503" s="18"/>
      <c r="N503" s="165"/>
      <c r="O503" s="165"/>
      <c r="P503" s="18"/>
      <c r="Q503" s="18"/>
      <c r="R503" s="18"/>
      <c r="S503" s="18"/>
      <c r="T503" s="18"/>
      <c r="U503" s="18"/>
      <c r="V503" s="18"/>
      <c r="W503" s="18"/>
      <c r="X503" s="165"/>
      <c r="Y503" s="165"/>
      <c r="Z503" s="18"/>
      <c r="AA503" s="18"/>
      <c r="AB503" s="18"/>
      <c r="AC503" s="18"/>
      <c r="AD503" s="18"/>
      <c r="AE503" s="18"/>
    </row>
    <row r="504" spans="1:31" s="11" customFormat="1" ht="15" customHeight="1" x14ac:dyDescent="0.3">
      <c r="A504" s="59"/>
      <c r="B504" s="80"/>
      <c r="C504" s="174"/>
      <c r="D504" s="174"/>
      <c r="E504" s="17"/>
      <c r="F504" s="18"/>
      <c r="G504" s="18"/>
      <c r="H504" s="18"/>
      <c r="I504" s="18"/>
      <c r="J504" s="18"/>
      <c r="K504" s="18"/>
      <c r="L504" s="18"/>
      <c r="M504" s="18"/>
      <c r="N504" s="165"/>
      <c r="O504" s="165"/>
      <c r="P504" s="18"/>
      <c r="Q504" s="18"/>
      <c r="R504" s="18"/>
      <c r="S504" s="18"/>
      <c r="T504" s="18"/>
      <c r="U504" s="18"/>
      <c r="V504" s="18"/>
      <c r="W504" s="18"/>
      <c r="X504" s="165"/>
      <c r="Y504" s="165"/>
      <c r="Z504" s="18"/>
      <c r="AA504" s="18"/>
      <c r="AB504" s="18"/>
      <c r="AC504" s="18"/>
      <c r="AD504" s="18"/>
      <c r="AE504" s="18"/>
    </row>
    <row r="505" spans="1:31" s="11" customFormat="1" ht="15" customHeight="1" x14ac:dyDescent="0.3">
      <c r="A505" s="59"/>
      <c r="B505" s="80"/>
      <c r="C505" s="174"/>
      <c r="D505" s="174"/>
      <c r="E505" s="17"/>
      <c r="F505" s="18"/>
      <c r="G505" s="18"/>
      <c r="H505" s="18"/>
      <c r="I505" s="18"/>
      <c r="J505" s="18"/>
      <c r="K505" s="18"/>
      <c r="L505" s="18"/>
      <c r="M505" s="18"/>
      <c r="N505" s="165"/>
      <c r="O505" s="165"/>
      <c r="P505" s="18"/>
      <c r="Q505" s="18"/>
      <c r="R505" s="18"/>
      <c r="S505" s="18"/>
      <c r="T505" s="18"/>
      <c r="U505" s="18"/>
      <c r="V505" s="18"/>
      <c r="W505" s="18"/>
      <c r="X505" s="165"/>
      <c r="Y505" s="165"/>
      <c r="Z505" s="18"/>
      <c r="AA505" s="18"/>
      <c r="AB505" s="18"/>
      <c r="AC505" s="18"/>
      <c r="AD505" s="18"/>
      <c r="AE505" s="18"/>
    </row>
    <row r="506" spans="1:31" s="11" customFormat="1" ht="15" customHeight="1" x14ac:dyDescent="0.3">
      <c r="A506" s="59"/>
      <c r="B506" s="80"/>
      <c r="C506" s="174"/>
      <c r="D506" s="174"/>
      <c r="E506" s="17"/>
      <c r="F506" s="18"/>
      <c r="G506" s="18"/>
      <c r="H506" s="18"/>
      <c r="I506" s="18"/>
      <c r="J506" s="18"/>
      <c r="K506" s="18"/>
      <c r="L506" s="18"/>
      <c r="M506" s="18"/>
      <c r="N506" s="165"/>
      <c r="O506" s="165"/>
      <c r="P506" s="18"/>
      <c r="Q506" s="18"/>
      <c r="R506" s="18"/>
      <c r="S506" s="18"/>
      <c r="T506" s="18"/>
      <c r="U506" s="18"/>
      <c r="V506" s="18"/>
      <c r="W506" s="18"/>
      <c r="X506" s="165"/>
      <c r="Y506" s="165"/>
      <c r="Z506" s="18"/>
      <c r="AA506" s="18"/>
      <c r="AB506" s="18"/>
      <c r="AC506" s="18"/>
      <c r="AD506" s="18"/>
      <c r="AE506" s="18"/>
    </row>
    <row r="507" spans="1:31" s="11" customFormat="1" ht="15" customHeight="1" x14ac:dyDescent="0.3">
      <c r="A507" s="59"/>
      <c r="B507" s="80"/>
      <c r="C507" s="174"/>
      <c r="D507" s="174"/>
      <c r="E507" s="17"/>
      <c r="F507" s="18"/>
      <c r="G507" s="18"/>
      <c r="H507" s="18"/>
      <c r="I507" s="18"/>
      <c r="J507" s="18"/>
      <c r="K507" s="18"/>
      <c r="L507" s="18"/>
      <c r="M507" s="18"/>
      <c r="N507" s="165"/>
      <c r="O507" s="165"/>
      <c r="P507" s="18"/>
      <c r="Q507" s="18"/>
      <c r="R507" s="18"/>
      <c r="S507" s="18"/>
      <c r="T507" s="18"/>
      <c r="U507" s="18"/>
      <c r="V507" s="18"/>
      <c r="W507" s="18"/>
      <c r="X507" s="165"/>
      <c r="Y507" s="165"/>
      <c r="Z507" s="18"/>
      <c r="AA507" s="18"/>
      <c r="AB507" s="18"/>
      <c r="AC507" s="18"/>
      <c r="AD507" s="18"/>
      <c r="AE507" s="18"/>
    </row>
    <row r="508" spans="1:31" s="11" customFormat="1" ht="15" customHeight="1" x14ac:dyDescent="0.3">
      <c r="A508" s="59"/>
      <c r="B508" s="80"/>
      <c r="C508" s="174"/>
      <c r="D508" s="174"/>
      <c r="E508" s="17"/>
      <c r="F508" s="18"/>
      <c r="G508" s="18"/>
      <c r="H508" s="18"/>
      <c r="I508" s="18"/>
      <c r="J508" s="18"/>
      <c r="K508" s="18"/>
      <c r="L508" s="18"/>
      <c r="M508" s="18"/>
      <c r="N508" s="165"/>
      <c r="O508" s="165"/>
      <c r="P508" s="18"/>
      <c r="Q508" s="18"/>
      <c r="R508" s="18"/>
      <c r="S508" s="18"/>
      <c r="T508" s="18"/>
      <c r="U508" s="18"/>
      <c r="V508" s="18"/>
      <c r="W508" s="18"/>
      <c r="X508" s="165"/>
      <c r="Y508" s="165"/>
      <c r="Z508" s="18"/>
      <c r="AA508" s="18"/>
      <c r="AB508" s="18"/>
      <c r="AC508" s="18"/>
      <c r="AD508" s="18"/>
      <c r="AE508" s="18"/>
    </row>
    <row r="509" spans="1:31" s="11" customFormat="1" ht="15" customHeight="1" x14ac:dyDescent="0.3">
      <c r="A509" s="59"/>
      <c r="B509" s="80"/>
      <c r="C509" s="174"/>
      <c r="D509" s="174"/>
      <c r="E509" s="17"/>
      <c r="F509" s="18"/>
      <c r="G509" s="18"/>
      <c r="H509" s="18"/>
      <c r="I509" s="18"/>
      <c r="J509" s="18"/>
      <c r="K509" s="18"/>
      <c r="L509" s="18"/>
      <c r="M509" s="18"/>
      <c r="N509" s="165"/>
      <c r="O509" s="165"/>
      <c r="P509" s="18"/>
      <c r="Q509" s="18"/>
      <c r="R509" s="18"/>
      <c r="S509" s="18"/>
      <c r="T509" s="18"/>
      <c r="U509" s="18"/>
      <c r="V509" s="18"/>
      <c r="W509" s="18"/>
      <c r="X509" s="165"/>
      <c r="Y509" s="165"/>
      <c r="Z509" s="18"/>
      <c r="AA509" s="18"/>
      <c r="AB509" s="18"/>
      <c r="AC509" s="18"/>
      <c r="AD509" s="18"/>
      <c r="AE509" s="18"/>
    </row>
    <row r="510" spans="1:31" s="11" customFormat="1" ht="15" customHeight="1" x14ac:dyDescent="0.3">
      <c r="A510" s="59"/>
      <c r="B510" s="80"/>
      <c r="C510" s="174"/>
      <c r="D510" s="174"/>
      <c r="E510" s="17"/>
      <c r="F510" s="18"/>
      <c r="G510" s="18"/>
      <c r="H510" s="18"/>
      <c r="I510" s="18"/>
      <c r="J510" s="18"/>
      <c r="K510" s="18"/>
      <c r="L510" s="18"/>
      <c r="M510" s="18"/>
      <c r="N510" s="165"/>
      <c r="O510" s="165"/>
      <c r="P510" s="18"/>
      <c r="Q510" s="18"/>
      <c r="R510" s="18"/>
      <c r="S510" s="18"/>
      <c r="T510" s="18"/>
      <c r="U510" s="18"/>
      <c r="V510" s="18"/>
      <c r="W510" s="18"/>
      <c r="X510" s="165"/>
      <c r="Y510" s="165"/>
      <c r="Z510" s="18"/>
      <c r="AA510" s="18"/>
      <c r="AB510" s="18"/>
      <c r="AC510" s="18"/>
      <c r="AD510" s="18"/>
      <c r="AE510" s="18"/>
    </row>
    <row r="511" spans="1:31" s="11" customFormat="1" ht="15" customHeight="1" x14ac:dyDescent="0.3">
      <c r="A511" s="59"/>
      <c r="B511" s="80"/>
      <c r="C511" s="174"/>
      <c r="D511" s="174"/>
      <c r="E511" s="17"/>
      <c r="F511" s="18"/>
      <c r="G511" s="18"/>
      <c r="H511" s="18"/>
      <c r="I511" s="18"/>
      <c r="J511" s="18"/>
      <c r="K511" s="18"/>
      <c r="L511" s="18"/>
      <c r="M511" s="18"/>
      <c r="N511" s="165"/>
      <c r="O511" s="165"/>
      <c r="P511" s="18"/>
      <c r="Q511" s="18"/>
      <c r="R511" s="18"/>
      <c r="S511" s="18"/>
      <c r="T511" s="18"/>
      <c r="U511" s="18"/>
      <c r="V511" s="18"/>
      <c r="W511" s="18"/>
      <c r="X511" s="165"/>
      <c r="Y511" s="165"/>
      <c r="Z511" s="18"/>
      <c r="AA511" s="18"/>
      <c r="AB511" s="18"/>
      <c r="AC511" s="18"/>
      <c r="AD511" s="18"/>
      <c r="AE511" s="18"/>
    </row>
    <row r="512" spans="1:31" s="11" customFormat="1" ht="15" customHeight="1" x14ac:dyDescent="0.3">
      <c r="A512" s="59"/>
      <c r="B512" s="80"/>
      <c r="C512" s="174"/>
      <c r="D512" s="174"/>
      <c r="E512" s="17"/>
      <c r="F512" s="18"/>
      <c r="G512" s="18"/>
      <c r="H512" s="18"/>
      <c r="I512" s="18"/>
      <c r="J512" s="18"/>
      <c r="K512" s="18"/>
      <c r="L512" s="18"/>
      <c r="M512" s="18"/>
      <c r="N512" s="165"/>
      <c r="O512" s="165"/>
      <c r="P512" s="18"/>
      <c r="Q512" s="18"/>
      <c r="R512" s="18"/>
      <c r="S512" s="18"/>
      <c r="T512" s="18"/>
      <c r="U512" s="18"/>
      <c r="V512" s="18"/>
      <c r="W512" s="18"/>
      <c r="X512" s="165"/>
      <c r="Y512" s="165"/>
      <c r="Z512" s="18"/>
      <c r="AA512" s="18"/>
      <c r="AB512" s="18"/>
      <c r="AC512" s="18"/>
      <c r="AD512" s="18"/>
      <c r="AE512" s="18"/>
    </row>
    <row r="513" spans="1:31" s="11" customFormat="1" ht="15" customHeight="1" x14ac:dyDescent="0.3">
      <c r="A513" s="59"/>
      <c r="B513" s="80"/>
      <c r="C513" s="174"/>
      <c r="D513" s="174"/>
      <c r="E513" s="17"/>
      <c r="F513" s="18"/>
      <c r="G513" s="18"/>
      <c r="H513" s="18"/>
      <c r="I513" s="18"/>
      <c r="J513" s="18"/>
      <c r="K513" s="18"/>
      <c r="L513" s="18"/>
      <c r="M513" s="18"/>
      <c r="N513" s="165"/>
      <c r="O513" s="165"/>
      <c r="P513" s="18"/>
      <c r="Q513" s="18"/>
      <c r="R513" s="18"/>
      <c r="S513" s="18"/>
      <c r="T513" s="18"/>
      <c r="U513" s="18"/>
      <c r="V513" s="18"/>
      <c r="W513" s="18"/>
      <c r="X513" s="165"/>
      <c r="Y513" s="165"/>
      <c r="Z513" s="18"/>
      <c r="AA513" s="18"/>
      <c r="AB513" s="18"/>
      <c r="AC513" s="18"/>
      <c r="AD513" s="18"/>
      <c r="AE513" s="18"/>
    </row>
    <row r="514" spans="1:31" s="11" customFormat="1" ht="15" customHeight="1" x14ac:dyDescent="0.3">
      <c r="A514" s="59"/>
      <c r="B514" s="80"/>
      <c r="C514" s="174"/>
      <c r="D514" s="174"/>
      <c r="E514" s="17"/>
      <c r="F514" s="18"/>
      <c r="G514" s="18"/>
      <c r="H514" s="18"/>
      <c r="I514" s="18"/>
      <c r="J514" s="18"/>
      <c r="K514" s="18"/>
      <c r="L514" s="18"/>
      <c r="M514" s="18"/>
      <c r="N514" s="165"/>
      <c r="O514" s="165"/>
      <c r="P514" s="18"/>
      <c r="Q514" s="18"/>
      <c r="R514" s="18"/>
      <c r="S514" s="18"/>
      <c r="T514" s="18"/>
      <c r="U514" s="18"/>
      <c r="V514" s="18"/>
      <c r="W514" s="18"/>
      <c r="X514" s="165"/>
      <c r="Y514" s="165"/>
      <c r="Z514" s="18"/>
      <c r="AA514" s="18"/>
      <c r="AB514" s="18"/>
      <c r="AC514" s="18"/>
      <c r="AD514" s="18"/>
      <c r="AE514" s="18"/>
    </row>
    <row r="515" spans="1:31" s="11" customFormat="1" ht="15" customHeight="1" x14ac:dyDescent="0.3">
      <c r="A515" s="59"/>
      <c r="B515" s="80"/>
      <c r="C515" s="174"/>
      <c r="D515" s="174"/>
      <c r="E515" s="17"/>
      <c r="F515" s="18"/>
      <c r="G515" s="18"/>
      <c r="H515" s="18"/>
      <c r="I515" s="18"/>
      <c r="J515" s="18"/>
      <c r="K515" s="18"/>
      <c r="L515" s="18"/>
      <c r="M515" s="18"/>
      <c r="N515" s="165"/>
      <c r="O515" s="165"/>
      <c r="P515" s="18"/>
      <c r="Q515" s="18"/>
      <c r="R515" s="18"/>
      <c r="S515" s="18"/>
      <c r="T515" s="18"/>
      <c r="U515" s="18"/>
      <c r="V515" s="18"/>
      <c r="W515" s="18"/>
      <c r="X515" s="165"/>
      <c r="Y515" s="165"/>
      <c r="Z515" s="18"/>
      <c r="AA515" s="18"/>
      <c r="AB515" s="18"/>
      <c r="AC515" s="18"/>
      <c r="AD515" s="18"/>
      <c r="AE515" s="18"/>
    </row>
    <row r="516" spans="1:31" s="11" customFormat="1" ht="15" customHeight="1" x14ac:dyDescent="0.3">
      <c r="A516" s="59"/>
      <c r="B516" s="80"/>
      <c r="C516" s="174"/>
      <c r="D516" s="174"/>
      <c r="E516" s="17"/>
      <c r="F516" s="18"/>
      <c r="G516" s="18"/>
      <c r="H516" s="18"/>
      <c r="I516" s="18"/>
      <c r="J516" s="18"/>
      <c r="K516" s="18"/>
      <c r="L516" s="18"/>
      <c r="M516" s="18"/>
      <c r="N516" s="165"/>
      <c r="O516" s="165"/>
      <c r="P516" s="18"/>
      <c r="Q516" s="18"/>
      <c r="R516" s="18"/>
      <c r="S516" s="18"/>
      <c r="T516" s="18"/>
      <c r="U516" s="18"/>
      <c r="V516" s="18"/>
      <c r="W516" s="18"/>
      <c r="X516" s="165"/>
      <c r="Y516" s="165"/>
      <c r="Z516" s="18"/>
      <c r="AA516" s="18"/>
      <c r="AB516" s="18"/>
      <c r="AC516" s="18"/>
      <c r="AD516" s="18"/>
      <c r="AE516" s="18"/>
    </row>
    <row r="517" spans="1:31" s="11" customFormat="1" ht="15" customHeight="1" x14ac:dyDescent="0.3">
      <c r="A517" s="59"/>
      <c r="B517" s="80"/>
      <c r="C517" s="174"/>
      <c r="D517" s="174"/>
      <c r="E517" s="17"/>
      <c r="F517" s="18"/>
      <c r="G517" s="18"/>
      <c r="H517" s="18"/>
      <c r="I517" s="18"/>
      <c r="J517" s="18"/>
      <c r="K517" s="18"/>
      <c r="L517" s="18"/>
      <c r="M517" s="18"/>
      <c r="N517" s="165"/>
      <c r="O517" s="165"/>
      <c r="P517" s="18"/>
      <c r="Q517" s="18"/>
      <c r="R517" s="18"/>
      <c r="S517" s="18"/>
      <c r="T517" s="18"/>
      <c r="U517" s="18"/>
      <c r="V517" s="18"/>
      <c r="W517" s="18"/>
      <c r="X517" s="165"/>
      <c r="Y517" s="165"/>
      <c r="Z517" s="18"/>
      <c r="AA517" s="18"/>
      <c r="AB517" s="18"/>
      <c r="AC517" s="18"/>
      <c r="AD517" s="18"/>
      <c r="AE517" s="18"/>
    </row>
    <row r="518" spans="1:31" s="11" customFormat="1" ht="15" customHeight="1" x14ac:dyDescent="0.3">
      <c r="A518" s="59"/>
      <c r="B518" s="80"/>
      <c r="C518" s="174"/>
      <c r="D518" s="174"/>
      <c r="E518" s="17"/>
      <c r="F518" s="18"/>
      <c r="G518" s="18"/>
      <c r="H518" s="18"/>
      <c r="I518" s="18"/>
      <c r="J518" s="18"/>
      <c r="K518" s="18"/>
      <c r="L518" s="18"/>
      <c r="M518" s="18"/>
      <c r="N518" s="165"/>
      <c r="O518" s="165"/>
      <c r="P518" s="18"/>
      <c r="Q518" s="18"/>
      <c r="R518" s="18"/>
      <c r="S518" s="18"/>
      <c r="T518" s="18"/>
      <c r="U518" s="18"/>
      <c r="V518" s="18"/>
      <c r="W518" s="18"/>
      <c r="X518" s="165"/>
      <c r="Y518" s="165"/>
      <c r="Z518" s="18"/>
      <c r="AA518" s="18"/>
      <c r="AB518" s="18"/>
      <c r="AC518" s="18"/>
      <c r="AD518" s="18"/>
      <c r="AE518" s="18"/>
    </row>
    <row r="519" spans="1:31" s="11" customFormat="1" ht="15" customHeight="1" x14ac:dyDescent="0.3">
      <c r="A519" s="59"/>
      <c r="B519" s="80"/>
      <c r="C519" s="174"/>
      <c r="D519" s="174"/>
      <c r="E519" s="17"/>
      <c r="F519" s="18"/>
      <c r="G519" s="18"/>
      <c r="H519" s="18"/>
      <c r="I519" s="18"/>
      <c r="J519" s="18"/>
      <c r="K519" s="18"/>
      <c r="L519" s="18"/>
      <c r="M519" s="18"/>
      <c r="N519" s="165"/>
      <c r="O519" s="165"/>
      <c r="P519" s="18"/>
      <c r="Q519" s="18"/>
      <c r="R519" s="18"/>
      <c r="S519" s="18"/>
      <c r="T519" s="18"/>
      <c r="U519" s="18"/>
      <c r="V519" s="18"/>
      <c r="W519" s="18"/>
      <c r="X519" s="165"/>
      <c r="Y519" s="165"/>
      <c r="Z519" s="18"/>
      <c r="AA519" s="18"/>
      <c r="AB519" s="18"/>
      <c r="AC519" s="18"/>
      <c r="AD519" s="18"/>
      <c r="AE519" s="18"/>
    </row>
    <row r="520" spans="1:31" s="11" customFormat="1" ht="15" customHeight="1" x14ac:dyDescent="0.3">
      <c r="A520" s="59"/>
      <c r="B520" s="80"/>
      <c r="C520" s="174"/>
      <c r="D520" s="174"/>
      <c r="E520" s="17"/>
      <c r="F520" s="18"/>
      <c r="G520" s="18"/>
      <c r="H520" s="18"/>
      <c r="I520" s="18"/>
      <c r="J520" s="18"/>
      <c r="K520" s="18"/>
      <c r="L520" s="18"/>
      <c r="M520" s="18"/>
      <c r="N520" s="165"/>
      <c r="O520" s="165"/>
      <c r="P520" s="18"/>
      <c r="Q520" s="18"/>
      <c r="R520" s="18"/>
      <c r="S520" s="18"/>
      <c r="T520" s="18"/>
      <c r="U520" s="18"/>
      <c r="V520" s="18"/>
      <c r="W520" s="18"/>
      <c r="X520" s="165"/>
      <c r="Y520" s="165"/>
      <c r="Z520" s="18"/>
      <c r="AA520" s="18"/>
      <c r="AB520" s="18"/>
      <c r="AC520" s="18"/>
      <c r="AD520" s="18"/>
      <c r="AE520" s="18"/>
    </row>
    <row r="521" spans="1:31" s="11" customFormat="1" ht="15" customHeight="1" x14ac:dyDescent="0.3">
      <c r="A521" s="59"/>
      <c r="B521" s="80"/>
      <c r="C521" s="174"/>
      <c r="D521" s="174"/>
      <c r="E521" s="17"/>
      <c r="F521" s="18"/>
      <c r="G521" s="18"/>
      <c r="H521" s="18"/>
      <c r="I521" s="18"/>
      <c r="J521" s="18"/>
      <c r="K521" s="18"/>
      <c r="L521" s="18"/>
      <c r="M521" s="18"/>
      <c r="N521" s="165"/>
      <c r="O521" s="165"/>
      <c r="P521" s="18"/>
      <c r="Q521" s="18"/>
      <c r="R521" s="18"/>
      <c r="S521" s="18"/>
      <c r="T521" s="18"/>
      <c r="U521" s="18"/>
      <c r="V521" s="18"/>
      <c r="W521" s="18"/>
      <c r="X521" s="165"/>
      <c r="Y521" s="165"/>
      <c r="Z521" s="18"/>
      <c r="AA521" s="18"/>
      <c r="AB521" s="18"/>
      <c r="AC521" s="18"/>
      <c r="AD521" s="18"/>
      <c r="AE521" s="18"/>
    </row>
    <row r="522" spans="1:31" s="11" customFormat="1" ht="15" customHeight="1" x14ac:dyDescent="0.3">
      <c r="A522" s="59"/>
      <c r="B522" s="80"/>
      <c r="C522" s="174"/>
      <c r="D522" s="174"/>
      <c r="E522" s="17"/>
      <c r="F522" s="18"/>
      <c r="G522" s="18"/>
      <c r="H522" s="18"/>
      <c r="I522" s="18"/>
      <c r="J522" s="18"/>
      <c r="K522" s="18"/>
      <c r="L522" s="18"/>
      <c r="M522" s="18"/>
      <c r="N522" s="165"/>
      <c r="O522" s="165"/>
      <c r="P522" s="18"/>
      <c r="Q522" s="18"/>
      <c r="R522" s="18"/>
      <c r="S522" s="18"/>
      <c r="T522" s="18"/>
      <c r="U522" s="18"/>
      <c r="V522" s="18"/>
      <c r="W522" s="18"/>
      <c r="X522" s="165"/>
      <c r="Y522" s="165"/>
      <c r="Z522" s="18"/>
      <c r="AA522" s="18"/>
      <c r="AB522" s="18"/>
      <c r="AC522" s="18"/>
      <c r="AD522" s="18"/>
      <c r="AE522" s="18"/>
    </row>
    <row r="523" spans="1:31" s="11" customFormat="1" ht="15" customHeight="1" x14ac:dyDescent="0.3">
      <c r="A523" s="59"/>
      <c r="B523" s="80"/>
      <c r="C523" s="174"/>
      <c r="D523" s="174"/>
      <c r="E523" s="17"/>
      <c r="F523" s="18"/>
      <c r="G523" s="18"/>
      <c r="H523" s="18"/>
      <c r="I523" s="18"/>
      <c r="J523" s="18"/>
      <c r="K523" s="18"/>
      <c r="L523" s="18"/>
      <c r="M523" s="18"/>
      <c r="N523" s="165"/>
      <c r="O523" s="165"/>
      <c r="P523" s="18"/>
      <c r="Q523" s="18"/>
      <c r="R523" s="18"/>
      <c r="S523" s="18"/>
      <c r="T523" s="18"/>
      <c r="U523" s="18"/>
      <c r="V523" s="18"/>
      <c r="W523" s="18"/>
      <c r="X523" s="165"/>
      <c r="Y523" s="165"/>
      <c r="Z523" s="18"/>
      <c r="AA523" s="18"/>
      <c r="AB523" s="18"/>
      <c r="AC523" s="18"/>
      <c r="AD523" s="18"/>
      <c r="AE523" s="18"/>
    </row>
    <row r="524" spans="1:31" s="11" customFormat="1" ht="15" customHeight="1" x14ac:dyDescent="0.3">
      <c r="A524" s="59"/>
      <c r="B524" s="80"/>
      <c r="C524" s="174"/>
      <c r="D524" s="174"/>
      <c r="E524" s="17"/>
      <c r="F524" s="18"/>
      <c r="G524" s="18"/>
      <c r="H524" s="18"/>
      <c r="I524" s="18"/>
      <c r="J524" s="18"/>
      <c r="K524" s="18"/>
      <c r="L524" s="18"/>
      <c r="M524" s="18"/>
      <c r="N524" s="165"/>
      <c r="O524" s="165"/>
      <c r="P524" s="18"/>
      <c r="Q524" s="18"/>
      <c r="R524" s="18"/>
      <c r="S524" s="18"/>
      <c r="T524" s="18"/>
      <c r="U524" s="18"/>
      <c r="V524" s="18"/>
      <c r="W524" s="18"/>
      <c r="X524" s="165"/>
      <c r="Y524" s="165"/>
      <c r="Z524" s="18"/>
      <c r="AA524" s="18"/>
      <c r="AB524" s="18"/>
      <c r="AC524" s="18"/>
      <c r="AD524" s="18"/>
      <c r="AE524" s="18"/>
    </row>
    <row r="525" spans="1:31" s="11" customFormat="1" ht="15" customHeight="1" x14ac:dyDescent="0.3">
      <c r="A525" s="59"/>
      <c r="B525" s="80"/>
      <c r="C525" s="174"/>
      <c r="D525" s="174"/>
      <c r="E525" s="17"/>
      <c r="F525" s="18"/>
      <c r="G525" s="18"/>
      <c r="H525" s="18"/>
      <c r="I525" s="18"/>
      <c r="J525" s="18"/>
      <c r="K525" s="18"/>
      <c r="L525" s="18"/>
      <c r="M525" s="18"/>
      <c r="N525" s="165"/>
      <c r="O525" s="165"/>
      <c r="P525" s="18"/>
      <c r="Q525" s="18"/>
      <c r="R525" s="18"/>
      <c r="S525" s="18"/>
      <c r="T525" s="18"/>
      <c r="U525" s="18"/>
      <c r="V525" s="18"/>
      <c r="W525" s="18"/>
      <c r="X525" s="165"/>
      <c r="Y525" s="165"/>
      <c r="Z525" s="18"/>
      <c r="AA525" s="18"/>
      <c r="AB525" s="18"/>
      <c r="AC525" s="18"/>
      <c r="AD525" s="18"/>
      <c r="AE525" s="18"/>
    </row>
    <row r="526" spans="1:31" s="11" customFormat="1" ht="15" customHeight="1" x14ac:dyDescent="0.3">
      <c r="A526" s="59"/>
      <c r="B526" s="80"/>
      <c r="C526" s="174"/>
      <c r="D526" s="174"/>
      <c r="E526" s="17"/>
      <c r="F526" s="18"/>
      <c r="G526" s="18"/>
      <c r="H526" s="18"/>
      <c r="I526" s="18"/>
      <c r="J526" s="18"/>
      <c r="K526" s="18"/>
      <c r="L526" s="18"/>
      <c r="M526" s="18"/>
      <c r="N526" s="165"/>
      <c r="O526" s="165"/>
      <c r="P526" s="18"/>
      <c r="Q526" s="18"/>
      <c r="R526" s="18"/>
      <c r="S526" s="18"/>
      <c r="T526" s="18"/>
      <c r="U526" s="18"/>
      <c r="V526" s="18"/>
      <c r="W526" s="18"/>
      <c r="X526" s="165"/>
      <c r="Y526" s="165"/>
      <c r="Z526" s="18"/>
      <c r="AA526" s="18"/>
      <c r="AB526" s="18"/>
      <c r="AC526" s="18"/>
      <c r="AD526" s="18"/>
      <c r="AE526" s="18"/>
    </row>
    <row r="527" spans="1:31" s="11" customFormat="1" ht="15" customHeight="1" x14ac:dyDescent="0.3">
      <c r="A527" s="59"/>
      <c r="B527" s="80"/>
      <c r="C527" s="174"/>
      <c r="D527" s="174"/>
      <c r="E527" s="17"/>
      <c r="F527" s="18"/>
      <c r="G527" s="18"/>
      <c r="H527" s="18"/>
      <c r="I527" s="18"/>
      <c r="J527" s="18"/>
      <c r="K527" s="18"/>
      <c r="L527" s="18"/>
      <c r="M527" s="18"/>
      <c r="N527" s="165"/>
      <c r="O527" s="165"/>
      <c r="P527" s="18"/>
      <c r="Q527" s="18"/>
      <c r="R527" s="18"/>
      <c r="S527" s="18"/>
      <c r="T527" s="18"/>
      <c r="U527" s="18"/>
      <c r="V527" s="18"/>
      <c r="W527" s="18"/>
      <c r="X527" s="165"/>
      <c r="Y527" s="165"/>
      <c r="Z527" s="18"/>
      <c r="AA527" s="18"/>
      <c r="AB527" s="18"/>
      <c r="AC527" s="18"/>
      <c r="AD527" s="18"/>
      <c r="AE527" s="18"/>
    </row>
    <row r="528" spans="1:31" s="11" customFormat="1" ht="15" customHeight="1" x14ac:dyDescent="0.3">
      <c r="A528" s="59"/>
      <c r="B528" s="80"/>
      <c r="C528" s="174"/>
      <c r="D528" s="174"/>
      <c r="E528" s="17"/>
      <c r="F528" s="18"/>
      <c r="G528" s="18"/>
      <c r="H528" s="18"/>
      <c r="I528" s="18"/>
      <c r="J528" s="18"/>
      <c r="K528" s="18"/>
      <c r="L528" s="18"/>
      <c r="M528" s="18"/>
      <c r="N528" s="165"/>
      <c r="O528" s="165"/>
      <c r="P528" s="18"/>
      <c r="Q528" s="18"/>
      <c r="R528" s="18"/>
      <c r="S528" s="18"/>
      <c r="T528" s="18"/>
      <c r="U528" s="18"/>
      <c r="V528" s="18"/>
      <c r="W528" s="18"/>
      <c r="X528" s="165"/>
      <c r="Y528" s="165"/>
      <c r="Z528" s="18"/>
      <c r="AA528" s="18"/>
      <c r="AB528" s="18"/>
      <c r="AC528" s="18"/>
      <c r="AD528" s="18"/>
      <c r="AE528" s="18"/>
    </row>
    <row r="529" spans="1:31" s="11" customFormat="1" ht="15" customHeight="1" x14ac:dyDescent="0.3">
      <c r="A529" s="59"/>
      <c r="B529" s="80"/>
      <c r="C529" s="174"/>
      <c r="D529" s="174"/>
      <c r="E529" s="17"/>
      <c r="F529" s="18"/>
      <c r="G529" s="18"/>
      <c r="H529" s="18"/>
      <c r="I529" s="18"/>
      <c r="J529" s="18"/>
      <c r="K529" s="18"/>
      <c r="L529" s="18"/>
      <c r="M529" s="18"/>
      <c r="N529" s="165"/>
      <c r="O529" s="165"/>
      <c r="P529" s="18"/>
      <c r="Q529" s="18"/>
      <c r="R529" s="18"/>
      <c r="S529" s="18"/>
      <c r="T529" s="18"/>
      <c r="U529" s="18"/>
      <c r="V529" s="18"/>
      <c r="W529" s="18"/>
      <c r="X529" s="165"/>
      <c r="Y529" s="165"/>
      <c r="Z529" s="18"/>
      <c r="AA529" s="18"/>
      <c r="AB529" s="18"/>
      <c r="AC529" s="18"/>
      <c r="AD529" s="18"/>
      <c r="AE529" s="18"/>
    </row>
    <row r="530" spans="1:31" s="11" customFormat="1" ht="15" customHeight="1" x14ac:dyDescent="0.3">
      <c r="A530" s="59"/>
      <c r="B530" s="80"/>
      <c r="C530" s="174"/>
      <c r="D530" s="174"/>
      <c r="E530" s="17"/>
      <c r="F530" s="18"/>
      <c r="G530" s="18"/>
      <c r="H530" s="18"/>
      <c r="I530" s="18"/>
      <c r="J530" s="18"/>
      <c r="K530" s="18"/>
      <c r="L530" s="18"/>
      <c r="M530" s="18"/>
      <c r="N530" s="165"/>
      <c r="O530" s="165"/>
      <c r="P530" s="18"/>
      <c r="Q530" s="18"/>
      <c r="R530" s="18"/>
      <c r="S530" s="18"/>
      <c r="T530" s="18"/>
      <c r="U530" s="18"/>
      <c r="V530" s="18"/>
      <c r="W530" s="18"/>
      <c r="X530" s="165"/>
      <c r="Y530" s="165"/>
      <c r="Z530" s="18"/>
      <c r="AA530" s="18"/>
      <c r="AB530" s="18"/>
      <c r="AC530" s="18"/>
      <c r="AD530" s="18"/>
      <c r="AE530" s="18"/>
    </row>
    <row r="531" spans="1:31" s="11" customFormat="1" ht="15" customHeight="1" x14ac:dyDescent="0.3">
      <c r="A531" s="59"/>
      <c r="B531" s="80"/>
      <c r="C531" s="174"/>
      <c r="D531" s="174"/>
      <c r="E531" s="17"/>
      <c r="F531" s="18"/>
      <c r="G531" s="18"/>
      <c r="H531" s="18"/>
      <c r="I531" s="18"/>
      <c r="J531" s="18"/>
      <c r="K531" s="18"/>
      <c r="L531" s="18"/>
      <c r="M531" s="18"/>
      <c r="N531" s="165"/>
      <c r="O531" s="165"/>
      <c r="P531" s="18"/>
      <c r="Q531" s="18"/>
      <c r="R531" s="18"/>
      <c r="S531" s="18"/>
      <c r="T531" s="18"/>
      <c r="U531" s="18"/>
      <c r="V531" s="18"/>
      <c r="W531" s="18"/>
      <c r="X531" s="165"/>
      <c r="Y531" s="165"/>
      <c r="Z531" s="18"/>
      <c r="AA531" s="18"/>
      <c r="AB531" s="18"/>
      <c r="AC531" s="18"/>
      <c r="AD531" s="18"/>
      <c r="AE531" s="18"/>
    </row>
    <row r="532" spans="1:31" s="11" customFormat="1" ht="15" customHeight="1" x14ac:dyDescent="0.3">
      <c r="A532" s="59"/>
      <c r="B532" s="80"/>
      <c r="C532" s="174"/>
      <c r="D532" s="174"/>
      <c r="E532" s="17"/>
      <c r="F532" s="18"/>
      <c r="G532" s="18"/>
      <c r="H532" s="18"/>
      <c r="I532" s="18"/>
      <c r="J532" s="18"/>
      <c r="K532" s="18"/>
      <c r="L532" s="18"/>
      <c r="M532" s="18"/>
      <c r="N532" s="165"/>
      <c r="O532" s="165"/>
      <c r="P532" s="18"/>
      <c r="Q532" s="18"/>
      <c r="R532" s="18"/>
      <c r="S532" s="18"/>
      <c r="T532" s="18"/>
      <c r="U532" s="18"/>
      <c r="V532" s="18"/>
      <c r="W532" s="18"/>
      <c r="X532" s="165"/>
      <c r="Y532" s="165"/>
      <c r="Z532" s="18"/>
      <c r="AA532" s="18"/>
      <c r="AB532" s="18"/>
      <c r="AC532" s="18"/>
      <c r="AD532" s="18"/>
      <c r="AE532" s="18"/>
    </row>
    <row r="533" spans="1:31" s="11" customFormat="1" ht="15" customHeight="1" x14ac:dyDescent="0.3">
      <c r="A533" s="59"/>
      <c r="B533" s="80"/>
      <c r="C533" s="174"/>
      <c r="D533" s="174"/>
      <c r="E533" s="17"/>
      <c r="F533" s="18"/>
      <c r="G533" s="18"/>
      <c r="H533" s="18"/>
      <c r="I533" s="18"/>
      <c r="J533" s="18"/>
      <c r="K533" s="18"/>
      <c r="L533" s="18"/>
      <c r="M533" s="18"/>
      <c r="N533" s="165"/>
      <c r="O533" s="165"/>
      <c r="P533" s="18"/>
      <c r="Q533" s="18"/>
      <c r="R533" s="18"/>
      <c r="S533" s="18"/>
      <c r="T533" s="18"/>
      <c r="U533" s="18"/>
      <c r="V533" s="18"/>
      <c r="W533" s="18"/>
      <c r="X533" s="165"/>
      <c r="Y533" s="165"/>
      <c r="Z533" s="18"/>
      <c r="AA533" s="18"/>
      <c r="AB533" s="18"/>
      <c r="AC533" s="18"/>
      <c r="AD533" s="18"/>
      <c r="AE533" s="18"/>
    </row>
    <row r="534" spans="1:31" s="11" customFormat="1" ht="15" customHeight="1" x14ac:dyDescent="0.3">
      <c r="A534" s="59"/>
      <c r="B534" s="80"/>
      <c r="C534" s="174"/>
      <c r="D534" s="174"/>
      <c r="E534" s="17"/>
      <c r="F534" s="18"/>
      <c r="G534" s="18"/>
      <c r="H534" s="18"/>
      <c r="I534" s="18"/>
      <c r="J534" s="18"/>
      <c r="K534" s="18"/>
      <c r="L534" s="18"/>
      <c r="M534" s="18"/>
      <c r="N534" s="165"/>
      <c r="O534" s="165"/>
      <c r="P534" s="18"/>
      <c r="Q534" s="18"/>
      <c r="R534" s="18"/>
      <c r="S534" s="18"/>
      <c r="T534" s="18"/>
      <c r="U534" s="18"/>
      <c r="V534" s="18"/>
      <c r="W534" s="18"/>
      <c r="X534" s="165"/>
      <c r="Y534" s="165"/>
      <c r="Z534" s="18"/>
      <c r="AA534" s="18"/>
      <c r="AB534" s="18"/>
      <c r="AC534" s="18"/>
      <c r="AD534" s="18"/>
      <c r="AE534" s="18"/>
    </row>
    <row r="535" spans="1:31" s="11" customFormat="1" ht="15" customHeight="1" x14ac:dyDescent="0.3">
      <c r="A535" s="59"/>
      <c r="B535" s="80"/>
      <c r="C535" s="174"/>
      <c r="D535" s="174"/>
      <c r="E535" s="17"/>
      <c r="F535" s="18"/>
      <c r="G535" s="18"/>
      <c r="H535" s="18"/>
      <c r="I535" s="18"/>
      <c r="J535" s="18"/>
      <c r="K535" s="18"/>
      <c r="L535" s="18"/>
      <c r="M535" s="18"/>
      <c r="N535" s="165"/>
      <c r="O535" s="165"/>
      <c r="P535" s="18"/>
      <c r="Q535" s="18"/>
      <c r="R535" s="18"/>
      <c r="S535" s="18"/>
      <c r="T535" s="18"/>
      <c r="U535" s="18"/>
      <c r="V535" s="18"/>
      <c r="W535" s="18"/>
      <c r="X535" s="165"/>
      <c r="Y535" s="165"/>
      <c r="Z535" s="18"/>
      <c r="AA535" s="18"/>
      <c r="AB535" s="18"/>
      <c r="AC535" s="18"/>
      <c r="AD535" s="18"/>
      <c r="AE535" s="18"/>
    </row>
    <row r="536" spans="1:31" s="11" customFormat="1" ht="15" customHeight="1" x14ac:dyDescent="0.3">
      <c r="A536" s="59"/>
      <c r="B536" s="80"/>
      <c r="C536" s="174"/>
      <c r="D536" s="174"/>
      <c r="E536" s="17"/>
      <c r="F536" s="18"/>
      <c r="G536" s="18"/>
      <c r="H536" s="18"/>
      <c r="I536" s="18"/>
      <c r="J536" s="18"/>
      <c r="K536" s="18"/>
      <c r="L536" s="18"/>
      <c r="M536" s="18"/>
      <c r="N536" s="165"/>
      <c r="O536" s="165"/>
      <c r="P536" s="18"/>
      <c r="Q536" s="18"/>
      <c r="R536" s="18"/>
      <c r="S536" s="18"/>
      <c r="T536" s="18"/>
      <c r="U536" s="18"/>
      <c r="V536" s="18"/>
      <c r="W536" s="18"/>
      <c r="X536" s="165"/>
      <c r="Y536" s="165"/>
      <c r="Z536" s="18"/>
      <c r="AA536" s="18"/>
      <c r="AB536" s="18"/>
      <c r="AC536" s="18"/>
      <c r="AD536" s="18"/>
      <c r="AE536" s="18"/>
    </row>
    <row r="537" spans="1:31" s="11" customFormat="1" ht="15" customHeight="1" x14ac:dyDescent="0.3">
      <c r="A537" s="59"/>
      <c r="B537" s="80"/>
      <c r="C537" s="174"/>
      <c r="D537" s="174"/>
      <c r="E537" s="17"/>
      <c r="F537" s="18"/>
      <c r="G537" s="18"/>
      <c r="H537" s="18"/>
      <c r="I537" s="18"/>
      <c r="J537" s="18"/>
      <c r="K537" s="18"/>
      <c r="L537" s="18"/>
      <c r="M537" s="18"/>
      <c r="N537" s="165"/>
      <c r="O537" s="165"/>
      <c r="P537" s="18"/>
      <c r="Q537" s="18"/>
      <c r="R537" s="18"/>
      <c r="S537" s="18"/>
      <c r="T537" s="18"/>
      <c r="U537" s="18"/>
      <c r="V537" s="18"/>
      <c r="W537" s="18"/>
      <c r="X537" s="165"/>
      <c r="Y537" s="165"/>
      <c r="Z537" s="18"/>
      <c r="AA537" s="18"/>
      <c r="AB537" s="18"/>
      <c r="AC537" s="18"/>
      <c r="AD537" s="18"/>
      <c r="AE537" s="18"/>
    </row>
    <row r="538" spans="1:31" s="11" customFormat="1" ht="15" customHeight="1" x14ac:dyDescent="0.3">
      <c r="A538" s="59"/>
      <c r="B538" s="80"/>
      <c r="C538" s="174"/>
      <c r="D538" s="174"/>
      <c r="E538" s="17"/>
      <c r="F538" s="18"/>
      <c r="G538" s="18"/>
      <c r="H538" s="18"/>
      <c r="I538" s="18"/>
      <c r="J538" s="18"/>
      <c r="K538" s="18"/>
      <c r="L538" s="18"/>
      <c r="M538" s="18"/>
      <c r="N538" s="165"/>
      <c r="O538" s="165"/>
      <c r="P538" s="18"/>
      <c r="Q538" s="18"/>
      <c r="R538" s="18"/>
      <c r="S538" s="18"/>
      <c r="T538" s="18"/>
      <c r="U538" s="18"/>
      <c r="V538" s="18"/>
      <c r="W538" s="18"/>
      <c r="X538" s="165"/>
      <c r="Y538" s="165"/>
      <c r="Z538" s="18"/>
      <c r="AA538" s="18"/>
      <c r="AB538" s="18"/>
      <c r="AC538" s="18"/>
      <c r="AD538" s="18"/>
      <c r="AE538" s="18"/>
    </row>
    <row r="539" spans="1:31" s="11" customFormat="1" ht="15" hidden="1" customHeight="1" x14ac:dyDescent="0.2">
      <c r="A539" s="59"/>
      <c r="B539" s="80"/>
      <c r="C539" s="226"/>
      <c r="D539" s="227"/>
      <c r="E539" s="227"/>
      <c r="F539" s="228"/>
      <c r="G539" s="229"/>
      <c r="H539" s="229"/>
      <c r="I539" s="230"/>
      <c r="J539" s="229"/>
      <c r="K539" s="229"/>
      <c r="L539" s="231"/>
      <c r="M539" s="232"/>
      <c r="N539" s="233"/>
      <c r="O539" s="167"/>
      <c r="P539" s="14"/>
      <c r="Q539" s="14"/>
      <c r="R539" s="14"/>
      <c r="S539" s="14"/>
      <c r="T539" s="14"/>
      <c r="U539" s="14"/>
      <c r="V539" s="14"/>
      <c r="W539" s="14"/>
      <c r="X539" s="167"/>
      <c r="Y539" s="167"/>
      <c r="Z539" s="14"/>
      <c r="AA539" s="74"/>
      <c r="AB539" s="14"/>
      <c r="AC539" s="14"/>
    </row>
    <row r="540" spans="1:31" s="11" customFormat="1" ht="15" hidden="1" customHeight="1" x14ac:dyDescent="0.2">
      <c r="A540" s="59"/>
      <c r="B540" s="80"/>
      <c r="C540" s="226"/>
      <c r="D540" s="227"/>
      <c r="E540" s="227"/>
      <c r="F540" s="228"/>
      <c r="G540" s="229"/>
      <c r="H540" s="229"/>
      <c r="I540" s="230"/>
      <c r="J540" s="229"/>
      <c r="K540" s="229"/>
      <c r="L540" s="231"/>
      <c r="M540" s="232"/>
      <c r="N540" s="233"/>
      <c r="O540" s="167"/>
      <c r="P540" s="14"/>
      <c r="Q540" s="14"/>
      <c r="R540" s="14"/>
      <c r="S540" s="14"/>
      <c r="T540" s="14"/>
      <c r="U540" s="14"/>
      <c r="V540" s="14"/>
      <c r="W540" s="14"/>
      <c r="X540" s="167"/>
      <c r="Y540" s="167"/>
      <c r="Z540" s="14"/>
      <c r="AA540" s="74"/>
      <c r="AB540" s="14"/>
      <c r="AC540" s="14"/>
    </row>
    <row r="541" spans="1:31" s="11" customFormat="1" ht="15" hidden="1" customHeight="1" x14ac:dyDescent="0.2">
      <c r="A541" s="59"/>
      <c r="B541" s="80"/>
      <c r="C541" s="226"/>
      <c r="D541" s="227"/>
      <c r="E541" s="227"/>
      <c r="F541" s="228"/>
      <c r="G541" s="229"/>
      <c r="H541" s="229"/>
      <c r="I541" s="230"/>
      <c r="J541" s="229"/>
      <c r="K541" s="229"/>
      <c r="L541" s="231"/>
      <c r="M541" s="232"/>
      <c r="N541" s="233"/>
      <c r="O541" s="167"/>
      <c r="P541" s="14"/>
      <c r="Q541" s="14"/>
      <c r="R541" s="14"/>
      <c r="S541" s="14"/>
      <c r="T541" s="14"/>
      <c r="U541" s="14"/>
      <c r="V541" s="14"/>
      <c r="W541" s="14"/>
      <c r="X541" s="167"/>
      <c r="Y541" s="167"/>
      <c r="Z541" s="14"/>
      <c r="AA541" s="74"/>
      <c r="AB541" s="14"/>
      <c r="AC541" s="14"/>
    </row>
    <row r="542" spans="1:31" s="11" customFormat="1" ht="15" hidden="1" customHeight="1" x14ac:dyDescent="0.2">
      <c r="A542" s="59"/>
      <c r="B542" s="80"/>
      <c r="C542" s="226"/>
      <c r="D542" s="227"/>
      <c r="E542" s="227"/>
      <c r="F542" s="228"/>
      <c r="G542" s="229"/>
      <c r="H542" s="229"/>
      <c r="I542" s="230"/>
      <c r="J542" s="229"/>
      <c r="K542" s="229"/>
      <c r="L542" s="231"/>
      <c r="M542" s="232"/>
      <c r="N542" s="233"/>
      <c r="O542" s="167"/>
      <c r="P542" s="14"/>
      <c r="Q542" s="14"/>
      <c r="R542" s="14"/>
      <c r="S542" s="14"/>
      <c r="T542" s="14"/>
      <c r="U542" s="14"/>
      <c r="V542" s="14"/>
      <c r="W542" s="14"/>
      <c r="X542" s="167"/>
      <c r="Y542" s="167"/>
      <c r="Z542" s="14"/>
      <c r="AA542" s="74"/>
      <c r="AB542" s="14"/>
      <c r="AC542" s="14"/>
    </row>
    <row r="543" spans="1:31" s="11" customFormat="1" ht="15" hidden="1" customHeight="1" x14ac:dyDescent="0.2">
      <c r="A543" s="59"/>
      <c r="B543" s="80"/>
      <c r="C543" s="226"/>
      <c r="D543" s="227"/>
      <c r="E543" s="227"/>
      <c r="F543" s="228"/>
      <c r="G543" s="229"/>
      <c r="H543" s="229"/>
      <c r="I543" s="230"/>
      <c r="J543" s="229"/>
      <c r="K543" s="229"/>
      <c r="L543" s="231"/>
      <c r="M543" s="232"/>
      <c r="N543" s="233"/>
      <c r="O543" s="167"/>
      <c r="P543" s="14"/>
      <c r="Q543" s="14"/>
      <c r="R543" s="14"/>
      <c r="S543" s="14"/>
      <c r="T543" s="14"/>
      <c r="U543" s="14"/>
      <c r="V543" s="14"/>
      <c r="W543" s="14"/>
      <c r="X543" s="167"/>
      <c r="Y543" s="167"/>
      <c r="Z543" s="14"/>
      <c r="AA543" s="74"/>
      <c r="AB543" s="14"/>
      <c r="AC543" s="14"/>
    </row>
    <row r="544" spans="1:31" s="11" customFormat="1" ht="15" hidden="1" customHeight="1" x14ac:dyDescent="0.2">
      <c r="A544" s="59"/>
      <c r="B544" s="80"/>
      <c r="C544" s="226"/>
      <c r="D544" s="227"/>
      <c r="E544" s="227"/>
      <c r="F544" s="228"/>
      <c r="G544" s="229"/>
      <c r="H544" s="229"/>
      <c r="I544" s="230"/>
      <c r="J544" s="229"/>
      <c r="K544" s="229"/>
      <c r="L544" s="231"/>
      <c r="M544" s="232"/>
      <c r="N544" s="233"/>
      <c r="O544" s="167"/>
      <c r="P544" s="14"/>
      <c r="Q544" s="14"/>
      <c r="R544" s="14"/>
      <c r="S544" s="14"/>
      <c r="T544" s="14"/>
      <c r="U544" s="14"/>
      <c r="V544" s="14"/>
      <c r="W544" s="14"/>
      <c r="X544" s="167"/>
      <c r="Y544" s="167"/>
      <c r="Z544" s="14"/>
      <c r="AA544" s="74"/>
      <c r="AB544" s="14"/>
      <c r="AC544" s="14"/>
    </row>
    <row r="545" spans="1:29" s="11" customFormat="1" ht="15" hidden="1" customHeight="1" x14ac:dyDescent="0.2">
      <c r="A545" s="59"/>
      <c r="B545" s="80"/>
      <c r="C545" s="226"/>
      <c r="D545" s="227"/>
      <c r="E545" s="227"/>
      <c r="F545" s="228"/>
      <c r="G545" s="229"/>
      <c r="H545" s="229"/>
      <c r="I545" s="230"/>
      <c r="J545" s="229"/>
      <c r="K545" s="229"/>
      <c r="L545" s="231"/>
      <c r="M545" s="232"/>
      <c r="N545" s="233"/>
      <c r="O545" s="167"/>
      <c r="P545" s="14"/>
      <c r="Q545" s="14"/>
      <c r="R545" s="14"/>
      <c r="S545" s="14"/>
      <c r="T545" s="14"/>
      <c r="U545" s="14"/>
      <c r="V545" s="14"/>
      <c r="W545" s="14"/>
      <c r="X545" s="167"/>
      <c r="Y545" s="167"/>
      <c r="Z545" s="14"/>
      <c r="AA545" s="74"/>
      <c r="AB545" s="14"/>
      <c r="AC545" s="14"/>
    </row>
    <row r="546" spans="1:29" s="11" customFormat="1" ht="15" hidden="1" customHeight="1" x14ac:dyDescent="0.2">
      <c r="A546" s="59"/>
      <c r="B546" s="80"/>
      <c r="C546" s="226"/>
      <c r="D546" s="227"/>
      <c r="E546" s="227"/>
      <c r="F546" s="228"/>
      <c r="G546" s="229"/>
      <c r="H546" s="229"/>
      <c r="I546" s="230"/>
      <c r="J546" s="229"/>
      <c r="K546" s="229"/>
      <c r="L546" s="231"/>
      <c r="M546" s="232"/>
      <c r="N546" s="233"/>
      <c r="O546" s="167"/>
      <c r="P546" s="14"/>
      <c r="Q546" s="14"/>
      <c r="R546" s="14"/>
      <c r="S546" s="14"/>
      <c r="T546" s="14"/>
      <c r="U546" s="14"/>
      <c r="V546" s="14"/>
      <c r="W546" s="14"/>
      <c r="X546" s="167"/>
      <c r="Y546" s="167"/>
      <c r="Z546" s="14"/>
      <c r="AA546" s="74"/>
      <c r="AB546" s="14"/>
      <c r="AC546" s="14"/>
    </row>
    <row r="547" spans="1:29" s="11" customFormat="1" ht="15" hidden="1" customHeight="1" x14ac:dyDescent="0.2">
      <c r="A547" s="59"/>
      <c r="B547" s="80"/>
      <c r="C547" s="226"/>
      <c r="D547" s="227"/>
      <c r="E547" s="227"/>
      <c r="F547" s="228"/>
      <c r="G547" s="229"/>
      <c r="H547" s="229"/>
      <c r="I547" s="230"/>
      <c r="J547" s="229"/>
      <c r="K547" s="229"/>
      <c r="L547" s="231"/>
      <c r="M547" s="232"/>
      <c r="N547" s="233"/>
      <c r="O547" s="167"/>
      <c r="P547" s="14"/>
      <c r="Q547" s="14"/>
      <c r="R547" s="14"/>
      <c r="S547" s="14"/>
      <c r="T547" s="14"/>
      <c r="U547" s="14"/>
      <c r="V547" s="14"/>
      <c r="W547" s="14"/>
      <c r="X547" s="167"/>
      <c r="Y547" s="167"/>
      <c r="Z547" s="14"/>
      <c r="AA547" s="74"/>
      <c r="AB547" s="14"/>
      <c r="AC547" s="14"/>
    </row>
    <row r="548" spans="1:29" s="11" customFormat="1" ht="15" hidden="1" customHeight="1" x14ac:dyDescent="0.2">
      <c r="A548" s="59"/>
      <c r="B548" s="80"/>
      <c r="C548" s="226"/>
      <c r="D548" s="227"/>
      <c r="E548" s="227"/>
      <c r="F548" s="228"/>
      <c r="G548" s="229"/>
      <c r="H548" s="229"/>
      <c r="I548" s="230"/>
      <c r="J548" s="229"/>
      <c r="K548" s="229"/>
      <c r="L548" s="231"/>
      <c r="M548" s="232"/>
      <c r="N548" s="233"/>
      <c r="O548" s="167"/>
      <c r="P548" s="14"/>
      <c r="Q548" s="14"/>
      <c r="R548" s="14"/>
      <c r="S548" s="14"/>
      <c r="T548" s="14"/>
      <c r="U548" s="14"/>
      <c r="V548" s="14"/>
      <c r="W548" s="14"/>
      <c r="X548" s="167"/>
      <c r="Y548" s="167"/>
      <c r="Z548" s="14"/>
      <c r="AA548" s="74"/>
      <c r="AB548" s="14"/>
      <c r="AC548" s="14"/>
    </row>
    <row r="549" spans="1:29" s="11" customFormat="1" ht="15" hidden="1" customHeight="1" x14ac:dyDescent="0.2">
      <c r="A549" s="59"/>
      <c r="B549" s="80"/>
      <c r="C549" s="226"/>
      <c r="D549" s="227"/>
      <c r="E549" s="227"/>
      <c r="F549" s="228"/>
      <c r="G549" s="229"/>
      <c r="H549" s="229"/>
      <c r="I549" s="230"/>
      <c r="J549" s="229"/>
      <c r="K549" s="229"/>
      <c r="L549" s="231"/>
      <c r="M549" s="232"/>
      <c r="N549" s="233"/>
      <c r="O549" s="167"/>
      <c r="P549" s="14"/>
      <c r="Q549" s="14"/>
      <c r="R549" s="14"/>
      <c r="S549" s="14"/>
      <c r="T549" s="14"/>
      <c r="U549" s="14"/>
      <c r="V549" s="14"/>
      <c r="W549" s="14"/>
      <c r="X549" s="167"/>
      <c r="Y549" s="167"/>
      <c r="Z549" s="14"/>
      <c r="AA549" s="74"/>
      <c r="AB549" s="14"/>
      <c r="AC549" s="14"/>
    </row>
    <row r="550" spans="1:29" s="11" customFormat="1" ht="15" hidden="1" customHeight="1" x14ac:dyDescent="0.2">
      <c r="A550" s="59"/>
      <c r="B550" s="80"/>
      <c r="C550" s="226"/>
      <c r="D550" s="227"/>
      <c r="E550" s="227"/>
      <c r="F550" s="228"/>
      <c r="G550" s="229"/>
      <c r="H550" s="229"/>
      <c r="I550" s="230"/>
      <c r="J550" s="229"/>
      <c r="K550" s="229"/>
      <c r="L550" s="231"/>
      <c r="M550" s="232"/>
      <c r="N550" s="233"/>
      <c r="O550" s="167"/>
      <c r="P550" s="14"/>
      <c r="Q550" s="14"/>
      <c r="R550" s="14"/>
      <c r="S550" s="14"/>
      <c r="T550" s="14"/>
      <c r="U550" s="14"/>
      <c r="V550" s="14"/>
      <c r="W550" s="14"/>
      <c r="X550" s="167"/>
      <c r="Y550" s="167"/>
      <c r="Z550" s="14"/>
      <c r="AA550" s="74"/>
      <c r="AB550" s="14"/>
      <c r="AC550" s="14"/>
    </row>
    <row r="551" spans="1:29" s="11" customFormat="1" ht="15" hidden="1" customHeight="1" x14ac:dyDescent="0.2">
      <c r="A551" s="59"/>
      <c r="B551" s="80"/>
      <c r="C551" s="226"/>
      <c r="D551" s="227"/>
      <c r="E551" s="227"/>
      <c r="F551" s="228"/>
      <c r="G551" s="229"/>
      <c r="H551" s="229"/>
      <c r="I551" s="230"/>
      <c r="J551" s="229"/>
      <c r="K551" s="229"/>
      <c r="L551" s="231"/>
      <c r="M551" s="232"/>
      <c r="N551" s="233"/>
      <c r="O551" s="167"/>
      <c r="P551" s="14"/>
      <c r="Q551" s="14"/>
      <c r="R551" s="14"/>
      <c r="S551" s="14"/>
      <c r="T551" s="14"/>
      <c r="U551" s="14"/>
      <c r="V551" s="14"/>
      <c r="W551" s="14"/>
      <c r="X551" s="167"/>
      <c r="Y551" s="167"/>
      <c r="Z551" s="14"/>
      <c r="AA551" s="74"/>
      <c r="AB551" s="14"/>
      <c r="AC551" s="14"/>
    </row>
    <row r="552" spans="1:29" s="11" customFormat="1" ht="15" hidden="1" customHeight="1" x14ac:dyDescent="0.2">
      <c r="A552" s="59"/>
      <c r="B552" s="80"/>
      <c r="C552" s="226"/>
      <c r="D552" s="227"/>
      <c r="E552" s="227"/>
      <c r="F552" s="228"/>
      <c r="G552" s="229"/>
      <c r="H552" s="229"/>
      <c r="I552" s="230"/>
      <c r="J552" s="229"/>
      <c r="K552" s="229"/>
      <c r="L552" s="231"/>
      <c r="M552" s="232"/>
      <c r="N552" s="233"/>
      <c r="O552" s="167"/>
      <c r="P552" s="14"/>
      <c r="Q552" s="14"/>
      <c r="R552" s="14"/>
      <c r="S552" s="14"/>
      <c r="T552" s="14"/>
      <c r="U552" s="14"/>
      <c r="V552" s="14"/>
      <c r="W552" s="14"/>
      <c r="X552" s="167"/>
      <c r="Y552" s="167"/>
      <c r="Z552" s="14"/>
      <c r="AA552" s="74"/>
      <c r="AB552" s="14"/>
      <c r="AC552" s="14"/>
    </row>
    <row r="553" spans="1:29" s="11" customFormat="1" ht="15" hidden="1" customHeight="1" x14ac:dyDescent="0.2">
      <c r="A553" s="59"/>
      <c r="B553" s="80"/>
      <c r="C553" s="226"/>
      <c r="D553" s="227"/>
      <c r="E553" s="227"/>
      <c r="F553" s="228"/>
      <c r="G553" s="229"/>
      <c r="H553" s="229"/>
      <c r="I553" s="230"/>
      <c r="J553" s="229"/>
      <c r="K553" s="229"/>
      <c r="L553" s="231"/>
      <c r="M553" s="232"/>
      <c r="N553" s="233"/>
      <c r="O553" s="167"/>
      <c r="P553" s="14"/>
      <c r="Q553" s="14"/>
      <c r="R553" s="14"/>
      <c r="S553" s="14"/>
      <c r="T553" s="14"/>
      <c r="U553" s="14"/>
      <c r="V553" s="14"/>
      <c r="W553" s="14"/>
      <c r="X553" s="167"/>
      <c r="Y553" s="167"/>
      <c r="Z553" s="14"/>
      <c r="AA553" s="74"/>
      <c r="AB553" s="14"/>
      <c r="AC553" s="14"/>
    </row>
    <row r="554" spans="1:29" s="11" customFormat="1" ht="15" hidden="1" customHeight="1" x14ac:dyDescent="0.2">
      <c r="A554" s="59"/>
      <c r="B554" s="80"/>
      <c r="C554" s="226"/>
      <c r="D554" s="227"/>
      <c r="E554" s="227"/>
      <c r="F554" s="228"/>
      <c r="G554" s="229"/>
      <c r="H554" s="229"/>
      <c r="I554" s="230"/>
      <c r="J554" s="229"/>
      <c r="K554" s="229"/>
      <c r="L554" s="231"/>
      <c r="M554" s="232"/>
      <c r="N554" s="233"/>
      <c r="O554" s="167"/>
      <c r="P554" s="14"/>
      <c r="Q554" s="14"/>
      <c r="R554" s="14"/>
      <c r="S554" s="14"/>
      <c r="T554" s="14"/>
      <c r="U554" s="14"/>
      <c r="V554" s="14"/>
      <c r="W554" s="14"/>
      <c r="X554" s="167"/>
      <c r="Y554" s="167"/>
      <c r="Z554" s="14"/>
      <c r="AA554" s="74"/>
      <c r="AB554" s="14"/>
      <c r="AC554" s="14"/>
    </row>
    <row r="555" spans="1:29" s="11" customFormat="1" ht="15" hidden="1" customHeight="1" x14ac:dyDescent="0.2">
      <c r="A555" s="59"/>
      <c r="B555" s="80"/>
      <c r="C555" s="226"/>
      <c r="D555" s="227"/>
      <c r="E555" s="227"/>
      <c r="F555" s="228"/>
      <c r="G555" s="229"/>
      <c r="H555" s="229"/>
      <c r="I555" s="230"/>
      <c r="J555" s="229"/>
      <c r="K555" s="229"/>
      <c r="L555" s="231"/>
      <c r="M555" s="232"/>
      <c r="N555" s="233"/>
      <c r="O555" s="167"/>
      <c r="P555" s="14"/>
      <c r="Q555" s="14"/>
      <c r="R555" s="14"/>
      <c r="S555" s="14"/>
      <c r="T555" s="14"/>
      <c r="U555" s="14"/>
      <c r="V555" s="14"/>
      <c r="W555" s="14"/>
      <c r="X555" s="167"/>
      <c r="Y555" s="167"/>
      <c r="Z555" s="14"/>
      <c r="AA555" s="74"/>
      <c r="AB555" s="14"/>
      <c r="AC555" s="14"/>
    </row>
    <row r="556" spans="1:29" s="11" customFormat="1" ht="15" hidden="1" customHeight="1" x14ac:dyDescent="0.2">
      <c r="A556" s="59"/>
      <c r="B556" s="80"/>
      <c r="C556" s="226"/>
      <c r="D556" s="227"/>
      <c r="E556" s="227"/>
      <c r="F556" s="228"/>
      <c r="G556" s="229"/>
      <c r="H556" s="229"/>
      <c r="I556" s="230"/>
      <c r="J556" s="229"/>
      <c r="K556" s="229"/>
      <c r="L556" s="231"/>
      <c r="M556" s="232"/>
      <c r="N556" s="233"/>
      <c r="O556" s="167"/>
      <c r="P556" s="14"/>
      <c r="Q556" s="14"/>
      <c r="R556" s="14"/>
      <c r="S556" s="14"/>
      <c r="T556" s="14"/>
      <c r="U556" s="14"/>
      <c r="V556" s="14"/>
      <c r="W556" s="14"/>
      <c r="X556" s="167"/>
      <c r="Y556" s="167"/>
      <c r="Z556" s="14"/>
      <c r="AA556" s="74"/>
      <c r="AB556" s="14"/>
      <c r="AC556" s="14"/>
    </row>
    <row r="557" spans="1:29" s="11" customFormat="1" ht="15" hidden="1" customHeight="1" x14ac:dyDescent="0.2">
      <c r="A557" s="59"/>
      <c r="B557" s="80"/>
      <c r="C557" s="226"/>
      <c r="D557" s="227"/>
      <c r="E557" s="227"/>
      <c r="F557" s="228"/>
      <c r="G557" s="229"/>
      <c r="H557" s="229"/>
      <c r="I557" s="230"/>
      <c r="J557" s="229"/>
      <c r="K557" s="229"/>
      <c r="L557" s="231"/>
      <c r="M557" s="232"/>
      <c r="N557" s="233"/>
      <c r="O557" s="167"/>
      <c r="P557" s="14"/>
      <c r="Q557" s="14"/>
      <c r="R557" s="14"/>
      <c r="S557" s="14"/>
      <c r="T557" s="14"/>
      <c r="U557" s="14"/>
      <c r="V557" s="14"/>
      <c r="W557" s="14"/>
      <c r="X557" s="167"/>
      <c r="Y557" s="167"/>
      <c r="Z557" s="14"/>
      <c r="AA557" s="74"/>
      <c r="AB557" s="14"/>
      <c r="AC557" s="14"/>
    </row>
    <row r="558" spans="1:29" s="11" customFormat="1" ht="15" hidden="1" customHeight="1" x14ac:dyDescent="0.2">
      <c r="A558" s="59"/>
      <c r="B558" s="80"/>
      <c r="C558" s="226"/>
      <c r="D558" s="227"/>
      <c r="E558" s="227"/>
      <c r="F558" s="228"/>
      <c r="G558" s="229"/>
      <c r="H558" s="229"/>
      <c r="I558" s="230"/>
      <c r="J558" s="229"/>
      <c r="K558" s="229"/>
      <c r="L558" s="231"/>
      <c r="M558" s="232"/>
      <c r="N558" s="233"/>
      <c r="O558" s="167"/>
      <c r="P558" s="14"/>
      <c r="Q558" s="14"/>
      <c r="R558" s="14"/>
      <c r="S558" s="14"/>
      <c r="T558" s="14"/>
      <c r="U558" s="14"/>
      <c r="V558" s="14"/>
      <c r="W558" s="14"/>
      <c r="X558" s="167"/>
      <c r="Y558" s="167"/>
      <c r="Z558" s="14"/>
      <c r="AA558" s="74"/>
      <c r="AB558" s="14"/>
      <c r="AC558" s="14"/>
    </row>
    <row r="559" spans="1:29" s="11" customFormat="1" ht="15" hidden="1" customHeight="1" x14ac:dyDescent="0.2">
      <c r="A559" s="59"/>
      <c r="B559" s="80"/>
      <c r="C559" s="226"/>
      <c r="D559" s="227"/>
      <c r="E559" s="227"/>
      <c r="F559" s="228"/>
      <c r="G559" s="229"/>
      <c r="H559" s="229"/>
      <c r="I559" s="230"/>
      <c r="J559" s="229"/>
      <c r="K559" s="229"/>
      <c r="L559" s="231"/>
      <c r="M559" s="232"/>
      <c r="N559" s="233"/>
      <c r="O559" s="167"/>
      <c r="P559" s="14"/>
      <c r="Q559" s="14"/>
      <c r="R559" s="14"/>
      <c r="S559" s="14"/>
      <c r="T559" s="14"/>
      <c r="U559" s="14"/>
      <c r="V559" s="14"/>
      <c r="W559" s="14"/>
      <c r="X559" s="167"/>
      <c r="Y559" s="167"/>
      <c r="Z559" s="14"/>
      <c r="AA559" s="74"/>
      <c r="AB559" s="14"/>
      <c r="AC559" s="14"/>
    </row>
    <row r="560" spans="1:29" s="11" customFormat="1" ht="15" hidden="1" customHeight="1" x14ac:dyDescent="0.2">
      <c r="A560" s="59"/>
      <c r="B560" s="80"/>
      <c r="C560" s="226"/>
      <c r="D560" s="227"/>
      <c r="E560" s="227"/>
      <c r="F560" s="228"/>
      <c r="G560" s="229"/>
      <c r="H560" s="229"/>
      <c r="I560" s="230"/>
      <c r="J560" s="229"/>
      <c r="K560" s="229"/>
      <c r="L560" s="231"/>
      <c r="M560" s="232"/>
      <c r="N560" s="233"/>
      <c r="O560" s="167"/>
      <c r="P560" s="14"/>
      <c r="Q560" s="14"/>
      <c r="R560" s="14"/>
      <c r="S560" s="14"/>
      <c r="T560" s="14"/>
      <c r="U560" s="14"/>
      <c r="V560" s="14"/>
      <c r="W560" s="14"/>
      <c r="X560" s="167"/>
      <c r="Y560" s="167"/>
      <c r="Z560" s="14"/>
      <c r="AA560" s="74"/>
      <c r="AB560" s="14"/>
      <c r="AC560" s="14"/>
    </row>
    <row r="561" spans="1:29" s="11" customFormat="1" ht="15" hidden="1" customHeight="1" x14ac:dyDescent="0.2">
      <c r="A561" s="59"/>
      <c r="B561" s="80"/>
      <c r="C561" s="226"/>
      <c r="D561" s="227"/>
      <c r="E561" s="227"/>
      <c r="F561" s="228"/>
      <c r="G561" s="229"/>
      <c r="H561" s="229"/>
      <c r="I561" s="230"/>
      <c r="J561" s="229"/>
      <c r="K561" s="229"/>
      <c r="L561" s="231"/>
      <c r="M561" s="232"/>
      <c r="N561" s="233"/>
      <c r="O561" s="167"/>
      <c r="P561" s="14"/>
      <c r="Q561" s="14"/>
      <c r="R561" s="14"/>
      <c r="S561" s="14"/>
      <c r="T561" s="14"/>
      <c r="U561" s="14"/>
      <c r="V561" s="14"/>
      <c r="W561" s="14"/>
      <c r="X561" s="167"/>
      <c r="Y561" s="167"/>
      <c r="Z561" s="14"/>
      <c r="AA561" s="74"/>
      <c r="AB561" s="14"/>
      <c r="AC561" s="14"/>
    </row>
    <row r="562" spans="1:29" s="11" customFormat="1" ht="15" hidden="1" customHeight="1" x14ac:dyDescent="0.2">
      <c r="A562" s="59"/>
      <c r="B562" s="80"/>
      <c r="C562" s="226"/>
      <c r="D562" s="227"/>
      <c r="E562" s="227"/>
      <c r="F562" s="228"/>
      <c r="G562" s="229"/>
      <c r="H562" s="229"/>
      <c r="I562" s="230"/>
      <c r="J562" s="229"/>
      <c r="K562" s="229"/>
      <c r="L562" s="231"/>
      <c r="M562" s="232"/>
      <c r="N562" s="233"/>
      <c r="O562" s="167"/>
      <c r="P562" s="14"/>
      <c r="Q562" s="14"/>
      <c r="R562" s="14"/>
      <c r="S562" s="14"/>
      <c r="T562" s="14"/>
      <c r="U562" s="14"/>
      <c r="V562" s="14"/>
      <c r="W562" s="14"/>
      <c r="X562" s="167"/>
      <c r="Y562" s="167"/>
      <c r="Z562" s="14"/>
      <c r="AA562" s="74"/>
      <c r="AB562" s="14"/>
      <c r="AC562" s="14"/>
    </row>
    <row r="563" spans="1:29" s="11" customFormat="1" ht="15" hidden="1" customHeight="1" x14ac:dyDescent="0.2">
      <c r="A563" s="59"/>
      <c r="B563" s="80"/>
      <c r="C563" s="226"/>
      <c r="D563" s="227"/>
      <c r="E563" s="227"/>
      <c r="F563" s="228"/>
      <c r="G563" s="229"/>
      <c r="H563" s="229"/>
      <c r="I563" s="230"/>
      <c r="J563" s="229"/>
      <c r="K563" s="229"/>
      <c r="L563" s="231"/>
      <c r="M563" s="232"/>
      <c r="N563" s="233"/>
      <c r="O563" s="167"/>
      <c r="P563" s="14"/>
      <c r="Q563" s="14"/>
      <c r="R563" s="14"/>
      <c r="S563" s="14"/>
      <c r="T563" s="14"/>
      <c r="U563" s="14"/>
      <c r="V563" s="14"/>
      <c r="W563" s="14"/>
      <c r="X563" s="167"/>
      <c r="Y563" s="167"/>
      <c r="Z563" s="14"/>
      <c r="AA563" s="74"/>
      <c r="AB563" s="14"/>
      <c r="AC563" s="14"/>
    </row>
    <row r="564" spans="1:29" s="11" customFormat="1" ht="15" hidden="1" customHeight="1" x14ac:dyDescent="0.2">
      <c r="A564" s="59"/>
      <c r="B564" s="80"/>
      <c r="C564" s="226"/>
      <c r="D564" s="227"/>
      <c r="E564" s="227"/>
      <c r="F564" s="228"/>
      <c r="G564" s="229"/>
      <c r="H564" s="229"/>
      <c r="I564" s="230"/>
      <c r="J564" s="229"/>
      <c r="K564" s="229"/>
      <c r="L564" s="231"/>
      <c r="M564" s="232"/>
      <c r="N564" s="233"/>
      <c r="O564" s="167"/>
      <c r="P564" s="14"/>
      <c r="Q564" s="14"/>
      <c r="R564" s="14"/>
      <c r="S564" s="14"/>
      <c r="T564" s="14"/>
      <c r="U564" s="14"/>
      <c r="V564" s="14"/>
      <c r="W564" s="14"/>
      <c r="X564" s="167"/>
      <c r="Y564" s="167"/>
      <c r="Z564" s="14"/>
      <c r="AA564" s="74"/>
      <c r="AB564" s="14"/>
      <c r="AC564" s="14"/>
    </row>
    <row r="565" spans="1:29" s="11" customFormat="1" ht="15" hidden="1" customHeight="1" x14ac:dyDescent="0.2">
      <c r="A565" s="59"/>
      <c r="B565" s="80"/>
      <c r="C565" s="226"/>
      <c r="D565" s="227"/>
      <c r="E565" s="227"/>
      <c r="F565" s="228"/>
      <c r="G565" s="229"/>
      <c r="H565" s="229"/>
      <c r="I565" s="230"/>
      <c r="J565" s="229"/>
      <c r="K565" s="229"/>
      <c r="L565" s="231"/>
      <c r="M565" s="232"/>
      <c r="N565" s="233"/>
      <c r="O565" s="167"/>
      <c r="P565" s="14"/>
      <c r="Q565" s="14"/>
      <c r="R565" s="14"/>
      <c r="S565" s="14"/>
      <c r="T565" s="14"/>
      <c r="U565" s="14"/>
      <c r="V565" s="14"/>
      <c r="W565" s="14"/>
      <c r="X565" s="167"/>
      <c r="Y565" s="167"/>
      <c r="Z565" s="14"/>
      <c r="AA565" s="74"/>
      <c r="AB565" s="14"/>
      <c r="AC565" s="14"/>
    </row>
    <row r="566" spans="1:29" s="11" customFormat="1" ht="15" hidden="1" customHeight="1" x14ac:dyDescent="0.2">
      <c r="A566" s="59"/>
      <c r="B566" s="80"/>
      <c r="C566" s="226"/>
      <c r="D566" s="227"/>
      <c r="E566" s="227"/>
      <c r="F566" s="228"/>
      <c r="G566" s="229"/>
      <c r="H566" s="229"/>
      <c r="I566" s="230"/>
      <c r="J566" s="229"/>
      <c r="K566" s="229"/>
      <c r="L566" s="231"/>
      <c r="M566" s="232"/>
      <c r="N566" s="233"/>
      <c r="O566" s="167"/>
      <c r="P566" s="14"/>
      <c r="Q566" s="14"/>
      <c r="R566" s="14"/>
      <c r="S566" s="14"/>
      <c r="T566" s="14"/>
      <c r="U566" s="14"/>
      <c r="V566" s="14"/>
      <c r="W566" s="14"/>
      <c r="X566" s="167"/>
      <c r="Y566" s="167"/>
      <c r="Z566" s="14"/>
      <c r="AA566" s="74"/>
      <c r="AB566" s="14"/>
      <c r="AC566" s="14"/>
    </row>
    <row r="567" spans="1:29" s="11" customFormat="1" ht="15" hidden="1" customHeight="1" x14ac:dyDescent="0.2">
      <c r="A567" s="59"/>
      <c r="B567" s="80"/>
      <c r="C567" s="226"/>
      <c r="D567" s="227"/>
      <c r="E567" s="227"/>
      <c r="F567" s="228"/>
      <c r="G567" s="229"/>
      <c r="H567" s="229"/>
      <c r="I567" s="230"/>
      <c r="J567" s="229"/>
      <c r="K567" s="229"/>
      <c r="L567" s="231"/>
      <c r="M567" s="232"/>
      <c r="N567" s="233"/>
      <c r="O567" s="167"/>
      <c r="P567" s="14"/>
      <c r="Q567" s="14"/>
      <c r="R567" s="14"/>
      <c r="S567" s="14"/>
      <c r="T567" s="14"/>
      <c r="U567" s="14"/>
      <c r="V567" s="14"/>
      <c r="W567" s="14"/>
      <c r="X567" s="167"/>
      <c r="Y567" s="167"/>
      <c r="Z567" s="14"/>
      <c r="AA567" s="74"/>
      <c r="AB567" s="14"/>
      <c r="AC567" s="14"/>
    </row>
    <row r="568" spans="1:29" s="11" customFormat="1" ht="15" hidden="1" customHeight="1" x14ac:dyDescent="0.2">
      <c r="A568" s="59"/>
      <c r="B568" s="80"/>
      <c r="C568" s="226"/>
      <c r="D568" s="227"/>
      <c r="E568" s="227"/>
      <c r="F568" s="228"/>
      <c r="G568" s="229"/>
      <c r="H568" s="229"/>
      <c r="I568" s="230"/>
      <c r="J568" s="229"/>
      <c r="K568" s="229"/>
      <c r="L568" s="231"/>
      <c r="M568" s="232"/>
      <c r="N568" s="233"/>
      <c r="O568" s="167"/>
      <c r="P568" s="14"/>
      <c r="Q568" s="14"/>
      <c r="R568" s="14"/>
      <c r="S568" s="14"/>
      <c r="T568" s="14"/>
      <c r="U568" s="14"/>
      <c r="V568" s="14"/>
      <c r="W568" s="14"/>
      <c r="X568" s="167"/>
      <c r="Y568" s="167"/>
      <c r="Z568" s="14"/>
      <c r="AA568" s="74"/>
      <c r="AB568" s="14"/>
      <c r="AC568" s="14"/>
    </row>
    <row r="569" spans="1:29" s="11" customFormat="1" ht="15" hidden="1" customHeight="1" x14ac:dyDescent="0.2">
      <c r="A569" s="59"/>
      <c r="B569" s="80"/>
      <c r="C569" s="226"/>
      <c r="D569" s="227"/>
      <c r="E569" s="227"/>
      <c r="F569" s="228"/>
      <c r="G569" s="229"/>
      <c r="H569" s="229"/>
      <c r="I569" s="230"/>
      <c r="J569" s="229"/>
      <c r="K569" s="229"/>
      <c r="L569" s="231"/>
      <c r="M569" s="232"/>
      <c r="N569" s="233"/>
      <c r="O569" s="167"/>
      <c r="P569" s="14"/>
      <c r="Q569" s="14"/>
      <c r="R569" s="14"/>
      <c r="S569" s="14"/>
      <c r="T569" s="14"/>
      <c r="U569" s="14"/>
      <c r="V569" s="14"/>
      <c r="W569" s="14"/>
      <c r="X569" s="167"/>
      <c r="Y569" s="167"/>
      <c r="Z569" s="14"/>
      <c r="AA569" s="74"/>
      <c r="AB569" s="14"/>
      <c r="AC569" s="14"/>
    </row>
    <row r="570" spans="1:29" s="11" customFormat="1" ht="15" hidden="1" customHeight="1" x14ac:dyDescent="0.2">
      <c r="A570" s="59"/>
      <c r="B570" s="80"/>
      <c r="C570" s="226"/>
      <c r="D570" s="227"/>
      <c r="E570" s="227"/>
      <c r="F570" s="228"/>
      <c r="G570" s="229"/>
      <c r="H570" s="229"/>
      <c r="I570" s="230"/>
      <c r="J570" s="229"/>
      <c r="K570" s="229"/>
      <c r="L570" s="231"/>
      <c r="M570" s="232"/>
      <c r="N570" s="233"/>
      <c r="O570" s="167"/>
      <c r="P570" s="14"/>
      <c r="Q570" s="14"/>
      <c r="R570" s="14"/>
      <c r="S570" s="14"/>
      <c r="T570" s="14"/>
      <c r="U570" s="14"/>
      <c r="V570" s="14"/>
      <c r="W570" s="14"/>
      <c r="X570" s="167"/>
      <c r="Y570" s="167"/>
      <c r="Z570" s="14"/>
      <c r="AA570" s="74"/>
      <c r="AB570" s="14"/>
      <c r="AC570" s="14"/>
    </row>
    <row r="571" spans="1:29" s="11" customFormat="1" ht="15" hidden="1" customHeight="1" x14ac:dyDescent="0.2">
      <c r="A571" s="59"/>
      <c r="B571" s="80"/>
      <c r="C571" s="226"/>
      <c r="D571" s="227"/>
      <c r="E571" s="227"/>
      <c r="F571" s="228"/>
      <c r="G571" s="229"/>
      <c r="H571" s="229"/>
      <c r="I571" s="230"/>
      <c r="J571" s="229"/>
      <c r="K571" s="229"/>
      <c r="L571" s="231"/>
      <c r="M571" s="232"/>
      <c r="N571" s="233"/>
      <c r="O571" s="167"/>
      <c r="P571" s="14"/>
      <c r="Q571" s="14"/>
      <c r="R571" s="14"/>
      <c r="S571" s="14"/>
      <c r="T571" s="14"/>
      <c r="U571" s="14"/>
      <c r="V571" s="14"/>
      <c r="W571" s="14"/>
      <c r="X571" s="167"/>
      <c r="Y571" s="167"/>
      <c r="Z571" s="14"/>
      <c r="AA571" s="74"/>
      <c r="AB571" s="14"/>
      <c r="AC571" s="14"/>
    </row>
    <row r="572" spans="1:29" s="11" customFormat="1" ht="15" hidden="1" customHeight="1" x14ac:dyDescent="0.2">
      <c r="A572" s="59"/>
      <c r="B572" s="80"/>
      <c r="C572" s="226"/>
      <c r="D572" s="227"/>
      <c r="E572" s="227"/>
      <c r="F572" s="228"/>
      <c r="G572" s="229"/>
      <c r="H572" s="229"/>
      <c r="I572" s="230"/>
      <c r="J572" s="229"/>
      <c r="K572" s="229"/>
      <c r="L572" s="231"/>
      <c r="M572" s="232"/>
      <c r="N572" s="233"/>
      <c r="O572" s="167"/>
      <c r="P572" s="14"/>
      <c r="Q572" s="14"/>
      <c r="R572" s="14"/>
      <c r="S572" s="14"/>
      <c r="T572" s="14"/>
      <c r="U572" s="14"/>
      <c r="V572" s="14"/>
      <c r="W572" s="14"/>
      <c r="X572" s="167"/>
      <c r="Y572" s="167"/>
      <c r="Z572" s="14"/>
      <c r="AA572" s="74"/>
      <c r="AB572" s="14"/>
      <c r="AC572" s="14"/>
    </row>
    <row r="573" spans="1:29" s="11" customFormat="1" ht="15" hidden="1" customHeight="1" x14ac:dyDescent="0.2">
      <c r="A573" s="59"/>
      <c r="B573" s="80"/>
      <c r="C573" s="226"/>
      <c r="D573" s="227"/>
      <c r="E573" s="227"/>
      <c r="F573" s="228"/>
      <c r="G573" s="229"/>
      <c r="H573" s="229"/>
      <c r="I573" s="230"/>
      <c r="J573" s="229"/>
      <c r="K573" s="229"/>
      <c r="L573" s="231"/>
      <c r="M573" s="232"/>
      <c r="N573" s="233"/>
      <c r="O573" s="167"/>
      <c r="P573" s="14"/>
      <c r="Q573" s="14"/>
      <c r="R573" s="14"/>
      <c r="S573" s="14"/>
      <c r="T573" s="14"/>
      <c r="U573" s="14"/>
      <c r="V573" s="14"/>
      <c r="W573" s="14"/>
      <c r="X573" s="167"/>
      <c r="Y573" s="167"/>
      <c r="Z573" s="14"/>
      <c r="AA573" s="74"/>
      <c r="AB573" s="14"/>
      <c r="AC573" s="14"/>
    </row>
    <row r="574" spans="1:29" s="11" customFormat="1" ht="15" hidden="1" customHeight="1" x14ac:dyDescent="0.2">
      <c r="A574" s="59"/>
      <c r="B574" s="80"/>
      <c r="C574" s="226"/>
      <c r="D574" s="227"/>
      <c r="E574" s="227"/>
      <c r="F574" s="228"/>
      <c r="G574" s="229"/>
      <c r="H574" s="229"/>
      <c r="I574" s="230"/>
      <c r="J574" s="229"/>
      <c r="K574" s="229"/>
      <c r="L574" s="231"/>
      <c r="M574" s="232"/>
      <c r="N574" s="233"/>
      <c r="O574" s="167"/>
      <c r="P574" s="14"/>
      <c r="Q574" s="14"/>
      <c r="R574" s="14"/>
      <c r="S574" s="14"/>
      <c r="T574" s="14"/>
      <c r="U574" s="14"/>
      <c r="V574" s="14"/>
      <c r="W574" s="14"/>
      <c r="X574" s="167"/>
      <c r="Y574" s="167"/>
      <c r="Z574" s="14"/>
      <c r="AA574" s="74"/>
      <c r="AB574" s="14"/>
      <c r="AC574" s="14"/>
    </row>
    <row r="575" spans="1:29" s="11" customFormat="1" ht="15" hidden="1" customHeight="1" x14ac:dyDescent="0.2">
      <c r="A575" s="59"/>
      <c r="B575" s="80"/>
      <c r="C575" s="226"/>
      <c r="D575" s="227"/>
      <c r="E575" s="227"/>
      <c r="F575" s="228"/>
      <c r="G575" s="229"/>
      <c r="H575" s="229"/>
      <c r="I575" s="230"/>
      <c r="J575" s="229"/>
      <c r="K575" s="229"/>
      <c r="L575" s="231"/>
      <c r="M575" s="232"/>
      <c r="N575" s="233"/>
      <c r="O575" s="167"/>
      <c r="P575" s="14"/>
      <c r="Q575" s="14"/>
      <c r="R575" s="14"/>
      <c r="S575" s="14"/>
      <c r="T575" s="14"/>
      <c r="U575" s="14"/>
      <c r="V575" s="14"/>
      <c r="W575" s="14"/>
      <c r="X575" s="167"/>
      <c r="Y575" s="167"/>
      <c r="Z575" s="14"/>
      <c r="AA575" s="74"/>
      <c r="AB575" s="14"/>
      <c r="AC575" s="14"/>
    </row>
    <row r="576" spans="1:29" s="11" customFormat="1" ht="15" hidden="1" customHeight="1" x14ac:dyDescent="0.2">
      <c r="A576" s="59"/>
      <c r="B576" s="80"/>
      <c r="C576" s="226"/>
      <c r="D576" s="227"/>
      <c r="E576" s="227"/>
      <c r="F576" s="228"/>
      <c r="G576" s="229"/>
      <c r="H576" s="229"/>
      <c r="I576" s="230"/>
      <c r="J576" s="229"/>
      <c r="K576" s="229"/>
      <c r="L576" s="231"/>
      <c r="M576" s="232"/>
      <c r="N576" s="233"/>
      <c r="O576" s="167"/>
      <c r="P576" s="14"/>
      <c r="Q576" s="14"/>
      <c r="R576" s="14"/>
      <c r="S576" s="14"/>
      <c r="T576" s="14"/>
      <c r="U576" s="14"/>
      <c r="V576" s="14"/>
      <c r="W576" s="14"/>
      <c r="X576" s="167"/>
      <c r="Y576" s="167"/>
      <c r="Z576" s="14"/>
      <c r="AA576" s="74"/>
      <c r="AB576" s="14"/>
      <c r="AC576" s="14"/>
    </row>
    <row r="577" spans="1:29" s="11" customFormat="1" ht="15" hidden="1" customHeight="1" x14ac:dyDescent="0.2">
      <c r="A577" s="59"/>
      <c r="B577" s="80"/>
      <c r="C577" s="226"/>
      <c r="D577" s="227"/>
      <c r="E577" s="227"/>
      <c r="F577" s="228"/>
      <c r="G577" s="229"/>
      <c r="H577" s="229"/>
      <c r="I577" s="230"/>
      <c r="J577" s="229"/>
      <c r="K577" s="229"/>
      <c r="L577" s="231"/>
      <c r="M577" s="232"/>
      <c r="N577" s="233"/>
      <c r="O577" s="167"/>
      <c r="P577" s="14"/>
      <c r="Q577" s="14"/>
      <c r="R577" s="14"/>
      <c r="S577" s="14"/>
      <c r="T577" s="14"/>
      <c r="U577" s="14"/>
      <c r="V577" s="14"/>
      <c r="W577" s="14"/>
      <c r="X577" s="167"/>
      <c r="Y577" s="167"/>
      <c r="Z577" s="14"/>
      <c r="AA577" s="74"/>
      <c r="AB577" s="14"/>
      <c r="AC577" s="14"/>
    </row>
    <row r="578" spans="1:29" s="11" customFormat="1" ht="15" hidden="1" customHeight="1" x14ac:dyDescent="0.2">
      <c r="A578" s="59"/>
      <c r="B578" s="80"/>
      <c r="C578" s="226"/>
      <c r="D578" s="227"/>
      <c r="E578" s="227"/>
      <c r="F578" s="228"/>
      <c r="G578" s="229"/>
      <c r="H578" s="229"/>
      <c r="I578" s="230"/>
      <c r="J578" s="229"/>
      <c r="K578" s="229"/>
      <c r="L578" s="231"/>
      <c r="M578" s="232"/>
      <c r="N578" s="233"/>
      <c r="O578" s="167"/>
      <c r="P578" s="14"/>
      <c r="Q578" s="14"/>
      <c r="R578" s="14"/>
      <c r="S578" s="14"/>
      <c r="T578" s="14"/>
      <c r="U578" s="14"/>
      <c r="V578" s="14"/>
      <c r="W578" s="14"/>
      <c r="X578" s="167"/>
      <c r="Y578" s="167"/>
      <c r="Z578" s="14"/>
      <c r="AA578" s="74"/>
      <c r="AB578" s="14"/>
      <c r="AC578" s="14"/>
    </row>
    <row r="579" spans="1:29" s="11" customFormat="1" ht="15" hidden="1" customHeight="1" x14ac:dyDescent="0.2">
      <c r="A579" s="59"/>
      <c r="B579" s="80"/>
      <c r="C579" s="226"/>
      <c r="D579" s="227"/>
      <c r="E579" s="227"/>
      <c r="F579" s="228"/>
      <c r="G579" s="229"/>
      <c r="H579" s="229"/>
      <c r="I579" s="230"/>
      <c r="J579" s="229"/>
      <c r="K579" s="229"/>
      <c r="L579" s="231"/>
      <c r="M579" s="232"/>
      <c r="N579" s="233"/>
      <c r="O579" s="167"/>
      <c r="P579" s="14"/>
      <c r="Q579" s="14"/>
      <c r="R579" s="14"/>
      <c r="S579" s="14"/>
      <c r="T579" s="14"/>
      <c r="U579" s="14"/>
      <c r="V579" s="14"/>
      <c r="W579" s="14"/>
      <c r="X579" s="167"/>
      <c r="Y579" s="167"/>
      <c r="Z579" s="14"/>
      <c r="AA579" s="74"/>
      <c r="AB579" s="14"/>
      <c r="AC579" s="14"/>
    </row>
    <row r="580" spans="1:29" s="11" customFormat="1" ht="15" hidden="1" customHeight="1" x14ac:dyDescent="0.2">
      <c r="A580" s="59"/>
      <c r="B580" s="80"/>
      <c r="C580" s="226"/>
      <c r="D580" s="227"/>
      <c r="E580" s="227"/>
      <c r="F580" s="228"/>
      <c r="G580" s="229"/>
      <c r="H580" s="229"/>
      <c r="I580" s="230"/>
      <c r="J580" s="229"/>
      <c r="K580" s="229"/>
      <c r="L580" s="231"/>
      <c r="M580" s="232"/>
      <c r="N580" s="233"/>
      <c r="O580" s="167"/>
      <c r="P580" s="14"/>
      <c r="Q580" s="14"/>
      <c r="R580" s="14"/>
      <c r="S580" s="14"/>
      <c r="T580" s="14"/>
      <c r="U580" s="14"/>
      <c r="V580" s="14"/>
      <c r="W580" s="14"/>
      <c r="X580" s="167"/>
      <c r="Y580" s="167"/>
      <c r="Z580" s="14"/>
      <c r="AA580" s="74"/>
      <c r="AB580" s="14"/>
      <c r="AC580" s="14"/>
    </row>
    <row r="581" spans="1:29" s="11" customFormat="1" ht="15" hidden="1" customHeight="1" x14ac:dyDescent="0.2">
      <c r="A581" s="59"/>
      <c r="B581" s="80"/>
      <c r="C581" s="226"/>
      <c r="D581" s="227"/>
      <c r="E581" s="227"/>
      <c r="F581" s="228"/>
      <c r="G581" s="229"/>
      <c r="H581" s="229"/>
      <c r="I581" s="230"/>
      <c r="J581" s="229"/>
      <c r="K581" s="229"/>
      <c r="L581" s="231"/>
      <c r="M581" s="232"/>
      <c r="N581" s="233"/>
      <c r="O581" s="167"/>
      <c r="P581" s="14"/>
      <c r="Q581" s="14"/>
      <c r="R581" s="14"/>
      <c r="S581" s="14"/>
      <c r="T581" s="14"/>
      <c r="U581" s="14"/>
      <c r="V581" s="14"/>
      <c r="W581" s="14"/>
      <c r="X581" s="167"/>
      <c r="Y581" s="167"/>
      <c r="Z581" s="14"/>
      <c r="AA581" s="74"/>
      <c r="AB581" s="14"/>
      <c r="AC581" s="14"/>
    </row>
    <row r="582" spans="1:29" s="11" customFormat="1" ht="15" hidden="1" customHeight="1" x14ac:dyDescent="0.2">
      <c r="A582" s="59"/>
      <c r="B582" s="80"/>
      <c r="C582" s="226"/>
      <c r="D582" s="227"/>
      <c r="E582" s="227"/>
      <c r="F582" s="228"/>
      <c r="G582" s="229"/>
      <c r="H582" s="229"/>
      <c r="I582" s="230"/>
      <c r="J582" s="229"/>
      <c r="K582" s="229"/>
      <c r="L582" s="231"/>
      <c r="M582" s="232"/>
      <c r="N582" s="233"/>
      <c r="O582" s="167"/>
      <c r="P582" s="14"/>
      <c r="Q582" s="14"/>
      <c r="R582" s="14"/>
      <c r="S582" s="14"/>
      <c r="T582" s="14"/>
      <c r="U582" s="14"/>
      <c r="V582" s="14"/>
      <c r="W582" s="14"/>
      <c r="X582" s="167"/>
      <c r="Y582" s="167"/>
      <c r="Z582" s="14"/>
      <c r="AA582" s="74"/>
      <c r="AB582" s="14"/>
      <c r="AC582" s="14"/>
    </row>
    <row r="583" spans="1:29" s="11" customFormat="1" ht="15" hidden="1" customHeight="1" x14ac:dyDescent="0.2">
      <c r="A583" s="59"/>
      <c r="B583" s="80"/>
      <c r="C583" s="226"/>
      <c r="D583" s="227"/>
      <c r="E583" s="227"/>
      <c r="F583" s="228"/>
      <c r="G583" s="229"/>
      <c r="H583" s="229"/>
      <c r="I583" s="230"/>
      <c r="J583" s="229"/>
      <c r="K583" s="229"/>
      <c r="L583" s="231"/>
      <c r="M583" s="232"/>
      <c r="N583" s="233"/>
      <c r="O583" s="167"/>
      <c r="P583" s="14"/>
      <c r="Q583" s="14"/>
      <c r="R583" s="14"/>
      <c r="S583" s="14"/>
      <c r="T583" s="14"/>
      <c r="U583" s="14"/>
      <c r="V583" s="14"/>
      <c r="W583" s="14"/>
      <c r="X583" s="167"/>
      <c r="Y583" s="167"/>
      <c r="Z583" s="14"/>
      <c r="AA583" s="74"/>
      <c r="AB583" s="14"/>
      <c r="AC583" s="14"/>
    </row>
    <row r="584" spans="1:29" s="11" customFormat="1" ht="15" hidden="1" customHeight="1" x14ac:dyDescent="0.2">
      <c r="A584" s="59"/>
      <c r="B584" s="80"/>
      <c r="C584" s="226"/>
      <c r="D584" s="227"/>
      <c r="E584" s="227"/>
      <c r="F584" s="228"/>
      <c r="G584" s="229"/>
      <c r="H584" s="229"/>
      <c r="I584" s="230"/>
      <c r="J584" s="229"/>
      <c r="K584" s="229"/>
      <c r="L584" s="231"/>
      <c r="M584" s="232"/>
      <c r="N584" s="233"/>
      <c r="O584" s="167"/>
      <c r="P584" s="14"/>
      <c r="Q584" s="14"/>
      <c r="R584" s="14"/>
      <c r="S584" s="14"/>
      <c r="T584" s="14"/>
      <c r="U584" s="14"/>
      <c r="V584" s="14"/>
      <c r="W584" s="14"/>
      <c r="X584" s="167"/>
      <c r="Y584" s="167"/>
      <c r="Z584" s="14"/>
      <c r="AA584" s="74"/>
      <c r="AB584" s="14"/>
      <c r="AC584" s="14"/>
    </row>
    <row r="585" spans="1:29" s="11" customFormat="1" ht="15" hidden="1" customHeight="1" x14ac:dyDescent="0.2">
      <c r="A585" s="59"/>
      <c r="B585" s="80"/>
      <c r="C585" s="226"/>
      <c r="D585" s="227"/>
      <c r="E585" s="227"/>
      <c r="F585" s="228"/>
      <c r="G585" s="229"/>
      <c r="H585" s="229"/>
      <c r="I585" s="230"/>
      <c r="J585" s="229"/>
      <c r="K585" s="229"/>
      <c r="L585" s="231"/>
      <c r="M585" s="232"/>
      <c r="N585" s="233"/>
      <c r="O585" s="167"/>
      <c r="P585" s="14"/>
      <c r="Q585" s="14"/>
      <c r="R585" s="14"/>
      <c r="S585" s="14"/>
      <c r="T585" s="14"/>
      <c r="U585" s="14"/>
      <c r="V585" s="14"/>
      <c r="W585" s="14"/>
      <c r="X585" s="167"/>
      <c r="Y585" s="167"/>
      <c r="Z585" s="14"/>
      <c r="AA585" s="74"/>
      <c r="AB585" s="14"/>
      <c r="AC585" s="14"/>
    </row>
    <row r="586" spans="1:29" s="11" customFormat="1" ht="15" hidden="1" customHeight="1" x14ac:dyDescent="0.2">
      <c r="A586" s="59"/>
      <c r="B586" s="80"/>
      <c r="C586" s="226"/>
      <c r="D586" s="227"/>
      <c r="E586" s="227"/>
      <c r="F586" s="228"/>
      <c r="G586" s="229"/>
      <c r="H586" s="229"/>
      <c r="I586" s="230"/>
      <c r="J586" s="229"/>
      <c r="K586" s="229"/>
      <c r="L586" s="231"/>
      <c r="M586" s="232"/>
      <c r="N586" s="233"/>
      <c r="O586" s="167"/>
      <c r="P586" s="14"/>
      <c r="Q586" s="14"/>
      <c r="R586" s="14"/>
      <c r="S586" s="14"/>
      <c r="T586" s="14"/>
      <c r="U586" s="14"/>
      <c r="V586" s="14"/>
      <c r="W586" s="14"/>
      <c r="X586" s="167"/>
      <c r="Y586" s="167"/>
      <c r="Z586" s="14"/>
      <c r="AA586" s="74"/>
      <c r="AB586" s="14"/>
      <c r="AC586" s="14"/>
    </row>
    <row r="587" spans="1:29" s="11" customFormat="1" ht="15" hidden="1" customHeight="1" x14ac:dyDescent="0.2">
      <c r="A587" s="59"/>
      <c r="B587" s="80"/>
      <c r="C587" s="226"/>
      <c r="D587" s="227"/>
      <c r="E587" s="227"/>
      <c r="F587" s="228"/>
      <c r="G587" s="229"/>
      <c r="H587" s="229"/>
      <c r="I587" s="230"/>
      <c r="J587" s="229"/>
      <c r="K587" s="229"/>
      <c r="L587" s="231"/>
      <c r="M587" s="232"/>
      <c r="N587" s="233"/>
      <c r="O587" s="167"/>
      <c r="P587" s="14"/>
      <c r="Q587" s="14"/>
      <c r="R587" s="14"/>
      <c r="S587" s="14"/>
      <c r="T587" s="14"/>
      <c r="U587" s="14"/>
      <c r="V587" s="14"/>
      <c r="W587" s="14"/>
      <c r="X587" s="167"/>
      <c r="Y587" s="167"/>
      <c r="Z587" s="14"/>
      <c r="AA587" s="74"/>
      <c r="AB587" s="14"/>
      <c r="AC587" s="14"/>
    </row>
    <row r="588" spans="1:29" s="11" customFormat="1" ht="15" hidden="1" customHeight="1" x14ac:dyDescent="0.2">
      <c r="A588" s="59"/>
      <c r="B588" s="80"/>
      <c r="C588" s="226"/>
      <c r="D588" s="227"/>
      <c r="E588" s="227"/>
      <c r="F588" s="228"/>
      <c r="G588" s="229"/>
      <c r="H588" s="229"/>
      <c r="I588" s="230"/>
      <c r="J588" s="229"/>
      <c r="K588" s="229"/>
      <c r="L588" s="231"/>
      <c r="M588" s="232"/>
      <c r="N588" s="233"/>
      <c r="O588" s="167"/>
      <c r="P588" s="14"/>
      <c r="Q588" s="14"/>
      <c r="R588" s="14"/>
      <c r="S588" s="14"/>
      <c r="T588" s="14"/>
      <c r="U588" s="14"/>
      <c r="V588" s="14"/>
      <c r="W588" s="14"/>
      <c r="X588" s="167"/>
      <c r="Y588" s="167"/>
      <c r="Z588" s="14"/>
      <c r="AA588" s="74"/>
      <c r="AB588" s="14"/>
      <c r="AC588" s="14"/>
    </row>
    <row r="589" spans="1:29" s="11" customFormat="1" ht="15" hidden="1" customHeight="1" x14ac:dyDescent="0.2">
      <c r="A589" s="59"/>
      <c r="B589" s="80"/>
      <c r="C589" s="226"/>
      <c r="D589" s="227"/>
      <c r="E589" s="227"/>
      <c r="F589" s="228"/>
      <c r="G589" s="229"/>
      <c r="H589" s="229"/>
      <c r="I589" s="230"/>
      <c r="J589" s="229"/>
      <c r="K589" s="229"/>
      <c r="L589" s="231"/>
      <c r="M589" s="232"/>
      <c r="N589" s="233"/>
      <c r="O589" s="167"/>
      <c r="P589" s="14"/>
      <c r="Q589" s="14"/>
      <c r="R589" s="14"/>
      <c r="S589" s="14"/>
      <c r="T589" s="14"/>
      <c r="U589" s="14"/>
      <c r="V589" s="14"/>
      <c r="W589" s="14"/>
      <c r="X589" s="167"/>
      <c r="Y589" s="167"/>
      <c r="Z589" s="14"/>
      <c r="AA589" s="74"/>
      <c r="AB589" s="14"/>
      <c r="AC589" s="14"/>
    </row>
    <row r="590" spans="1:29" s="11" customFormat="1" ht="15" hidden="1" customHeight="1" x14ac:dyDescent="0.2">
      <c r="A590" s="59"/>
      <c r="B590" s="80"/>
      <c r="C590" s="226"/>
      <c r="D590" s="227"/>
      <c r="E590" s="227"/>
      <c r="F590" s="228"/>
      <c r="G590" s="229"/>
      <c r="H590" s="229"/>
      <c r="I590" s="230"/>
      <c r="J590" s="229"/>
      <c r="K590" s="229"/>
      <c r="L590" s="231"/>
      <c r="M590" s="232"/>
      <c r="N590" s="233"/>
      <c r="O590" s="167"/>
      <c r="P590" s="14"/>
      <c r="Q590" s="14"/>
      <c r="R590" s="14"/>
      <c r="S590" s="14"/>
      <c r="T590" s="14"/>
      <c r="U590" s="14"/>
      <c r="V590" s="14"/>
      <c r="W590" s="14"/>
      <c r="X590" s="167"/>
      <c r="Y590" s="167"/>
      <c r="Z590" s="14"/>
      <c r="AA590" s="74"/>
      <c r="AB590" s="14"/>
      <c r="AC590" s="14"/>
    </row>
    <row r="591" spans="1:29" s="11" customFormat="1" ht="15" hidden="1" customHeight="1" x14ac:dyDescent="0.2">
      <c r="A591" s="59"/>
      <c r="B591" s="80"/>
      <c r="C591" s="226"/>
      <c r="D591" s="227"/>
      <c r="E591" s="227"/>
      <c r="F591" s="228"/>
      <c r="G591" s="229"/>
      <c r="H591" s="229"/>
      <c r="I591" s="230"/>
      <c r="J591" s="229"/>
      <c r="K591" s="229"/>
      <c r="L591" s="231"/>
      <c r="M591" s="232"/>
      <c r="N591" s="233"/>
      <c r="O591" s="167"/>
      <c r="P591" s="14"/>
      <c r="Q591" s="14"/>
      <c r="R591" s="14"/>
      <c r="S591" s="14"/>
      <c r="T591" s="14"/>
      <c r="U591" s="14"/>
      <c r="V591" s="14"/>
      <c r="W591" s="14"/>
      <c r="X591" s="167"/>
      <c r="Y591" s="167"/>
      <c r="Z591" s="14"/>
      <c r="AA591" s="74"/>
      <c r="AB591" s="14"/>
      <c r="AC591" s="14"/>
    </row>
    <row r="592" spans="1:29" s="11" customFormat="1" ht="15" hidden="1" customHeight="1" x14ac:dyDescent="0.2">
      <c r="A592" s="59"/>
      <c r="B592" s="80"/>
      <c r="C592" s="226"/>
      <c r="D592" s="227"/>
      <c r="E592" s="227"/>
      <c r="F592" s="228"/>
      <c r="G592" s="229"/>
      <c r="H592" s="229"/>
      <c r="I592" s="230"/>
      <c r="J592" s="229"/>
      <c r="K592" s="229"/>
      <c r="L592" s="231"/>
      <c r="M592" s="232"/>
      <c r="N592" s="233"/>
      <c r="O592" s="167"/>
      <c r="P592" s="14"/>
      <c r="Q592" s="14"/>
      <c r="R592" s="14"/>
      <c r="S592" s="14"/>
      <c r="T592" s="14"/>
      <c r="U592" s="14"/>
      <c r="V592" s="14"/>
      <c r="W592" s="14"/>
      <c r="X592" s="167"/>
      <c r="Y592" s="167"/>
      <c r="Z592" s="14"/>
      <c r="AA592" s="74"/>
      <c r="AB592" s="14"/>
      <c r="AC592" s="14"/>
    </row>
    <row r="593" spans="1:29" s="11" customFormat="1" ht="15" hidden="1" customHeight="1" x14ac:dyDescent="0.2">
      <c r="A593" s="59"/>
      <c r="B593" s="80"/>
      <c r="C593" s="226"/>
      <c r="D593" s="227"/>
      <c r="E593" s="227"/>
      <c r="F593" s="228"/>
      <c r="G593" s="229"/>
      <c r="H593" s="229"/>
      <c r="I593" s="230"/>
      <c r="J593" s="229"/>
      <c r="K593" s="229"/>
      <c r="L593" s="231"/>
      <c r="M593" s="232"/>
      <c r="N593" s="233"/>
      <c r="O593" s="167"/>
      <c r="P593" s="14"/>
      <c r="Q593" s="14"/>
      <c r="R593" s="14"/>
      <c r="S593" s="14"/>
      <c r="T593" s="14"/>
      <c r="U593" s="14"/>
      <c r="V593" s="14"/>
      <c r="W593" s="14"/>
      <c r="X593" s="167"/>
      <c r="Y593" s="167"/>
      <c r="Z593" s="14"/>
      <c r="AA593" s="74"/>
      <c r="AB593" s="14"/>
      <c r="AC593" s="14"/>
    </row>
    <row r="594" spans="1:29" s="11" customFormat="1" ht="15" hidden="1" customHeight="1" x14ac:dyDescent="0.2">
      <c r="A594" s="59"/>
      <c r="B594" s="80"/>
      <c r="C594" s="226"/>
      <c r="D594" s="227"/>
      <c r="E594" s="227"/>
      <c r="F594" s="228"/>
      <c r="G594" s="229"/>
      <c r="H594" s="229"/>
      <c r="I594" s="230"/>
      <c r="J594" s="229"/>
      <c r="K594" s="229"/>
      <c r="L594" s="231"/>
      <c r="M594" s="232"/>
      <c r="N594" s="233"/>
      <c r="O594" s="167"/>
      <c r="P594" s="14"/>
      <c r="Q594" s="14"/>
      <c r="R594" s="14"/>
      <c r="S594" s="14"/>
      <c r="T594" s="14"/>
      <c r="U594" s="14"/>
      <c r="V594" s="14"/>
      <c r="W594" s="14"/>
      <c r="X594" s="167"/>
      <c r="Y594" s="167"/>
      <c r="Z594" s="14"/>
      <c r="AA594" s="74"/>
      <c r="AB594" s="14"/>
      <c r="AC594" s="14"/>
    </row>
    <row r="595" spans="1:29" s="11" customFormat="1" ht="15" hidden="1" customHeight="1" x14ac:dyDescent="0.2">
      <c r="A595" s="59"/>
      <c r="B595" s="80"/>
      <c r="C595" s="226"/>
      <c r="D595" s="227"/>
      <c r="E595" s="227"/>
      <c r="F595" s="228"/>
      <c r="G595" s="229"/>
      <c r="H595" s="229"/>
      <c r="I595" s="230"/>
      <c r="J595" s="229"/>
      <c r="K595" s="229"/>
      <c r="L595" s="231"/>
      <c r="M595" s="232"/>
      <c r="N595" s="233"/>
      <c r="O595" s="167"/>
      <c r="P595" s="14"/>
      <c r="Q595" s="14"/>
      <c r="R595" s="14"/>
      <c r="S595" s="14"/>
      <c r="T595" s="14"/>
      <c r="U595" s="14"/>
      <c r="V595" s="14"/>
      <c r="W595" s="14"/>
      <c r="X595" s="167"/>
      <c r="Y595" s="167"/>
      <c r="Z595" s="14"/>
      <c r="AA595" s="74"/>
      <c r="AB595" s="14"/>
      <c r="AC595" s="14"/>
    </row>
    <row r="596" spans="1:29" s="11" customFormat="1" ht="15" hidden="1" customHeight="1" x14ac:dyDescent="0.2">
      <c r="A596" s="59"/>
      <c r="B596" s="80"/>
      <c r="C596" s="226"/>
      <c r="D596" s="227"/>
      <c r="E596" s="227"/>
      <c r="F596" s="228"/>
      <c r="G596" s="229"/>
      <c r="H596" s="229"/>
      <c r="I596" s="230"/>
      <c r="J596" s="229"/>
      <c r="K596" s="229"/>
      <c r="L596" s="231"/>
      <c r="M596" s="232"/>
      <c r="N596" s="233"/>
      <c r="O596" s="167"/>
      <c r="P596" s="14"/>
      <c r="Q596" s="14"/>
      <c r="R596" s="14"/>
      <c r="S596" s="14"/>
      <c r="T596" s="14"/>
      <c r="U596" s="14"/>
      <c r="V596" s="14"/>
      <c r="W596" s="14"/>
      <c r="X596" s="167"/>
      <c r="Y596" s="167"/>
      <c r="Z596" s="14"/>
      <c r="AA596" s="74"/>
      <c r="AB596" s="14"/>
      <c r="AC596" s="14"/>
    </row>
    <row r="597" spans="1:29" s="11" customFormat="1" ht="15" hidden="1" customHeight="1" x14ac:dyDescent="0.2">
      <c r="A597" s="59"/>
      <c r="B597" s="80"/>
      <c r="C597" s="226"/>
      <c r="D597" s="227"/>
      <c r="E597" s="227"/>
      <c r="F597" s="228"/>
      <c r="G597" s="229"/>
      <c r="H597" s="229"/>
      <c r="I597" s="230"/>
      <c r="J597" s="229"/>
      <c r="K597" s="229"/>
      <c r="L597" s="231"/>
      <c r="M597" s="232"/>
      <c r="N597" s="233"/>
      <c r="O597" s="167"/>
      <c r="P597" s="14"/>
      <c r="Q597" s="14"/>
      <c r="R597" s="14"/>
      <c r="S597" s="14"/>
      <c r="T597" s="14"/>
      <c r="U597" s="14"/>
      <c r="V597" s="14"/>
      <c r="W597" s="14"/>
      <c r="X597" s="167"/>
      <c r="Y597" s="167"/>
      <c r="Z597" s="14"/>
      <c r="AA597" s="74"/>
      <c r="AB597" s="14"/>
      <c r="AC597" s="14"/>
    </row>
    <row r="598" spans="1:29" s="11" customFormat="1" ht="15" hidden="1" customHeight="1" x14ac:dyDescent="0.2">
      <c r="A598" s="59"/>
      <c r="B598" s="80"/>
      <c r="C598" s="226"/>
      <c r="D598" s="227"/>
      <c r="E598" s="227"/>
      <c r="F598" s="228"/>
      <c r="G598" s="229"/>
      <c r="H598" s="229"/>
      <c r="I598" s="230"/>
      <c r="J598" s="229"/>
      <c r="K598" s="229"/>
      <c r="L598" s="231"/>
      <c r="M598" s="232"/>
      <c r="N598" s="233"/>
      <c r="O598" s="167"/>
      <c r="P598" s="14"/>
      <c r="Q598" s="14"/>
      <c r="R598" s="14"/>
      <c r="S598" s="14"/>
      <c r="T598" s="14"/>
      <c r="U598" s="14"/>
      <c r="V598" s="14"/>
      <c r="W598" s="14"/>
      <c r="X598" s="167"/>
      <c r="Y598" s="167"/>
      <c r="Z598" s="14"/>
      <c r="AA598" s="74"/>
      <c r="AB598" s="14"/>
      <c r="AC598" s="14"/>
    </row>
    <row r="599" spans="1:29" s="11" customFormat="1" ht="15" hidden="1" customHeight="1" x14ac:dyDescent="0.2">
      <c r="A599" s="59"/>
      <c r="B599" s="80"/>
      <c r="C599" s="226"/>
      <c r="D599" s="227"/>
      <c r="E599" s="227"/>
      <c r="F599" s="228"/>
      <c r="G599" s="229"/>
      <c r="H599" s="229"/>
      <c r="I599" s="230"/>
      <c r="J599" s="229"/>
      <c r="K599" s="229"/>
      <c r="L599" s="231"/>
      <c r="M599" s="232"/>
      <c r="N599" s="233"/>
      <c r="O599" s="167"/>
      <c r="P599" s="14"/>
      <c r="Q599" s="14"/>
      <c r="R599" s="14"/>
      <c r="S599" s="14"/>
      <c r="T599" s="14"/>
      <c r="U599" s="14"/>
      <c r="V599" s="14"/>
      <c r="W599" s="14"/>
      <c r="X599" s="167"/>
      <c r="Y599" s="167"/>
      <c r="Z599" s="14"/>
      <c r="AA599" s="74"/>
      <c r="AB599" s="14"/>
      <c r="AC599" s="14"/>
    </row>
    <row r="600" spans="1:29" s="11" customFormat="1" ht="15" hidden="1" customHeight="1" x14ac:dyDescent="0.2">
      <c r="A600" s="59"/>
      <c r="B600" s="80"/>
      <c r="C600" s="226"/>
      <c r="D600" s="227"/>
      <c r="E600" s="227"/>
      <c r="F600" s="228"/>
      <c r="G600" s="229"/>
      <c r="H600" s="229"/>
      <c r="I600" s="230"/>
      <c r="J600" s="229"/>
      <c r="K600" s="229"/>
      <c r="L600" s="231"/>
      <c r="M600" s="232"/>
      <c r="N600" s="233"/>
      <c r="O600" s="167"/>
      <c r="P600" s="14"/>
      <c r="Q600" s="14"/>
      <c r="R600" s="14"/>
      <c r="S600" s="14"/>
      <c r="T600" s="14"/>
      <c r="U600" s="14"/>
      <c r="V600" s="14"/>
      <c r="W600" s="14"/>
      <c r="X600" s="167"/>
      <c r="Y600" s="167"/>
      <c r="Z600" s="14"/>
      <c r="AA600" s="74"/>
      <c r="AB600" s="14"/>
      <c r="AC600" s="14"/>
    </row>
    <row r="601" spans="1:29" s="11" customFormat="1" ht="15" hidden="1" customHeight="1" x14ac:dyDescent="0.2">
      <c r="A601" s="59"/>
      <c r="B601" s="80"/>
      <c r="C601" s="226"/>
      <c r="D601" s="227"/>
      <c r="E601" s="227"/>
      <c r="F601" s="228"/>
      <c r="G601" s="229"/>
      <c r="H601" s="229"/>
      <c r="I601" s="230"/>
      <c r="J601" s="229"/>
      <c r="K601" s="229"/>
      <c r="L601" s="231"/>
      <c r="M601" s="232"/>
      <c r="N601" s="233"/>
      <c r="O601" s="167"/>
      <c r="P601" s="14"/>
      <c r="Q601" s="14"/>
      <c r="R601" s="14"/>
      <c r="S601" s="14"/>
      <c r="T601" s="14"/>
      <c r="U601" s="14"/>
      <c r="V601" s="14"/>
      <c r="W601" s="14"/>
      <c r="X601" s="167"/>
      <c r="Y601" s="167"/>
      <c r="Z601" s="14"/>
      <c r="AA601" s="74"/>
      <c r="AB601" s="14"/>
      <c r="AC601" s="14"/>
    </row>
    <row r="602" spans="1:29" s="11" customFormat="1" ht="15" hidden="1" customHeight="1" x14ac:dyDescent="0.2">
      <c r="A602" s="59"/>
      <c r="B602" s="80"/>
      <c r="C602" s="226"/>
      <c r="D602" s="227"/>
      <c r="E602" s="227"/>
      <c r="F602" s="228"/>
      <c r="G602" s="229"/>
      <c r="H602" s="229"/>
      <c r="I602" s="230"/>
      <c r="J602" s="229"/>
      <c r="K602" s="229"/>
      <c r="L602" s="231"/>
      <c r="M602" s="232"/>
      <c r="N602" s="233"/>
      <c r="O602" s="167"/>
      <c r="P602" s="14"/>
      <c r="Q602" s="14"/>
      <c r="R602" s="14"/>
      <c r="S602" s="14"/>
      <c r="T602" s="14"/>
      <c r="U602" s="14"/>
      <c r="V602" s="14"/>
      <c r="W602" s="14"/>
      <c r="X602" s="167"/>
      <c r="Y602" s="167"/>
      <c r="Z602" s="14"/>
      <c r="AA602" s="74"/>
      <c r="AB602" s="14"/>
      <c r="AC602" s="14"/>
    </row>
    <row r="603" spans="1:29" s="11" customFormat="1" ht="15" hidden="1" customHeight="1" x14ac:dyDescent="0.2">
      <c r="A603" s="59"/>
      <c r="B603" s="80"/>
      <c r="C603" s="226"/>
      <c r="D603" s="227"/>
      <c r="E603" s="227"/>
      <c r="F603" s="228"/>
      <c r="G603" s="229"/>
      <c r="H603" s="229"/>
      <c r="I603" s="230"/>
      <c r="J603" s="229"/>
      <c r="K603" s="229"/>
      <c r="L603" s="231"/>
      <c r="M603" s="232"/>
      <c r="N603" s="233"/>
      <c r="O603" s="167"/>
      <c r="P603" s="14"/>
      <c r="Q603" s="14"/>
      <c r="R603" s="14"/>
      <c r="S603" s="14"/>
      <c r="T603" s="14"/>
      <c r="U603" s="14"/>
      <c r="V603" s="14"/>
      <c r="W603" s="14"/>
      <c r="X603" s="167"/>
      <c r="Y603" s="167"/>
      <c r="Z603" s="14"/>
      <c r="AA603" s="74"/>
      <c r="AB603" s="14"/>
      <c r="AC603" s="14"/>
    </row>
    <row r="604" spans="1:29" s="11" customFormat="1" ht="15" hidden="1" customHeight="1" x14ac:dyDescent="0.2">
      <c r="A604" s="59"/>
      <c r="B604" s="80"/>
      <c r="C604" s="226"/>
      <c r="D604" s="227"/>
      <c r="E604" s="227"/>
      <c r="F604" s="228"/>
      <c r="G604" s="229"/>
      <c r="H604" s="229"/>
      <c r="I604" s="230"/>
      <c r="J604" s="229"/>
      <c r="K604" s="229"/>
      <c r="L604" s="231"/>
      <c r="M604" s="232"/>
      <c r="N604" s="233"/>
      <c r="O604" s="167"/>
      <c r="P604" s="14"/>
      <c r="Q604" s="14"/>
      <c r="R604" s="14"/>
      <c r="S604" s="14"/>
      <c r="T604" s="14"/>
      <c r="U604" s="14"/>
      <c r="V604" s="14"/>
      <c r="W604" s="14"/>
      <c r="X604" s="167"/>
      <c r="Y604" s="167"/>
      <c r="Z604" s="14"/>
      <c r="AA604" s="74"/>
      <c r="AB604" s="14"/>
      <c r="AC604" s="14"/>
    </row>
    <row r="605" spans="1:29" s="11" customFormat="1" ht="15" hidden="1" customHeight="1" x14ac:dyDescent="0.2">
      <c r="A605" s="59"/>
      <c r="B605" s="80"/>
      <c r="C605" s="226"/>
      <c r="D605" s="227"/>
      <c r="E605" s="227"/>
      <c r="F605" s="228"/>
      <c r="G605" s="229"/>
      <c r="H605" s="229"/>
      <c r="I605" s="230"/>
      <c r="J605" s="229"/>
      <c r="K605" s="229"/>
      <c r="L605" s="231"/>
      <c r="M605" s="232"/>
      <c r="N605" s="233"/>
      <c r="O605" s="167"/>
      <c r="P605" s="14"/>
      <c r="Q605" s="14"/>
      <c r="R605" s="14"/>
      <c r="S605" s="14"/>
      <c r="T605" s="14"/>
      <c r="U605" s="14"/>
      <c r="V605" s="14"/>
      <c r="W605" s="14"/>
      <c r="X605" s="167"/>
      <c r="Y605" s="167"/>
      <c r="Z605" s="14"/>
      <c r="AA605" s="74"/>
      <c r="AB605" s="14"/>
      <c r="AC605" s="14"/>
    </row>
    <row r="606" spans="1:29" s="11" customFormat="1" ht="15" hidden="1" customHeight="1" x14ac:dyDescent="0.2">
      <c r="A606" s="59"/>
      <c r="B606" s="80"/>
      <c r="C606" s="226"/>
      <c r="D606" s="227"/>
      <c r="E606" s="227"/>
      <c r="F606" s="228"/>
      <c r="G606" s="229"/>
      <c r="H606" s="229"/>
      <c r="I606" s="230"/>
      <c r="J606" s="229"/>
      <c r="K606" s="229"/>
      <c r="L606" s="231"/>
      <c r="M606" s="232"/>
      <c r="N606" s="233"/>
      <c r="O606" s="167"/>
      <c r="P606" s="14"/>
      <c r="Q606" s="14"/>
      <c r="R606" s="14"/>
      <c r="S606" s="14"/>
      <c r="T606" s="14"/>
      <c r="U606" s="14"/>
      <c r="V606" s="14"/>
      <c r="W606" s="14"/>
      <c r="X606" s="167"/>
      <c r="Y606" s="167"/>
      <c r="Z606" s="14"/>
      <c r="AA606" s="74"/>
      <c r="AB606" s="14"/>
      <c r="AC606" s="14"/>
    </row>
    <row r="607" spans="1:29" s="11" customFormat="1" ht="15" hidden="1" customHeight="1" x14ac:dyDescent="0.2">
      <c r="A607" s="59"/>
      <c r="B607" s="80"/>
      <c r="C607" s="226"/>
      <c r="D607" s="227"/>
      <c r="E607" s="227"/>
      <c r="F607" s="228"/>
      <c r="G607" s="229"/>
      <c r="H607" s="229"/>
      <c r="I607" s="230"/>
      <c r="J607" s="229"/>
      <c r="K607" s="229"/>
      <c r="L607" s="231"/>
      <c r="M607" s="232"/>
      <c r="N607" s="233"/>
      <c r="O607" s="167"/>
      <c r="P607" s="14"/>
      <c r="Q607" s="14"/>
      <c r="R607" s="14"/>
      <c r="S607" s="14"/>
      <c r="T607" s="14"/>
      <c r="U607" s="14"/>
      <c r="V607" s="14"/>
      <c r="W607" s="14"/>
      <c r="X607" s="167"/>
      <c r="Y607" s="167"/>
      <c r="Z607" s="14"/>
      <c r="AA607" s="74"/>
      <c r="AB607" s="14"/>
      <c r="AC607" s="14"/>
    </row>
    <row r="608" spans="1:29" s="11" customFormat="1" ht="15" hidden="1" customHeight="1" x14ac:dyDescent="0.2">
      <c r="A608" s="59"/>
      <c r="B608" s="80"/>
      <c r="C608" s="226"/>
      <c r="D608" s="227"/>
      <c r="E608" s="227"/>
      <c r="F608" s="228"/>
      <c r="G608" s="229"/>
      <c r="H608" s="229"/>
      <c r="I608" s="230"/>
      <c r="J608" s="229"/>
      <c r="K608" s="229"/>
      <c r="L608" s="231"/>
      <c r="M608" s="232"/>
      <c r="N608" s="233"/>
      <c r="O608" s="167"/>
      <c r="P608" s="14"/>
      <c r="Q608" s="14"/>
      <c r="R608" s="14"/>
      <c r="S608" s="14"/>
      <c r="T608" s="14"/>
      <c r="U608" s="14"/>
      <c r="V608" s="14"/>
      <c r="W608" s="14"/>
      <c r="X608" s="167"/>
      <c r="Y608" s="167"/>
      <c r="Z608" s="14"/>
      <c r="AA608" s="74"/>
      <c r="AB608" s="14"/>
      <c r="AC608" s="14"/>
    </row>
    <row r="609" spans="1:29" s="11" customFormat="1" ht="15" hidden="1" customHeight="1" x14ac:dyDescent="0.2">
      <c r="A609" s="59"/>
      <c r="B609" s="80"/>
      <c r="C609" s="226"/>
      <c r="D609" s="227"/>
      <c r="E609" s="227"/>
      <c r="F609" s="228"/>
      <c r="G609" s="229"/>
      <c r="H609" s="229"/>
      <c r="I609" s="230"/>
      <c r="J609" s="229"/>
      <c r="K609" s="229"/>
      <c r="L609" s="231"/>
      <c r="M609" s="232"/>
      <c r="N609" s="233"/>
      <c r="O609" s="167"/>
      <c r="P609" s="14"/>
      <c r="Q609" s="14"/>
      <c r="R609" s="14"/>
      <c r="S609" s="14"/>
      <c r="T609" s="14"/>
      <c r="U609" s="14"/>
      <c r="V609" s="14"/>
      <c r="W609" s="14"/>
      <c r="X609" s="167"/>
      <c r="Y609" s="167"/>
      <c r="Z609" s="14"/>
      <c r="AA609" s="74"/>
      <c r="AB609" s="14"/>
      <c r="AC609" s="14"/>
    </row>
    <row r="610" spans="1:29" s="11" customFormat="1" ht="15" hidden="1" customHeight="1" x14ac:dyDescent="0.2">
      <c r="A610" s="59"/>
      <c r="B610" s="80"/>
      <c r="C610" s="226"/>
      <c r="D610" s="227"/>
      <c r="E610" s="227"/>
      <c r="F610" s="228"/>
      <c r="G610" s="229"/>
      <c r="H610" s="229"/>
      <c r="I610" s="230"/>
      <c r="J610" s="229"/>
      <c r="K610" s="229"/>
      <c r="L610" s="231"/>
      <c r="M610" s="232"/>
      <c r="N610" s="233"/>
      <c r="O610" s="167"/>
      <c r="P610" s="14"/>
      <c r="Q610" s="14"/>
      <c r="R610" s="14"/>
      <c r="S610" s="14"/>
      <c r="T610" s="14"/>
      <c r="U610" s="14"/>
      <c r="V610" s="14"/>
      <c r="W610" s="14"/>
      <c r="X610" s="167"/>
      <c r="Y610" s="167"/>
      <c r="Z610" s="14"/>
      <c r="AA610" s="74"/>
      <c r="AB610" s="14"/>
      <c r="AC610" s="14"/>
    </row>
    <row r="611" spans="1:29" s="11" customFormat="1" ht="15" hidden="1" customHeight="1" x14ac:dyDescent="0.2">
      <c r="A611" s="59"/>
      <c r="B611" s="80"/>
      <c r="C611" s="226"/>
      <c r="D611" s="227"/>
      <c r="E611" s="227"/>
      <c r="F611" s="228"/>
      <c r="G611" s="229"/>
      <c r="H611" s="229"/>
      <c r="I611" s="230"/>
      <c r="J611" s="229"/>
      <c r="K611" s="229"/>
      <c r="L611" s="231"/>
      <c r="M611" s="232"/>
      <c r="N611" s="233"/>
      <c r="O611" s="167"/>
      <c r="P611" s="14"/>
      <c r="Q611" s="14"/>
      <c r="R611" s="14"/>
      <c r="S611" s="14"/>
      <c r="T611" s="14"/>
      <c r="U611" s="14"/>
      <c r="V611" s="14"/>
      <c r="W611" s="14"/>
      <c r="X611" s="167"/>
      <c r="Y611" s="167"/>
      <c r="Z611" s="14"/>
      <c r="AA611" s="74"/>
      <c r="AB611" s="14"/>
      <c r="AC611" s="14"/>
    </row>
    <row r="612" spans="1:29" s="11" customFormat="1" ht="15" hidden="1" customHeight="1" x14ac:dyDescent="0.2">
      <c r="A612" s="59"/>
      <c r="B612" s="80"/>
      <c r="C612" s="226"/>
      <c r="D612" s="227"/>
      <c r="E612" s="227"/>
      <c r="F612" s="228"/>
      <c r="G612" s="229"/>
      <c r="H612" s="229"/>
      <c r="I612" s="230"/>
      <c r="J612" s="229"/>
      <c r="K612" s="229"/>
      <c r="L612" s="231"/>
      <c r="M612" s="232"/>
      <c r="N612" s="233"/>
      <c r="O612" s="167"/>
      <c r="P612" s="14"/>
      <c r="Q612" s="14"/>
      <c r="R612" s="14"/>
      <c r="S612" s="14"/>
      <c r="T612" s="14"/>
      <c r="U612" s="14"/>
      <c r="V612" s="14"/>
      <c r="W612" s="14"/>
      <c r="X612" s="167"/>
      <c r="Y612" s="167"/>
      <c r="Z612" s="14"/>
      <c r="AA612" s="74"/>
      <c r="AB612" s="14"/>
      <c r="AC612" s="14"/>
    </row>
    <row r="613" spans="1:29" s="11" customFormat="1" ht="15" hidden="1" customHeight="1" x14ac:dyDescent="0.2">
      <c r="A613" s="59"/>
      <c r="B613" s="80"/>
      <c r="C613" s="226"/>
      <c r="D613" s="227"/>
      <c r="E613" s="227"/>
      <c r="F613" s="228"/>
      <c r="G613" s="229"/>
      <c r="H613" s="229"/>
      <c r="I613" s="230"/>
      <c r="J613" s="229"/>
      <c r="K613" s="229"/>
      <c r="L613" s="231"/>
      <c r="M613" s="232"/>
      <c r="N613" s="233"/>
      <c r="O613" s="167"/>
      <c r="P613" s="14"/>
      <c r="Q613" s="14"/>
      <c r="R613" s="14"/>
      <c r="S613" s="14"/>
      <c r="T613" s="14"/>
      <c r="U613" s="14"/>
      <c r="V613" s="14"/>
      <c r="W613" s="14"/>
      <c r="X613" s="167"/>
      <c r="Y613" s="167"/>
      <c r="Z613" s="14"/>
      <c r="AA613" s="74"/>
      <c r="AB613" s="14"/>
      <c r="AC613" s="14"/>
    </row>
    <row r="614" spans="1:29" s="11" customFormat="1" ht="15" hidden="1" customHeight="1" x14ac:dyDescent="0.2">
      <c r="A614" s="59"/>
      <c r="B614" s="80"/>
      <c r="C614" s="226"/>
      <c r="D614" s="227"/>
      <c r="E614" s="227"/>
      <c r="F614" s="228"/>
      <c r="G614" s="229"/>
      <c r="H614" s="229"/>
      <c r="I614" s="230"/>
      <c r="J614" s="229"/>
      <c r="K614" s="229"/>
      <c r="L614" s="231"/>
      <c r="M614" s="232"/>
      <c r="N614" s="233"/>
      <c r="O614" s="167"/>
      <c r="P614" s="14"/>
      <c r="Q614" s="14"/>
      <c r="R614" s="14"/>
      <c r="S614" s="14"/>
      <c r="T614" s="14"/>
      <c r="U614" s="14"/>
      <c r="V614" s="14"/>
      <c r="W614" s="14"/>
      <c r="X614" s="167"/>
      <c r="Y614" s="167"/>
      <c r="Z614" s="14"/>
      <c r="AA614" s="74"/>
      <c r="AB614" s="14"/>
      <c r="AC614" s="14"/>
    </row>
    <row r="615" spans="1:29" s="11" customFormat="1" ht="15" hidden="1" customHeight="1" x14ac:dyDescent="0.2">
      <c r="A615" s="59"/>
      <c r="B615" s="80"/>
      <c r="C615" s="226"/>
      <c r="D615" s="227"/>
      <c r="E615" s="227"/>
      <c r="F615" s="228"/>
      <c r="G615" s="229"/>
      <c r="H615" s="229"/>
      <c r="I615" s="230"/>
      <c r="J615" s="229"/>
      <c r="K615" s="229"/>
      <c r="L615" s="231"/>
      <c r="M615" s="232"/>
      <c r="N615" s="233"/>
      <c r="O615" s="167"/>
      <c r="P615" s="14"/>
      <c r="Q615" s="14"/>
      <c r="R615" s="14"/>
      <c r="S615" s="14"/>
      <c r="T615" s="14"/>
      <c r="U615" s="14"/>
      <c r="V615" s="14"/>
      <c r="W615" s="14"/>
      <c r="X615" s="167"/>
      <c r="Y615" s="167"/>
      <c r="Z615" s="14"/>
      <c r="AA615" s="74"/>
      <c r="AB615" s="14"/>
      <c r="AC615" s="14"/>
    </row>
    <row r="616" spans="1:29" s="11" customFormat="1" ht="15" hidden="1" customHeight="1" x14ac:dyDescent="0.2">
      <c r="A616" s="59"/>
      <c r="B616" s="80"/>
      <c r="C616" s="226"/>
      <c r="D616" s="227"/>
      <c r="E616" s="227"/>
      <c r="F616" s="228"/>
      <c r="G616" s="229"/>
      <c r="H616" s="229"/>
      <c r="I616" s="230"/>
      <c r="J616" s="229"/>
      <c r="K616" s="229"/>
      <c r="L616" s="231"/>
      <c r="M616" s="232"/>
      <c r="N616" s="233"/>
      <c r="O616" s="167"/>
      <c r="P616" s="14"/>
      <c r="Q616" s="14"/>
      <c r="R616" s="14"/>
      <c r="S616" s="14"/>
      <c r="T616" s="14"/>
      <c r="U616" s="14"/>
      <c r="V616" s="14"/>
      <c r="W616" s="14"/>
      <c r="X616" s="167"/>
      <c r="Y616" s="167"/>
      <c r="Z616" s="14"/>
      <c r="AA616" s="74"/>
      <c r="AB616" s="14"/>
      <c r="AC616" s="14"/>
    </row>
    <row r="617" spans="1:29" s="11" customFormat="1" ht="15" hidden="1" customHeight="1" x14ac:dyDescent="0.2">
      <c r="A617" s="59"/>
      <c r="B617" s="80"/>
      <c r="C617" s="226"/>
      <c r="D617" s="227"/>
      <c r="E617" s="227"/>
      <c r="F617" s="228"/>
      <c r="G617" s="229"/>
      <c r="H617" s="229"/>
      <c r="I617" s="230"/>
      <c r="J617" s="229"/>
      <c r="K617" s="229"/>
      <c r="L617" s="231"/>
      <c r="M617" s="232"/>
      <c r="N617" s="233"/>
      <c r="O617" s="167"/>
      <c r="P617" s="14"/>
      <c r="Q617" s="14"/>
      <c r="R617" s="14"/>
      <c r="S617" s="14"/>
      <c r="T617" s="14"/>
      <c r="U617" s="14"/>
      <c r="V617" s="14"/>
      <c r="W617" s="14"/>
      <c r="X617" s="167"/>
      <c r="Y617" s="167"/>
      <c r="Z617" s="14"/>
      <c r="AA617" s="74"/>
      <c r="AB617" s="14"/>
      <c r="AC617" s="14"/>
    </row>
    <row r="618" spans="1:29" s="11" customFormat="1" ht="15" hidden="1" customHeight="1" x14ac:dyDescent="0.2">
      <c r="A618" s="59"/>
      <c r="B618" s="80"/>
      <c r="C618" s="226"/>
      <c r="D618" s="227"/>
      <c r="E618" s="227"/>
      <c r="F618" s="228"/>
      <c r="G618" s="229"/>
      <c r="H618" s="229"/>
      <c r="I618" s="230"/>
      <c r="J618" s="229"/>
      <c r="K618" s="229"/>
      <c r="L618" s="231"/>
      <c r="M618" s="232"/>
      <c r="N618" s="233"/>
      <c r="O618" s="167"/>
      <c r="P618" s="14"/>
      <c r="Q618" s="14"/>
      <c r="R618" s="14"/>
      <c r="S618" s="14"/>
      <c r="T618" s="14"/>
      <c r="U618" s="14"/>
      <c r="V618" s="14"/>
      <c r="W618" s="14"/>
      <c r="X618" s="167"/>
      <c r="Y618" s="167"/>
      <c r="Z618" s="14"/>
      <c r="AA618" s="74"/>
      <c r="AB618" s="14"/>
      <c r="AC618" s="14"/>
    </row>
    <row r="619" spans="1:29" s="11" customFormat="1" ht="15" hidden="1" customHeight="1" x14ac:dyDescent="0.2">
      <c r="A619" s="59"/>
      <c r="B619" s="80"/>
      <c r="C619" s="226"/>
      <c r="D619" s="227"/>
      <c r="E619" s="227"/>
      <c r="F619" s="228"/>
      <c r="G619" s="229"/>
      <c r="H619" s="229"/>
      <c r="I619" s="230"/>
      <c r="J619" s="229"/>
      <c r="K619" s="229"/>
      <c r="L619" s="231"/>
      <c r="M619" s="232"/>
      <c r="N619" s="233"/>
      <c r="O619" s="167"/>
      <c r="P619" s="14"/>
      <c r="Q619" s="14"/>
      <c r="R619" s="14"/>
      <c r="S619" s="14"/>
      <c r="T619" s="14"/>
      <c r="U619" s="14"/>
      <c r="V619" s="14"/>
      <c r="W619" s="14"/>
      <c r="X619" s="167"/>
      <c r="Y619" s="167"/>
      <c r="Z619" s="14"/>
      <c r="AA619" s="74"/>
      <c r="AB619" s="14"/>
      <c r="AC619" s="14"/>
    </row>
    <row r="620" spans="1:29" s="11" customFormat="1" ht="15" hidden="1" customHeight="1" x14ac:dyDescent="0.2">
      <c r="A620" s="59"/>
      <c r="B620" s="80"/>
      <c r="C620" s="226"/>
      <c r="D620" s="227"/>
      <c r="E620" s="227"/>
      <c r="F620" s="228"/>
      <c r="G620" s="229"/>
      <c r="H620" s="229"/>
      <c r="I620" s="230"/>
      <c r="J620" s="229"/>
      <c r="K620" s="229"/>
      <c r="L620" s="231"/>
      <c r="M620" s="232"/>
      <c r="N620" s="233"/>
      <c r="O620" s="167"/>
      <c r="P620" s="14"/>
      <c r="Q620" s="14"/>
      <c r="R620" s="14"/>
      <c r="S620" s="14"/>
      <c r="T620" s="14"/>
      <c r="U620" s="14"/>
      <c r="V620" s="14"/>
      <c r="W620" s="14"/>
      <c r="X620" s="167"/>
      <c r="Y620" s="167"/>
      <c r="Z620" s="14"/>
      <c r="AA620" s="74"/>
      <c r="AB620" s="14"/>
      <c r="AC620" s="14"/>
    </row>
    <row r="621" spans="1:29" s="11" customFormat="1" ht="15" hidden="1" customHeight="1" x14ac:dyDescent="0.2">
      <c r="A621" s="59"/>
      <c r="B621" s="80"/>
      <c r="C621" s="226"/>
      <c r="D621" s="227"/>
      <c r="E621" s="227"/>
      <c r="F621" s="228"/>
      <c r="G621" s="229"/>
      <c r="H621" s="229"/>
      <c r="I621" s="230"/>
      <c r="J621" s="229"/>
      <c r="K621" s="229"/>
      <c r="L621" s="231"/>
      <c r="M621" s="232"/>
      <c r="N621" s="233"/>
      <c r="O621" s="167"/>
      <c r="P621" s="14"/>
      <c r="Q621" s="14"/>
      <c r="R621" s="14"/>
      <c r="S621" s="14"/>
      <c r="T621" s="14"/>
      <c r="U621" s="14"/>
      <c r="V621" s="14"/>
      <c r="W621" s="14"/>
      <c r="X621" s="167"/>
      <c r="Y621" s="167"/>
      <c r="Z621" s="14"/>
      <c r="AA621" s="74"/>
      <c r="AB621" s="14"/>
      <c r="AC621" s="14"/>
    </row>
    <row r="622" spans="1:29" s="11" customFormat="1" ht="15" hidden="1" customHeight="1" x14ac:dyDescent="0.2">
      <c r="A622" s="59"/>
      <c r="B622" s="80"/>
      <c r="C622" s="226"/>
      <c r="D622" s="227"/>
      <c r="E622" s="227"/>
      <c r="F622" s="228"/>
      <c r="G622" s="229"/>
      <c r="H622" s="229"/>
      <c r="I622" s="230"/>
      <c r="J622" s="229"/>
      <c r="K622" s="229"/>
      <c r="L622" s="231"/>
      <c r="M622" s="232"/>
      <c r="N622" s="233"/>
      <c r="O622" s="167"/>
      <c r="P622" s="14"/>
      <c r="Q622" s="14"/>
      <c r="R622" s="14"/>
      <c r="S622" s="14"/>
      <c r="T622" s="14"/>
      <c r="U622" s="14"/>
      <c r="V622" s="14"/>
      <c r="W622" s="14"/>
      <c r="X622" s="167"/>
      <c r="Y622" s="167"/>
      <c r="Z622" s="14"/>
      <c r="AA622" s="74"/>
      <c r="AB622" s="14"/>
      <c r="AC622" s="14"/>
    </row>
    <row r="623" spans="1:29" s="11" customFormat="1" ht="15" hidden="1" customHeight="1" x14ac:dyDescent="0.2">
      <c r="A623" s="59"/>
      <c r="B623" s="80"/>
      <c r="C623" s="226"/>
      <c r="D623" s="227"/>
      <c r="E623" s="227"/>
      <c r="F623" s="228"/>
      <c r="G623" s="229"/>
      <c r="H623" s="229"/>
      <c r="I623" s="230"/>
      <c r="J623" s="229"/>
      <c r="K623" s="229"/>
      <c r="L623" s="231"/>
      <c r="M623" s="232"/>
      <c r="N623" s="233"/>
      <c r="O623" s="167"/>
      <c r="P623" s="14"/>
      <c r="Q623" s="14"/>
      <c r="R623" s="14"/>
      <c r="S623" s="14"/>
      <c r="T623" s="14"/>
      <c r="U623" s="14"/>
      <c r="V623" s="14"/>
      <c r="W623" s="14"/>
      <c r="X623" s="167"/>
      <c r="Y623" s="167"/>
      <c r="Z623" s="14"/>
      <c r="AA623" s="74"/>
      <c r="AB623" s="14"/>
      <c r="AC623" s="14"/>
    </row>
    <row r="624" spans="1:29" s="11" customFormat="1" ht="15" hidden="1" customHeight="1" x14ac:dyDescent="0.2">
      <c r="A624" s="59"/>
      <c r="B624" s="80"/>
      <c r="C624" s="226"/>
      <c r="D624" s="227"/>
      <c r="E624" s="227"/>
      <c r="F624" s="228"/>
      <c r="G624" s="229"/>
      <c r="H624" s="229"/>
      <c r="I624" s="230"/>
      <c r="J624" s="229"/>
      <c r="K624" s="229"/>
      <c r="L624" s="231"/>
      <c r="M624" s="232"/>
      <c r="N624" s="233"/>
      <c r="O624" s="167"/>
      <c r="P624" s="14"/>
      <c r="Q624" s="14"/>
      <c r="R624" s="14"/>
      <c r="S624" s="14"/>
      <c r="T624" s="14"/>
      <c r="U624" s="14"/>
      <c r="V624" s="14"/>
      <c r="W624" s="14"/>
      <c r="X624" s="167"/>
      <c r="Y624" s="167"/>
      <c r="Z624" s="14"/>
      <c r="AA624" s="74"/>
      <c r="AB624" s="14"/>
      <c r="AC624" s="14"/>
    </row>
    <row r="625" spans="1:29" s="11" customFormat="1" ht="15" hidden="1" customHeight="1" x14ac:dyDescent="0.2">
      <c r="A625" s="59"/>
      <c r="B625" s="80"/>
      <c r="C625" s="226"/>
      <c r="D625" s="227"/>
      <c r="E625" s="227"/>
      <c r="F625" s="228"/>
      <c r="G625" s="229"/>
      <c r="H625" s="229"/>
      <c r="I625" s="230"/>
      <c r="J625" s="229"/>
      <c r="K625" s="229"/>
      <c r="L625" s="231"/>
      <c r="M625" s="232"/>
      <c r="N625" s="233"/>
      <c r="O625" s="167"/>
      <c r="P625" s="14"/>
      <c r="Q625" s="14"/>
      <c r="R625" s="14"/>
      <c r="S625" s="14"/>
      <c r="T625" s="14"/>
      <c r="U625" s="14"/>
      <c r="V625" s="14"/>
      <c r="W625" s="14"/>
      <c r="X625" s="167"/>
      <c r="Y625" s="167"/>
      <c r="Z625" s="14"/>
      <c r="AA625" s="74"/>
      <c r="AB625" s="14"/>
      <c r="AC625" s="14"/>
    </row>
    <row r="626" spans="1:29" s="11" customFormat="1" ht="15" hidden="1" customHeight="1" x14ac:dyDescent="0.2">
      <c r="A626" s="59"/>
      <c r="B626" s="80"/>
      <c r="C626" s="226"/>
      <c r="D626" s="227"/>
      <c r="E626" s="227"/>
      <c r="F626" s="228"/>
      <c r="G626" s="229"/>
      <c r="H626" s="229"/>
      <c r="I626" s="230"/>
      <c r="J626" s="229"/>
      <c r="K626" s="229"/>
      <c r="L626" s="231"/>
      <c r="M626" s="232"/>
      <c r="N626" s="233"/>
      <c r="O626" s="167"/>
      <c r="P626" s="14"/>
      <c r="Q626" s="14"/>
      <c r="R626" s="14"/>
      <c r="S626" s="14"/>
      <c r="T626" s="14"/>
      <c r="U626" s="14"/>
      <c r="V626" s="14"/>
      <c r="W626" s="14"/>
      <c r="X626" s="167"/>
      <c r="Y626" s="167"/>
      <c r="Z626" s="14"/>
      <c r="AA626" s="74"/>
      <c r="AB626" s="14"/>
      <c r="AC626" s="14"/>
    </row>
    <row r="627" spans="1:29" s="11" customFormat="1" ht="15" hidden="1" customHeight="1" x14ac:dyDescent="0.2">
      <c r="A627" s="59"/>
      <c r="B627" s="80"/>
      <c r="C627" s="226"/>
      <c r="D627" s="227"/>
      <c r="E627" s="227"/>
      <c r="F627" s="228"/>
      <c r="G627" s="229"/>
      <c r="H627" s="229"/>
      <c r="I627" s="230"/>
      <c r="J627" s="229"/>
      <c r="K627" s="229"/>
      <c r="L627" s="231"/>
      <c r="M627" s="232"/>
      <c r="N627" s="233"/>
      <c r="O627" s="167"/>
      <c r="P627" s="14"/>
      <c r="Q627" s="14"/>
      <c r="R627" s="14"/>
      <c r="S627" s="14"/>
      <c r="T627" s="14"/>
      <c r="U627" s="14"/>
      <c r="V627" s="14"/>
      <c r="W627" s="14"/>
      <c r="X627" s="167"/>
      <c r="Y627" s="167"/>
      <c r="Z627" s="14"/>
      <c r="AA627" s="74"/>
      <c r="AB627" s="14"/>
      <c r="AC627" s="14"/>
    </row>
    <row r="628" spans="1:29" s="11" customFormat="1" ht="15" hidden="1" customHeight="1" x14ac:dyDescent="0.2">
      <c r="A628" s="59"/>
      <c r="B628" s="80"/>
      <c r="C628" s="226"/>
      <c r="D628" s="227"/>
      <c r="E628" s="227"/>
      <c r="F628" s="228"/>
      <c r="G628" s="229"/>
      <c r="H628" s="229"/>
      <c r="I628" s="230"/>
      <c r="J628" s="229"/>
      <c r="K628" s="229"/>
      <c r="L628" s="231"/>
      <c r="M628" s="232"/>
      <c r="N628" s="233"/>
      <c r="O628" s="167"/>
      <c r="P628" s="14"/>
      <c r="Q628" s="14"/>
      <c r="R628" s="14"/>
      <c r="S628" s="14"/>
      <c r="T628" s="14"/>
      <c r="U628" s="14"/>
      <c r="V628" s="14"/>
      <c r="W628" s="14"/>
      <c r="X628" s="167"/>
      <c r="Y628" s="167"/>
      <c r="Z628" s="14"/>
      <c r="AA628" s="74"/>
      <c r="AB628" s="14"/>
      <c r="AC628" s="14"/>
    </row>
    <row r="629" spans="1:29" s="11" customFormat="1" ht="15" hidden="1" customHeight="1" x14ac:dyDescent="0.2">
      <c r="A629" s="59"/>
      <c r="B629" s="80"/>
      <c r="C629" s="226"/>
      <c r="D629" s="227"/>
      <c r="E629" s="227"/>
      <c r="F629" s="228"/>
      <c r="G629" s="229"/>
      <c r="H629" s="229"/>
      <c r="I629" s="230"/>
      <c r="J629" s="229"/>
      <c r="K629" s="229"/>
      <c r="L629" s="231"/>
      <c r="M629" s="232"/>
      <c r="N629" s="233"/>
      <c r="O629" s="167"/>
      <c r="P629" s="14"/>
      <c r="Q629" s="14"/>
      <c r="R629" s="14"/>
      <c r="S629" s="14"/>
      <c r="T629" s="14"/>
      <c r="U629" s="14"/>
      <c r="V629" s="14"/>
      <c r="W629" s="14"/>
      <c r="X629" s="167"/>
      <c r="Y629" s="167"/>
      <c r="Z629" s="14"/>
      <c r="AA629" s="74"/>
      <c r="AB629" s="14"/>
      <c r="AC629" s="14"/>
    </row>
    <row r="630" spans="1:29" s="11" customFormat="1" ht="15" hidden="1" customHeight="1" x14ac:dyDescent="0.2">
      <c r="A630" s="59"/>
      <c r="B630" s="80"/>
      <c r="C630" s="226"/>
      <c r="D630" s="227"/>
      <c r="E630" s="227"/>
      <c r="F630" s="228"/>
      <c r="G630" s="229"/>
      <c r="H630" s="229"/>
      <c r="I630" s="230"/>
      <c r="J630" s="229"/>
      <c r="K630" s="229"/>
      <c r="L630" s="231"/>
      <c r="M630" s="232"/>
      <c r="N630" s="233"/>
      <c r="O630" s="167"/>
      <c r="P630" s="14"/>
      <c r="Q630" s="14"/>
      <c r="R630" s="14"/>
      <c r="S630" s="14"/>
      <c r="T630" s="14"/>
      <c r="U630" s="14"/>
      <c r="V630" s="14"/>
      <c r="W630" s="14"/>
      <c r="X630" s="167"/>
      <c r="Y630" s="167"/>
      <c r="Z630" s="14"/>
      <c r="AA630" s="74"/>
      <c r="AB630" s="14"/>
      <c r="AC630" s="14"/>
    </row>
    <row r="631" spans="1:29" s="11" customFormat="1" ht="15" hidden="1" customHeight="1" x14ac:dyDescent="0.2">
      <c r="A631" s="59"/>
      <c r="B631" s="80"/>
      <c r="C631" s="226"/>
      <c r="D631" s="227"/>
      <c r="E631" s="227"/>
      <c r="F631" s="228"/>
      <c r="G631" s="229"/>
      <c r="H631" s="229"/>
      <c r="I631" s="230"/>
      <c r="J631" s="229"/>
      <c r="K631" s="229"/>
      <c r="L631" s="231"/>
      <c r="M631" s="232"/>
      <c r="N631" s="233"/>
      <c r="O631" s="167"/>
      <c r="P631" s="14"/>
      <c r="Q631" s="14"/>
      <c r="R631" s="14"/>
      <c r="S631" s="14"/>
      <c r="T631" s="14"/>
      <c r="U631" s="14"/>
      <c r="V631" s="14"/>
      <c r="W631" s="14"/>
      <c r="X631" s="167"/>
      <c r="Y631" s="167"/>
      <c r="Z631" s="14"/>
      <c r="AA631" s="74"/>
      <c r="AB631" s="14"/>
      <c r="AC631" s="14"/>
    </row>
    <row r="632" spans="1:29" s="11" customFormat="1" ht="15" hidden="1" customHeight="1" x14ac:dyDescent="0.2">
      <c r="A632" s="59"/>
      <c r="B632" s="80"/>
      <c r="C632" s="226"/>
      <c r="D632" s="227"/>
      <c r="E632" s="227"/>
      <c r="F632" s="228"/>
      <c r="G632" s="229"/>
      <c r="H632" s="229"/>
      <c r="I632" s="230"/>
      <c r="J632" s="229"/>
      <c r="K632" s="229"/>
      <c r="L632" s="231"/>
      <c r="M632" s="232"/>
      <c r="N632" s="233"/>
      <c r="O632" s="167"/>
      <c r="P632" s="14"/>
      <c r="Q632" s="14"/>
      <c r="R632" s="14"/>
      <c r="S632" s="14"/>
      <c r="T632" s="14"/>
      <c r="U632" s="14"/>
      <c r="V632" s="14"/>
      <c r="W632" s="14"/>
      <c r="X632" s="167"/>
      <c r="Y632" s="167"/>
      <c r="Z632" s="14"/>
      <c r="AA632" s="74"/>
      <c r="AB632" s="14"/>
      <c r="AC632" s="14"/>
    </row>
    <row r="633" spans="1:29" s="11" customFormat="1" ht="15" hidden="1" customHeight="1" x14ac:dyDescent="0.2">
      <c r="A633" s="59"/>
      <c r="B633" s="80"/>
      <c r="C633" s="226"/>
      <c r="D633" s="227"/>
      <c r="E633" s="227"/>
      <c r="F633" s="228"/>
      <c r="G633" s="229"/>
      <c r="H633" s="229"/>
      <c r="I633" s="230"/>
      <c r="J633" s="229"/>
      <c r="K633" s="229"/>
      <c r="L633" s="231"/>
      <c r="M633" s="232"/>
      <c r="N633" s="233"/>
      <c r="O633" s="167"/>
      <c r="P633" s="14"/>
      <c r="Q633" s="14"/>
      <c r="R633" s="14"/>
      <c r="S633" s="14"/>
      <c r="T633" s="14"/>
      <c r="U633" s="14"/>
      <c r="V633" s="14"/>
      <c r="W633" s="14"/>
      <c r="X633" s="167"/>
      <c r="Y633" s="167"/>
      <c r="Z633" s="14"/>
      <c r="AA633" s="74"/>
      <c r="AB633" s="14"/>
      <c r="AC633" s="14"/>
    </row>
    <row r="634" spans="1:29" s="11" customFormat="1" ht="15" hidden="1" customHeight="1" x14ac:dyDescent="0.2">
      <c r="A634" s="59"/>
      <c r="B634" s="80"/>
      <c r="C634" s="226"/>
      <c r="D634" s="227"/>
      <c r="E634" s="227"/>
      <c r="F634" s="228"/>
      <c r="G634" s="229"/>
      <c r="H634" s="229"/>
      <c r="I634" s="230"/>
      <c r="J634" s="229"/>
      <c r="K634" s="229"/>
      <c r="L634" s="231"/>
      <c r="M634" s="232"/>
      <c r="N634" s="233"/>
      <c r="O634" s="167"/>
      <c r="P634" s="14"/>
      <c r="Q634" s="14"/>
      <c r="R634" s="14"/>
      <c r="S634" s="14"/>
      <c r="T634" s="14"/>
      <c r="U634" s="14"/>
      <c r="V634" s="14"/>
      <c r="W634" s="14"/>
      <c r="X634" s="167"/>
      <c r="Y634" s="167"/>
      <c r="Z634" s="14"/>
      <c r="AA634" s="74"/>
      <c r="AB634" s="14"/>
      <c r="AC634" s="14"/>
    </row>
    <row r="635" spans="1:29" s="11" customFormat="1" ht="15" hidden="1" customHeight="1" x14ac:dyDescent="0.2">
      <c r="A635" s="59"/>
      <c r="B635" s="80"/>
      <c r="C635" s="226"/>
      <c r="D635" s="227"/>
      <c r="E635" s="227"/>
      <c r="F635" s="228"/>
      <c r="G635" s="229"/>
      <c r="H635" s="229"/>
      <c r="I635" s="230"/>
      <c r="J635" s="229"/>
      <c r="K635" s="229"/>
      <c r="L635" s="231"/>
      <c r="M635" s="232"/>
      <c r="N635" s="233"/>
      <c r="O635" s="167"/>
      <c r="P635" s="14"/>
      <c r="Q635" s="14"/>
      <c r="R635" s="14"/>
      <c r="S635" s="14"/>
      <c r="T635" s="14"/>
      <c r="U635" s="14"/>
      <c r="V635" s="14"/>
      <c r="W635" s="14"/>
      <c r="X635" s="167"/>
      <c r="Y635" s="167"/>
      <c r="Z635" s="14"/>
      <c r="AA635" s="74"/>
      <c r="AB635" s="14"/>
      <c r="AC635" s="14"/>
    </row>
    <row r="636" spans="1:29" s="11" customFormat="1" ht="15" hidden="1" customHeight="1" x14ac:dyDescent="0.2">
      <c r="A636" s="59"/>
      <c r="B636" s="80"/>
      <c r="C636" s="226"/>
      <c r="D636" s="227"/>
      <c r="E636" s="227"/>
      <c r="F636" s="228"/>
      <c r="G636" s="229"/>
      <c r="H636" s="229"/>
      <c r="I636" s="230"/>
      <c r="J636" s="229"/>
      <c r="K636" s="229"/>
      <c r="L636" s="231"/>
      <c r="M636" s="232"/>
      <c r="N636" s="233"/>
      <c r="O636" s="167"/>
      <c r="P636" s="14"/>
      <c r="Q636" s="14"/>
      <c r="R636" s="14"/>
      <c r="S636" s="14"/>
      <c r="T636" s="14"/>
      <c r="U636" s="14"/>
      <c r="V636" s="14"/>
      <c r="W636" s="14"/>
      <c r="X636" s="167"/>
      <c r="Y636" s="167"/>
      <c r="Z636" s="14"/>
      <c r="AA636" s="74"/>
      <c r="AB636" s="14"/>
      <c r="AC636" s="14"/>
    </row>
    <row r="637" spans="1:29" s="11" customFormat="1" ht="15" hidden="1" customHeight="1" x14ac:dyDescent="0.2">
      <c r="A637" s="59"/>
      <c r="B637" s="80"/>
      <c r="C637" s="226"/>
      <c r="D637" s="227"/>
      <c r="E637" s="227"/>
      <c r="F637" s="228"/>
      <c r="G637" s="229"/>
      <c r="H637" s="229"/>
      <c r="I637" s="230"/>
      <c r="J637" s="229"/>
      <c r="K637" s="229"/>
      <c r="L637" s="231"/>
      <c r="M637" s="232"/>
      <c r="N637" s="233"/>
      <c r="O637" s="167"/>
      <c r="P637" s="14"/>
      <c r="Q637" s="14"/>
      <c r="R637" s="14"/>
      <c r="S637" s="14"/>
      <c r="T637" s="14"/>
      <c r="U637" s="14"/>
      <c r="V637" s="14"/>
      <c r="W637" s="14"/>
      <c r="X637" s="167"/>
      <c r="Y637" s="167"/>
      <c r="Z637" s="14"/>
      <c r="AA637" s="74"/>
      <c r="AB637" s="14"/>
      <c r="AC637" s="14"/>
    </row>
    <row r="638" spans="1:29" s="11" customFormat="1" ht="15" hidden="1" customHeight="1" x14ac:dyDescent="0.2">
      <c r="A638" s="59"/>
      <c r="B638" s="80"/>
      <c r="C638" s="226"/>
      <c r="D638" s="227"/>
      <c r="E638" s="227"/>
      <c r="F638" s="228"/>
      <c r="G638" s="229"/>
      <c r="H638" s="229"/>
      <c r="I638" s="230"/>
      <c r="J638" s="229"/>
      <c r="K638" s="229"/>
      <c r="L638" s="231"/>
      <c r="M638" s="232"/>
      <c r="N638" s="233"/>
      <c r="O638" s="167"/>
      <c r="P638" s="14"/>
      <c r="Q638" s="14"/>
      <c r="R638" s="14"/>
      <c r="S638" s="14"/>
      <c r="T638" s="14"/>
      <c r="U638" s="14"/>
      <c r="V638" s="14"/>
      <c r="W638" s="14"/>
      <c r="X638" s="167"/>
      <c r="Y638" s="167"/>
      <c r="Z638" s="14"/>
      <c r="AA638" s="74"/>
      <c r="AB638" s="14"/>
      <c r="AC638" s="14"/>
    </row>
    <row r="639" spans="1:29" s="11" customFormat="1" ht="15" hidden="1" customHeight="1" x14ac:dyDescent="0.2">
      <c r="A639" s="59"/>
      <c r="B639" s="80"/>
      <c r="C639" s="226"/>
      <c r="D639" s="227"/>
      <c r="E639" s="227"/>
      <c r="F639" s="228"/>
      <c r="G639" s="229"/>
      <c r="H639" s="229"/>
      <c r="I639" s="230"/>
      <c r="J639" s="229"/>
      <c r="K639" s="229"/>
      <c r="L639" s="231"/>
      <c r="M639" s="232"/>
      <c r="N639" s="233"/>
      <c r="O639" s="167"/>
      <c r="P639" s="14"/>
      <c r="Q639" s="14"/>
      <c r="R639" s="14"/>
      <c r="S639" s="14"/>
      <c r="T639" s="14"/>
      <c r="U639" s="14"/>
      <c r="V639" s="14"/>
      <c r="W639" s="14"/>
      <c r="X639" s="167"/>
      <c r="Y639" s="167"/>
      <c r="Z639" s="14"/>
      <c r="AA639" s="74"/>
      <c r="AB639" s="14"/>
      <c r="AC639" s="14"/>
    </row>
    <row r="640" spans="1:29" s="11" customFormat="1" ht="15" hidden="1" customHeight="1" x14ac:dyDescent="0.2">
      <c r="A640" s="59"/>
      <c r="B640" s="80"/>
      <c r="C640" s="226"/>
      <c r="D640" s="227"/>
      <c r="E640" s="227"/>
      <c r="F640" s="228"/>
      <c r="G640" s="229"/>
      <c r="H640" s="229"/>
      <c r="I640" s="230"/>
      <c r="J640" s="229"/>
      <c r="K640" s="229"/>
      <c r="L640" s="231"/>
      <c r="M640" s="232"/>
      <c r="N640" s="233"/>
      <c r="O640" s="167"/>
      <c r="P640" s="14"/>
      <c r="Q640" s="14"/>
      <c r="R640" s="14"/>
      <c r="S640" s="14"/>
      <c r="T640" s="14"/>
      <c r="U640" s="14"/>
      <c r="V640" s="14"/>
      <c r="W640" s="14"/>
      <c r="X640" s="167"/>
      <c r="Y640" s="167"/>
      <c r="Z640" s="14"/>
      <c r="AA640" s="74"/>
      <c r="AB640" s="14"/>
      <c r="AC640" s="14"/>
    </row>
    <row r="641" spans="1:29" s="11" customFormat="1" ht="15" hidden="1" customHeight="1" x14ac:dyDescent="0.2">
      <c r="A641" s="59"/>
      <c r="B641" s="80"/>
      <c r="C641" s="226"/>
      <c r="D641" s="227"/>
      <c r="E641" s="227"/>
      <c r="F641" s="228"/>
      <c r="G641" s="229"/>
      <c r="H641" s="229"/>
      <c r="I641" s="230"/>
      <c r="J641" s="229"/>
      <c r="K641" s="229"/>
      <c r="L641" s="231"/>
      <c r="M641" s="232"/>
      <c r="N641" s="233"/>
      <c r="O641" s="167"/>
      <c r="P641" s="14"/>
      <c r="Q641" s="14"/>
      <c r="R641" s="14"/>
      <c r="S641" s="14"/>
      <c r="T641" s="14"/>
      <c r="U641" s="14"/>
      <c r="V641" s="14"/>
      <c r="W641" s="14"/>
      <c r="X641" s="167"/>
      <c r="Y641" s="167"/>
      <c r="Z641" s="14"/>
      <c r="AA641" s="74"/>
      <c r="AB641" s="14"/>
      <c r="AC641" s="14"/>
    </row>
    <row r="642" spans="1:29" s="11" customFormat="1" ht="15" hidden="1" customHeight="1" x14ac:dyDescent="0.2">
      <c r="A642" s="59"/>
      <c r="B642" s="80"/>
      <c r="C642" s="226"/>
      <c r="D642" s="227"/>
      <c r="E642" s="227"/>
      <c r="F642" s="228"/>
      <c r="G642" s="229"/>
      <c r="H642" s="229"/>
      <c r="I642" s="230"/>
      <c r="J642" s="229"/>
      <c r="K642" s="229"/>
      <c r="L642" s="231"/>
      <c r="M642" s="232"/>
      <c r="N642" s="233"/>
      <c r="O642" s="167"/>
      <c r="P642" s="14"/>
      <c r="Q642" s="14"/>
      <c r="R642" s="14"/>
      <c r="S642" s="14"/>
      <c r="T642" s="14"/>
      <c r="U642" s="14"/>
      <c r="V642" s="14"/>
      <c r="W642" s="14"/>
      <c r="X642" s="167"/>
      <c r="Y642" s="167"/>
      <c r="Z642" s="14"/>
      <c r="AA642" s="74"/>
      <c r="AB642" s="14"/>
      <c r="AC642" s="14"/>
    </row>
    <row r="643" spans="1:29" s="11" customFormat="1" ht="15" hidden="1" customHeight="1" x14ac:dyDescent="0.2">
      <c r="A643" s="59"/>
      <c r="B643" s="80"/>
      <c r="C643" s="226"/>
      <c r="D643" s="227"/>
      <c r="E643" s="227"/>
      <c r="F643" s="228"/>
      <c r="G643" s="229"/>
      <c r="H643" s="229"/>
      <c r="I643" s="230"/>
      <c r="J643" s="229"/>
      <c r="K643" s="229"/>
      <c r="L643" s="231"/>
      <c r="M643" s="232"/>
      <c r="N643" s="233"/>
      <c r="O643" s="167"/>
      <c r="P643" s="14"/>
      <c r="Q643" s="14"/>
      <c r="R643" s="14"/>
      <c r="S643" s="14"/>
      <c r="T643" s="14"/>
      <c r="U643" s="14"/>
      <c r="V643" s="14"/>
      <c r="W643" s="14"/>
      <c r="X643" s="167"/>
      <c r="Y643" s="167"/>
      <c r="Z643" s="14"/>
      <c r="AA643" s="74"/>
      <c r="AB643" s="14"/>
      <c r="AC643" s="14"/>
    </row>
    <row r="644" spans="1:29" s="11" customFormat="1" ht="15" hidden="1" customHeight="1" x14ac:dyDescent="0.2">
      <c r="A644" s="59"/>
      <c r="B644" s="80"/>
      <c r="C644" s="226"/>
      <c r="D644" s="227"/>
      <c r="E644" s="227"/>
      <c r="F644" s="228"/>
      <c r="G644" s="229"/>
      <c r="H644" s="229"/>
      <c r="I644" s="230"/>
      <c r="J644" s="229"/>
      <c r="K644" s="229"/>
      <c r="L644" s="231"/>
      <c r="M644" s="232"/>
      <c r="N644" s="233"/>
      <c r="O644" s="167"/>
      <c r="P644" s="14"/>
      <c r="Q644" s="14"/>
      <c r="R644" s="14"/>
      <c r="S644" s="14"/>
      <c r="T644" s="14"/>
      <c r="U644" s="14"/>
      <c r="V644" s="14"/>
      <c r="W644" s="14"/>
      <c r="X644" s="167"/>
      <c r="Y644" s="167"/>
      <c r="Z644" s="14"/>
      <c r="AA644" s="74"/>
      <c r="AB644" s="14"/>
      <c r="AC644" s="14"/>
    </row>
    <row r="645" spans="1:29" s="11" customFormat="1" ht="15" hidden="1" customHeight="1" x14ac:dyDescent="0.2">
      <c r="A645" s="59"/>
      <c r="B645" s="80"/>
      <c r="C645" s="226"/>
      <c r="D645" s="227"/>
      <c r="E645" s="227"/>
      <c r="F645" s="228"/>
      <c r="G645" s="229"/>
      <c r="H645" s="229"/>
      <c r="I645" s="230"/>
      <c r="J645" s="229"/>
      <c r="K645" s="229"/>
      <c r="L645" s="231"/>
      <c r="M645" s="232"/>
      <c r="N645" s="233"/>
      <c r="O645" s="167"/>
      <c r="P645" s="14"/>
      <c r="Q645" s="14"/>
      <c r="R645" s="14"/>
      <c r="S645" s="14"/>
      <c r="T645" s="14"/>
      <c r="U645" s="14"/>
      <c r="V645" s="14"/>
      <c r="W645" s="14"/>
      <c r="X645" s="167"/>
      <c r="Y645" s="167"/>
      <c r="Z645" s="14"/>
      <c r="AA645" s="74"/>
      <c r="AB645" s="14"/>
      <c r="AC645" s="14"/>
    </row>
    <row r="646" spans="1:29" s="11" customFormat="1" ht="15" hidden="1" customHeight="1" x14ac:dyDescent="0.2">
      <c r="A646" s="59"/>
      <c r="B646" s="80"/>
      <c r="C646" s="226"/>
      <c r="D646" s="227"/>
      <c r="E646" s="227"/>
      <c r="F646" s="228"/>
      <c r="G646" s="229"/>
      <c r="H646" s="229"/>
      <c r="I646" s="230"/>
      <c r="J646" s="229"/>
      <c r="K646" s="229"/>
      <c r="L646" s="231"/>
      <c r="M646" s="232"/>
      <c r="N646" s="233"/>
      <c r="O646" s="167"/>
      <c r="P646" s="14"/>
      <c r="Q646" s="14"/>
      <c r="R646" s="14"/>
      <c r="S646" s="14"/>
      <c r="T646" s="14"/>
      <c r="U646" s="14"/>
      <c r="V646" s="14"/>
      <c r="W646" s="14"/>
      <c r="X646" s="167"/>
      <c r="Y646" s="167"/>
      <c r="Z646" s="14"/>
      <c r="AA646" s="74"/>
      <c r="AB646" s="14"/>
      <c r="AC646" s="14"/>
    </row>
    <row r="647" spans="1:29" s="11" customFormat="1" ht="15" hidden="1" customHeight="1" x14ac:dyDescent="0.2">
      <c r="A647" s="59"/>
      <c r="B647" s="80"/>
      <c r="C647" s="226"/>
      <c r="D647" s="227"/>
      <c r="E647" s="227"/>
      <c r="F647" s="228"/>
      <c r="G647" s="229"/>
      <c r="H647" s="229"/>
      <c r="I647" s="230"/>
      <c r="J647" s="229"/>
      <c r="K647" s="229"/>
      <c r="L647" s="231"/>
      <c r="M647" s="232"/>
      <c r="N647" s="233"/>
      <c r="O647" s="167"/>
      <c r="P647" s="14"/>
      <c r="Q647" s="14"/>
      <c r="R647" s="14"/>
      <c r="S647" s="14"/>
      <c r="T647" s="14"/>
      <c r="U647" s="14"/>
      <c r="V647" s="14"/>
      <c r="W647" s="14"/>
      <c r="X647" s="167"/>
      <c r="Y647" s="167"/>
      <c r="Z647" s="14"/>
      <c r="AA647" s="74"/>
      <c r="AB647" s="14"/>
      <c r="AC647" s="14"/>
    </row>
    <row r="648" spans="1:29" s="11" customFormat="1" ht="15" hidden="1" customHeight="1" x14ac:dyDescent="0.2">
      <c r="A648" s="59"/>
      <c r="B648" s="80"/>
      <c r="C648" s="226"/>
      <c r="D648" s="227"/>
      <c r="E648" s="227"/>
      <c r="F648" s="228"/>
      <c r="G648" s="229"/>
      <c r="H648" s="229"/>
      <c r="I648" s="230"/>
      <c r="J648" s="229"/>
      <c r="K648" s="229"/>
      <c r="L648" s="231"/>
      <c r="M648" s="232"/>
      <c r="N648" s="233"/>
      <c r="O648" s="167"/>
      <c r="P648" s="14"/>
      <c r="Q648" s="14"/>
      <c r="R648" s="14"/>
      <c r="S648" s="14"/>
      <c r="T648" s="14"/>
      <c r="U648" s="14"/>
      <c r="V648" s="14"/>
      <c r="W648" s="14"/>
      <c r="X648" s="167"/>
      <c r="Y648" s="167"/>
      <c r="Z648" s="14"/>
      <c r="AA648" s="74"/>
      <c r="AB648" s="14"/>
      <c r="AC648" s="14"/>
    </row>
    <row r="649" spans="1:29" s="11" customFormat="1" ht="15" hidden="1" customHeight="1" x14ac:dyDescent="0.2">
      <c r="A649" s="59"/>
      <c r="B649" s="80"/>
      <c r="C649" s="226"/>
      <c r="D649" s="227"/>
      <c r="E649" s="227"/>
      <c r="F649" s="228"/>
      <c r="G649" s="229"/>
      <c r="H649" s="229"/>
      <c r="I649" s="230"/>
      <c r="J649" s="229"/>
      <c r="K649" s="229"/>
      <c r="L649" s="231"/>
      <c r="M649" s="232"/>
      <c r="N649" s="233"/>
      <c r="O649" s="167"/>
      <c r="P649" s="14"/>
      <c r="Q649" s="14"/>
      <c r="R649" s="14"/>
      <c r="S649" s="14"/>
      <c r="T649" s="14"/>
      <c r="U649" s="14"/>
      <c r="V649" s="14"/>
      <c r="W649" s="14"/>
      <c r="X649" s="167"/>
      <c r="Y649" s="167"/>
      <c r="Z649" s="14"/>
      <c r="AA649" s="74"/>
      <c r="AB649" s="14"/>
      <c r="AC649" s="14"/>
    </row>
    <row r="650" spans="1:29" s="11" customFormat="1" ht="15" hidden="1" customHeight="1" x14ac:dyDescent="0.2">
      <c r="A650" s="59"/>
      <c r="B650" s="80"/>
      <c r="C650" s="226"/>
      <c r="D650" s="227"/>
      <c r="E650" s="227"/>
      <c r="F650" s="228"/>
      <c r="G650" s="229"/>
      <c r="H650" s="229"/>
      <c r="I650" s="230"/>
      <c r="J650" s="229"/>
      <c r="K650" s="229"/>
      <c r="L650" s="231"/>
      <c r="M650" s="232"/>
      <c r="N650" s="233"/>
      <c r="O650" s="167"/>
      <c r="P650" s="14"/>
      <c r="Q650" s="14"/>
      <c r="R650" s="14"/>
      <c r="S650" s="14"/>
      <c r="T650" s="14"/>
      <c r="U650" s="14"/>
      <c r="V650" s="14"/>
      <c r="W650" s="14"/>
      <c r="X650" s="167"/>
      <c r="Y650" s="167"/>
      <c r="Z650" s="14"/>
      <c r="AA650" s="74"/>
      <c r="AB650" s="14"/>
      <c r="AC650" s="14"/>
    </row>
    <row r="651" spans="1:29" s="11" customFormat="1" ht="15" hidden="1" customHeight="1" x14ac:dyDescent="0.2">
      <c r="A651" s="59"/>
      <c r="B651" s="80"/>
      <c r="C651" s="226"/>
      <c r="D651" s="227"/>
      <c r="E651" s="227"/>
      <c r="F651" s="228"/>
      <c r="G651" s="229"/>
      <c r="H651" s="229"/>
      <c r="I651" s="230"/>
      <c r="J651" s="229"/>
      <c r="K651" s="229"/>
      <c r="L651" s="231"/>
      <c r="M651" s="232"/>
      <c r="N651" s="233"/>
      <c r="O651" s="167"/>
      <c r="P651" s="14"/>
      <c r="Q651" s="14"/>
      <c r="R651" s="14"/>
      <c r="S651" s="14"/>
      <c r="T651" s="14"/>
      <c r="U651" s="14"/>
      <c r="V651" s="14"/>
      <c r="W651" s="14"/>
      <c r="X651" s="167"/>
      <c r="Y651" s="167"/>
      <c r="Z651" s="14"/>
      <c r="AA651" s="74"/>
      <c r="AB651" s="14"/>
      <c r="AC651" s="14"/>
    </row>
    <row r="652" spans="1:29" s="11" customFormat="1" ht="15" hidden="1" customHeight="1" x14ac:dyDescent="0.2">
      <c r="A652" s="59"/>
      <c r="B652" s="80"/>
      <c r="C652" s="226"/>
      <c r="D652" s="227"/>
      <c r="E652" s="227"/>
      <c r="F652" s="228"/>
      <c r="G652" s="229"/>
      <c r="H652" s="229"/>
      <c r="I652" s="230"/>
      <c r="J652" s="229"/>
      <c r="K652" s="229"/>
      <c r="L652" s="231"/>
      <c r="M652" s="232"/>
      <c r="N652" s="233"/>
      <c r="O652" s="167"/>
      <c r="P652" s="14"/>
      <c r="Q652" s="14"/>
      <c r="R652" s="14"/>
      <c r="S652" s="14"/>
      <c r="T652" s="14"/>
      <c r="U652" s="14"/>
      <c r="V652" s="14"/>
      <c r="W652" s="14"/>
      <c r="X652" s="167"/>
      <c r="Y652" s="167"/>
      <c r="Z652" s="14"/>
      <c r="AA652" s="74"/>
      <c r="AB652" s="14"/>
      <c r="AC652" s="14"/>
    </row>
    <row r="653" spans="1:29" s="11" customFormat="1" ht="15" hidden="1" customHeight="1" x14ac:dyDescent="0.2">
      <c r="A653" s="59"/>
      <c r="B653" s="80"/>
      <c r="C653" s="226"/>
      <c r="D653" s="227"/>
      <c r="E653" s="227"/>
      <c r="F653" s="228"/>
      <c r="G653" s="229"/>
      <c r="H653" s="229"/>
      <c r="I653" s="230"/>
      <c r="J653" s="229"/>
      <c r="K653" s="229"/>
      <c r="L653" s="231"/>
      <c r="M653" s="232"/>
      <c r="N653" s="233"/>
      <c r="O653" s="167"/>
      <c r="P653" s="14"/>
      <c r="Q653" s="14"/>
      <c r="R653" s="14"/>
      <c r="S653" s="14"/>
      <c r="T653" s="14"/>
      <c r="U653" s="14"/>
      <c r="V653" s="14"/>
      <c r="W653" s="14"/>
      <c r="X653" s="167"/>
      <c r="Y653" s="167"/>
      <c r="Z653" s="14"/>
      <c r="AA653" s="74"/>
      <c r="AB653" s="14"/>
      <c r="AC653" s="14"/>
    </row>
    <row r="654" spans="1:29" s="11" customFormat="1" ht="15" hidden="1" customHeight="1" x14ac:dyDescent="0.2">
      <c r="A654" s="59"/>
      <c r="B654" s="80"/>
      <c r="C654" s="226"/>
      <c r="D654" s="227"/>
      <c r="E654" s="227"/>
      <c r="F654" s="228"/>
      <c r="G654" s="229"/>
      <c r="H654" s="229"/>
      <c r="I654" s="230"/>
      <c r="J654" s="229"/>
      <c r="K654" s="229"/>
      <c r="L654" s="231"/>
      <c r="M654" s="232"/>
      <c r="N654" s="233"/>
      <c r="O654" s="167"/>
      <c r="P654" s="14"/>
      <c r="Q654" s="14"/>
      <c r="R654" s="14"/>
      <c r="S654" s="14"/>
      <c r="T654" s="14"/>
      <c r="U654" s="14"/>
      <c r="V654" s="14"/>
      <c r="W654" s="14"/>
      <c r="X654" s="167"/>
      <c r="Y654" s="167"/>
      <c r="Z654" s="14"/>
      <c r="AA654" s="74"/>
      <c r="AB654" s="14"/>
      <c r="AC654" s="14"/>
    </row>
    <row r="655" spans="1:29" s="11" customFormat="1" ht="15" hidden="1" customHeight="1" x14ac:dyDescent="0.2">
      <c r="A655" s="59"/>
      <c r="B655" s="80"/>
      <c r="C655" s="226"/>
      <c r="D655" s="227"/>
      <c r="E655" s="227"/>
      <c r="F655" s="228"/>
      <c r="G655" s="229"/>
      <c r="H655" s="229"/>
      <c r="I655" s="230"/>
      <c r="J655" s="229"/>
      <c r="K655" s="229"/>
      <c r="L655" s="231"/>
      <c r="M655" s="232"/>
      <c r="N655" s="233"/>
      <c r="O655" s="167"/>
      <c r="P655" s="14"/>
      <c r="Q655" s="14"/>
      <c r="R655" s="14"/>
      <c r="S655" s="14"/>
      <c r="T655" s="14"/>
      <c r="U655" s="14"/>
      <c r="V655" s="14"/>
      <c r="W655" s="14"/>
      <c r="X655" s="167"/>
      <c r="Y655" s="167"/>
      <c r="Z655" s="14"/>
      <c r="AA655" s="74"/>
      <c r="AB655" s="14"/>
      <c r="AC655" s="14"/>
    </row>
    <row r="656" spans="1:29" s="11" customFormat="1" ht="15" hidden="1" customHeight="1" x14ac:dyDescent="0.2">
      <c r="A656" s="59"/>
      <c r="B656" s="80"/>
      <c r="C656" s="226"/>
      <c r="D656" s="227"/>
      <c r="E656" s="227"/>
      <c r="F656" s="228"/>
      <c r="G656" s="229"/>
      <c r="H656" s="229"/>
      <c r="I656" s="230"/>
      <c r="J656" s="229"/>
      <c r="K656" s="229"/>
      <c r="L656" s="231"/>
      <c r="M656" s="232"/>
      <c r="N656" s="233"/>
      <c r="O656" s="167"/>
      <c r="P656" s="14"/>
      <c r="Q656" s="14"/>
      <c r="R656" s="14"/>
      <c r="S656" s="14"/>
      <c r="T656" s="14"/>
      <c r="U656" s="14"/>
      <c r="V656" s="14"/>
      <c r="W656" s="14"/>
      <c r="X656" s="167"/>
      <c r="Y656" s="167"/>
      <c r="Z656" s="14"/>
      <c r="AA656" s="74"/>
      <c r="AB656" s="14"/>
      <c r="AC656" s="14"/>
    </row>
    <row r="657" spans="1:29" s="11" customFormat="1" ht="15" hidden="1" customHeight="1" x14ac:dyDescent="0.2">
      <c r="A657" s="59"/>
      <c r="B657" s="80"/>
      <c r="C657" s="226"/>
      <c r="D657" s="227"/>
      <c r="E657" s="227"/>
      <c r="F657" s="228"/>
      <c r="G657" s="229"/>
      <c r="H657" s="229"/>
      <c r="I657" s="230"/>
      <c r="J657" s="229"/>
      <c r="K657" s="229"/>
      <c r="L657" s="231"/>
      <c r="M657" s="232"/>
      <c r="N657" s="233"/>
      <c r="O657" s="167"/>
      <c r="P657" s="14"/>
      <c r="Q657" s="14"/>
      <c r="R657" s="14"/>
      <c r="S657" s="14"/>
      <c r="T657" s="14"/>
      <c r="U657" s="14"/>
      <c r="V657" s="14"/>
      <c r="W657" s="14"/>
      <c r="X657" s="167"/>
      <c r="Y657" s="167"/>
      <c r="Z657" s="14"/>
      <c r="AA657" s="74"/>
      <c r="AB657" s="14"/>
      <c r="AC657" s="14"/>
    </row>
    <row r="658" spans="1:29" s="11" customFormat="1" ht="15" hidden="1" customHeight="1" x14ac:dyDescent="0.2">
      <c r="A658" s="59"/>
      <c r="B658" s="80"/>
      <c r="C658" s="226"/>
      <c r="D658" s="227"/>
      <c r="E658" s="227"/>
      <c r="F658" s="228"/>
      <c r="G658" s="229"/>
      <c r="H658" s="229"/>
      <c r="I658" s="230"/>
      <c r="J658" s="229"/>
      <c r="K658" s="229"/>
      <c r="L658" s="231"/>
      <c r="M658" s="232"/>
      <c r="N658" s="233"/>
      <c r="O658" s="167"/>
      <c r="P658" s="14"/>
      <c r="Q658" s="14"/>
      <c r="R658" s="14"/>
      <c r="S658" s="14"/>
      <c r="T658" s="14"/>
      <c r="U658" s="14"/>
      <c r="V658" s="14"/>
      <c r="W658" s="14"/>
      <c r="X658" s="167"/>
      <c r="Y658" s="167"/>
      <c r="Z658" s="14"/>
      <c r="AA658" s="74"/>
      <c r="AB658" s="14"/>
      <c r="AC658" s="14"/>
    </row>
    <row r="659" spans="1:29" s="11" customFormat="1" ht="15" hidden="1" customHeight="1" x14ac:dyDescent="0.2">
      <c r="A659" s="59"/>
      <c r="B659" s="80"/>
      <c r="C659" s="226"/>
      <c r="D659" s="227"/>
      <c r="E659" s="227"/>
      <c r="F659" s="228"/>
      <c r="G659" s="229"/>
      <c r="H659" s="229"/>
      <c r="I659" s="230"/>
      <c r="J659" s="229"/>
      <c r="K659" s="229"/>
      <c r="L659" s="231"/>
      <c r="M659" s="232"/>
      <c r="N659" s="233"/>
      <c r="O659" s="167"/>
      <c r="P659" s="14"/>
      <c r="Q659" s="14"/>
      <c r="R659" s="14"/>
      <c r="S659" s="14"/>
      <c r="T659" s="14"/>
      <c r="U659" s="14"/>
      <c r="V659" s="14"/>
      <c r="W659" s="14"/>
      <c r="X659" s="167"/>
      <c r="Y659" s="167"/>
      <c r="Z659" s="14"/>
      <c r="AA659" s="74"/>
      <c r="AB659" s="14"/>
      <c r="AC659" s="14"/>
    </row>
    <row r="660" spans="1:29" s="11" customFormat="1" ht="15" hidden="1" customHeight="1" x14ac:dyDescent="0.2">
      <c r="A660" s="59"/>
      <c r="B660" s="80"/>
      <c r="C660" s="226"/>
      <c r="D660" s="227"/>
      <c r="E660" s="227"/>
      <c r="F660" s="228"/>
      <c r="G660" s="229"/>
      <c r="H660" s="229"/>
      <c r="I660" s="230"/>
      <c r="J660" s="229"/>
      <c r="K660" s="229"/>
      <c r="L660" s="231"/>
      <c r="M660" s="232"/>
      <c r="N660" s="233"/>
      <c r="O660" s="167"/>
      <c r="P660" s="14"/>
      <c r="Q660" s="14"/>
      <c r="R660" s="14"/>
      <c r="S660" s="14"/>
      <c r="T660" s="14"/>
      <c r="U660" s="14"/>
      <c r="V660" s="14"/>
      <c r="W660" s="14"/>
      <c r="X660" s="167"/>
      <c r="Y660" s="167"/>
      <c r="Z660" s="14"/>
      <c r="AA660" s="74"/>
      <c r="AB660" s="14"/>
      <c r="AC660" s="14"/>
    </row>
    <row r="661" spans="1:29" s="11" customFormat="1" ht="15" hidden="1" customHeight="1" x14ac:dyDescent="0.2">
      <c r="A661" s="59"/>
      <c r="B661" s="80"/>
      <c r="C661" s="226"/>
      <c r="D661" s="227"/>
      <c r="E661" s="227"/>
      <c r="F661" s="228"/>
      <c r="G661" s="229"/>
      <c r="H661" s="229"/>
      <c r="I661" s="230"/>
      <c r="J661" s="229"/>
      <c r="K661" s="229"/>
      <c r="L661" s="231"/>
      <c r="M661" s="232"/>
      <c r="N661" s="233"/>
      <c r="O661" s="167"/>
      <c r="P661" s="14"/>
      <c r="Q661" s="14"/>
      <c r="R661" s="14"/>
      <c r="S661" s="14"/>
      <c r="T661" s="14"/>
      <c r="U661" s="14"/>
      <c r="V661" s="14"/>
      <c r="W661" s="14"/>
      <c r="X661" s="167"/>
      <c r="Y661" s="167"/>
      <c r="Z661" s="14"/>
      <c r="AA661" s="74"/>
      <c r="AB661" s="14"/>
      <c r="AC661" s="14"/>
    </row>
    <row r="662" spans="1:29" s="11" customFormat="1" ht="15" hidden="1" customHeight="1" x14ac:dyDescent="0.2">
      <c r="A662" s="59"/>
      <c r="B662" s="80"/>
      <c r="C662" s="226"/>
      <c r="D662" s="227"/>
      <c r="E662" s="227"/>
      <c r="F662" s="228"/>
      <c r="G662" s="229"/>
      <c r="H662" s="229"/>
      <c r="I662" s="230"/>
      <c r="J662" s="229"/>
      <c r="K662" s="229"/>
      <c r="L662" s="231"/>
      <c r="M662" s="232"/>
      <c r="N662" s="233"/>
      <c r="O662" s="167"/>
      <c r="P662" s="14"/>
      <c r="Q662" s="14"/>
      <c r="R662" s="14"/>
      <c r="S662" s="14"/>
      <c r="T662" s="14"/>
      <c r="U662" s="14"/>
      <c r="V662" s="14"/>
      <c r="W662" s="14"/>
      <c r="X662" s="167"/>
      <c r="Y662" s="167"/>
      <c r="Z662" s="14"/>
      <c r="AA662" s="74"/>
      <c r="AB662" s="14"/>
      <c r="AC662" s="14"/>
    </row>
    <row r="663" spans="1:29" s="11" customFormat="1" ht="15" hidden="1" customHeight="1" x14ac:dyDescent="0.2">
      <c r="A663" s="59"/>
      <c r="B663" s="80"/>
      <c r="C663" s="226"/>
      <c r="D663" s="227"/>
      <c r="E663" s="227"/>
      <c r="F663" s="228"/>
      <c r="G663" s="229"/>
      <c r="H663" s="229"/>
      <c r="I663" s="230"/>
      <c r="J663" s="229"/>
      <c r="K663" s="229"/>
      <c r="L663" s="231"/>
      <c r="M663" s="232"/>
      <c r="N663" s="233"/>
      <c r="O663" s="167"/>
      <c r="P663" s="14"/>
      <c r="Q663" s="14"/>
      <c r="R663" s="14"/>
      <c r="S663" s="14"/>
      <c r="T663" s="14"/>
      <c r="U663" s="14"/>
      <c r="V663" s="14"/>
      <c r="W663" s="14"/>
      <c r="X663" s="167"/>
      <c r="Y663" s="167"/>
      <c r="Z663" s="14"/>
      <c r="AA663" s="74"/>
      <c r="AB663" s="14"/>
      <c r="AC663" s="14"/>
    </row>
    <row r="664" spans="1:29" s="11" customFormat="1" ht="15" hidden="1" customHeight="1" x14ac:dyDescent="0.2">
      <c r="A664" s="59"/>
      <c r="B664" s="80"/>
      <c r="C664" s="226"/>
      <c r="D664" s="227"/>
      <c r="E664" s="227"/>
      <c r="F664" s="228"/>
      <c r="G664" s="229"/>
      <c r="H664" s="229"/>
      <c r="I664" s="230"/>
      <c r="J664" s="229"/>
      <c r="K664" s="229"/>
      <c r="L664" s="231"/>
      <c r="M664" s="232"/>
      <c r="N664" s="233"/>
      <c r="O664" s="167"/>
      <c r="P664" s="14"/>
      <c r="Q664" s="14"/>
      <c r="R664" s="14"/>
      <c r="S664" s="14"/>
      <c r="T664" s="14"/>
      <c r="U664" s="14"/>
      <c r="V664" s="14"/>
      <c r="W664" s="14"/>
      <c r="X664" s="167"/>
      <c r="Y664" s="167"/>
      <c r="Z664" s="14"/>
      <c r="AA664" s="74"/>
      <c r="AB664" s="14"/>
      <c r="AC664" s="14"/>
    </row>
    <row r="665" spans="1:29" s="11" customFormat="1" ht="15" hidden="1" customHeight="1" x14ac:dyDescent="0.2">
      <c r="A665" s="59"/>
      <c r="B665" s="80"/>
      <c r="C665" s="226"/>
      <c r="D665" s="227"/>
      <c r="E665" s="227"/>
      <c r="F665" s="228"/>
      <c r="G665" s="229"/>
      <c r="H665" s="229"/>
      <c r="I665" s="230"/>
      <c r="J665" s="229"/>
      <c r="K665" s="229"/>
      <c r="L665" s="231"/>
      <c r="M665" s="232"/>
      <c r="N665" s="233"/>
      <c r="O665" s="167"/>
      <c r="P665" s="14"/>
      <c r="Q665" s="14"/>
      <c r="R665" s="14"/>
      <c r="S665" s="14"/>
      <c r="T665" s="14"/>
      <c r="U665" s="14"/>
      <c r="V665" s="14"/>
      <c r="W665" s="14"/>
      <c r="X665" s="167"/>
      <c r="Y665" s="167"/>
      <c r="Z665" s="14"/>
      <c r="AA665" s="74"/>
      <c r="AB665" s="14"/>
      <c r="AC665" s="14"/>
    </row>
    <row r="666" spans="1:29" s="11" customFormat="1" ht="15" hidden="1" customHeight="1" x14ac:dyDescent="0.2">
      <c r="A666" s="59"/>
      <c r="B666" s="80"/>
      <c r="C666" s="226"/>
      <c r="D666" s="227"/>
      <c r="E666" s="227"/>
      <c r="F666" s="228"/>
      <c r="G666" s="229"/>
      <c r="H666" s="229"/>
      <c r="I666" s="230"/>
      <c r="J666" s="229"/>
      <c r="K666" s="229"/>
      <c r="L666" s="231"/>
      <c r="M666" s="232"/>
      <c r="N666" s="233"/>
      <c r="O666" s="167"/>
      <c r="P666" s="14"/>
      <c r="Q666" s="14"/>
      <c r="R666" s="14"/>
      <c r="S666" s="14"/>
      <c r="T666" s="14"/>
      <c r="U666" s="14"/>
      <c r="V666" s="14"/>
      <c r="W666" s="14"/>
      <c r="X666" s="167"/>
      <c r="Y666" s="167"/>
      <c r="Z666" s="14"/>
      <c r="AA666" s="74"/>
      <c r="AB666" s="14"/>
      <c r="AC666" s="14"/>
    </row>
    <row r="667" spans="1:29" s="11" customFormat="1" ht="15" hidden="1" customHeight="1" x14ac:dyDescent="0.2">
      <c r="A667" s="59"/>
      <c r="B667" s="80"/>
      <c r="C667" s="226"/>
      <c r="D667" s="227"/>
      <c r="E667" s="227"/>
      <c r="F667" s="228"/>
      <c r="G667" s="229"/>
      <c r="H667" s="229"/>
      <c r="I667" s="230"/>
      <c r="J667" s="229"/>
      <c r="K667" s="229"/>
      <c r="L667" s="231"/>
      <c r="M667" s="232"/>
      <c r="N667" s="233"/>
      <c r="O667" s="167"/>
      <c r="P667" s="14"/>
      <c r="Q667" s="14"/>
      <c r="R667" s="14"/>
      <c r="S667" s="14"/>
      <c r="T667" s="14"/>
      <c r="U667" s="14"/>
      <c r="V667" s="14"/>
      <c r="W667" s="14"/>
      <c r="X667" s="167"/>
      <c r="Y667" s="167"/>
      <c r="Z667" s="14"/>
      <c r="AA667" s="74"/>
      <c r="AB667" s="14"/>
      <c r="AC667" s="14"/>
    </row>
    <row r="668" spans="1:29" s="11" customFormat="1" ht="15" hidden="1" customHeight="1" x14ac:dyDescent="0.2">
      <c r="A668" s="59"/>
      <c r="B668" s="80"/>
      <c r="C668" s="226"/>
      <c r="D668" s="227"/>
      <c r="E668" s="227"/>
      <c r="F668" s="228"/>
      <c r="G668" s="229"/>
      <c r="H668" s="229"/>
      <c r="I668" s="230"/>
      <c r="J668" s="229"/>
      <c r="K668" s="229"/>
      <c r="L668" s="231"/>
      <c r="M668" s="232"/>
      <c r="N668" s="233"/>
      <c r="O668" s="167"/>
      <c r="P668" s="14"/>
      <c r="Q668" s="14"/>
      <c r="R668" s="14"/>
      <c r="S668" s="14"/>
      <c r="T668" s="14"/>
      <c r="U668" s="14"/>
      <c r="V668" s="14"/>
      <c r="W668" s="14"/>
      <c r="X668" s="167"/>
      <c r="Y668" s="167"/>
      <c r="Z668" s="14"/>
      <c r="AA668" s="74"/>
      <c r="AB668" s="14"/>
      <c r="AC668" s="14"/>
    </row>
    <row r="669" spans="1:29" s="11" customFormat="1" ht="15" hidden="1" customHeight="1" x14ac:dyDescent="0.2">
      <c r="A669" s="59"/>
      <c r="B669" s="80"/>
      <c r="C669" s="226"/>
      <c r="D669" s="227"/>
      <c r="E669" s="227"/>
      <c r="F669" s="228"/>
      <c r="G669" s="229"/>
      <c r="H669" s="229"/>
      <c r="I669" s="230"/>
      <c r="J669" s="229"/>
      <c r="K669" s="229"/>
      <c r="L669" s="231"/>
      <c r="M669" s="232"/>
      <c r="N669" s="233"/>
      <c r="O669" s="167"/>
      <c r="P669" s="14"/>
      <c r="Q669" s="14"/>
      <c r="R669" s="14"/>
      <c r="S669" s="14"/>
      <c r="T669" s="14"/>
      <c r="U669" s="14"/>
      <c r="V669" s="14"/>
      <c r="W669" s="14"/>
      <c r="X669" s="167"/>
      <c r="Y669" s="167"/>
      <c r="Z669" s="14"/>
      <c r="AA669" s="74"/>
      <c r="AB669" s="14"/>
      <c r="AC669" s="14"/>
    </row>
    <row r="670" spans="1:29" s="11" customFormat="1" ht="15" hidden="1" customHeight="1" x14ac:dyDescent="0.2">
      <c r="A670" s="59"/>
      <c r="B670" s="80"/>
      <c r="C670" s="226"/>
      <c r="D670" s="227"/>
      <c r="E670" s="227"/>
      <c r="F670" s="228"/>
      <c r="G670" s="229"/>
      <c r="H670" s="229"/>
      <c r="I670" s="230"/>
      <c r="J670" s="229"/>
      <c r="K670" s="229"/>
      <c r="L670" s="231"/>
      <c r="M670" s="232"/>
      <c r="N670" s="233"/>
      <c r="O670" s="167"/>
      <c r="P670" s="14"/>
      <c r="Q670" s="14"/>
      <c r="R670" s="14"/>
      <c r="S670" s="14"/>
      <c r="T670" s="14"/>
      <c r="U670" s="14"/>
      <c r="V670" s="14"/>
      <c r="W670" s="14"/>
      <c r="X670" s="167"/>
      <c r="Y670" s="167"/>
      <c r="Z670" s="14"/>
      <c r="AA670" s="74"/>
      <c r="AB670" s="14"/>
      <c r="AC670" s="14"/>
    </row>
    <row r="671" spans="1:29" s="11" customFormat="1" ht="15" hidden="1" customHeight="1" x14ac:dyDescent="0.2">
      <c r="A671" s="59"/>
      <c r="B671" s="80"/>
      <c r="C671" s="226"/>
      <c r="D671" s="227"/>
      <c r="E671" s="227"/>
      <c r="F671" s="228"/>
      <c r="G671" s="229"/>
      <c r="H671" s="229"/>
      <c r="I671" s="230"/>
      <c r="J671" s="229"/>
      <c r="K671" s="229"/>
      <c r="L671" s="231"/>
      <c r="M671" s="232"/>
      <c r="N671" s="233"/>
      <c r="O671" s="167"/>
      <c r="P671" s="14"/>
      <c r="Q671" s="14"/>
      <c r="R671" s="14"/>
      <c r="S671" s="14"/>
      <c r="T671" s="14"/>
      <c r="U671" s="14"/>
      <c r="V671" s="14"/>
      <c r="W671" s="14"/>
      <c r="X671" s="167"/>
      <c r="Y671" s="167"/>
      <c r="Z671" s="14"/>
      <c r="AA671" s="74"/>
      <c r="AB671" s="14"/>
      <c r="AC671" s="14"/>
    </row>
    <row r="672" spans="1:29" s="11" customFormat="1" ht="15" hidden="1" customHeight="1" x14ac:dyDescent="0.2">
      <c r="A672" s="59"/>
      <c r="B672" s="80"/>
      <c r="C672" s="226"/>
      <c r="D672" s="227"/>
      <c r="E672" s="227"/>
      <c r="F672" s="228"/>
      <c r="G672" s="229"/>
      <c r="H672" s="229"/>
      <c r="I672" s="230"/>
      <c r="J672" s="229"/>
      <c r="K672" s="229"/>
      <c r="L672" s="231"/>
      <c r="M672" s="232"/>
      <c r="N672" s="233"/>
      <c r="O672" s="167"/>
      <c r="P672" s="14"/>
      <c r="Q672" s="14"/>
      <c r="R672" s="14"/>
      <c r="S672" s="14"/>
      <c r="T672" s="14"/>
      <c r="U672" s="14"/>
      <c r="V672" s="14"/>
      <c r="W672" s="14"/>
      <c r="X672" s="167"/>
      <c r="Y672" s="167"/>
      <c r="Z672" s="14"/>
      <c r="AA672" s="74"/>
      <c r="AB672" s="14"/>
      <c r="AC672" s="14"/>
    </row>
    <row r="673" spans="1:29" s="11" customFormat="1" ht="15" hidden="1" customHeight="1" x14ac:dyDescent="0.2">
      <c r="A673" s="59"/>
      <c r="B673" s="80"/>
      <c r="C673" s="226"/>
      <c r="D673" s="227"/>
      <c r="E673" s="227"/>
      <c r="F673" s="228"/>
      <c r="G673" s="229"/>
      <c r="H673" s="229"/>
      <c r="I673" s="230"/>
      <c r="J673" s="229"/>
      <c r="K673" s="229"/>
      <c r="L673" s="231"/>
      <c r="M673" s="232"/>
      <c r="N673" s="233"/>
      <c r="O673" s="167"/>
      <c r="P673" s="14"/>
      <c r="Q673" s="14"/>
      <c r="R673" s="14"/>
      <c r="S673" s="14"/>
      <c r="T673" s="14"/>
      <c r="U673" s="14"/>
      <c r="V673" s="14"/>
      <c r="W673" s="14"/>
      <c r="X673" s="167"/>
      <c r="Y673" s="167"/>
      <c r="Z673" s="14"/>
      <c r="AA673" s="74"/>
      <c r="AB673" s="14"/>
      <c r="AC673" s="14"/>
    </row>
    <row r="674" spans="1:29" s="11" customFormat="1" ht="15" hidden="1" customHeight="1" x14ac:dyDescent="0.2">
      <c r="A674" s="59"/>
      <c r="B674" s="80"/>
      <c r="C674" s="226"/>
      <c r="D674" s="227"/>
      <c r="E674" s="227"/>
      <c r="F674" s="228"/>
      <c r="G674" s="229"/>
      <c r="H674" s="229"/>
      <c r="I674" s="230"/>
      <c r="J674" s="229"/>
      <c r="K674" s="229"/>
      <c r="L674" s="231"/>
      <c r="M674" s="232"/>
      <c r="N674" s="233"/>
      <c r="O674" s="167"/>
      <c r="P674" s="14"/>
      <c r="Q674" s="14"/>
      <c r="R674" s="14"/>
      <c r="S674" s="14"/>
      <c r="T674" s="14"/>
      <c r="U674" s="14"/>
      <c r="V674" s="14"/>
      <c r="W674" s="14"/>
      <c r="X674" s="167"/>
      <c r="Y674" s="167"/>
      <c r="Z674" s="14"/>
      <c r="AA674" s="74"/>
      <c r="AB674" s="14"/>
      <c r="AC674" s="14"/>
    </row>
    <row r="675" spans="1:29" s="11" customFormat="1" ht="15" hidden="1" customHeight="1" x14ac:dyDescent="0.2">
      <c r="A675" s="59"/>
      <c r="B675" s="80"/>
      <c r="C675" s="226"/>
      <c r="D675" s="227"/>
      <c r="E675" s="227"/>
      <c r="F675" s="228"/>
      <c r="G675" s="229"/>
      <c r="H675" s="229"/>
      <c r="I675" s="230"/>
      <c r="J675" s="229"/>
      <c r="K675" s="229"/>
      <c r="L675" s="231"/>
      <c r="M675" s="232"/>
      <c r="N675" s="233"/>
      <c r="O675" s="167"/>
      <c r="P675" s="14"/>
      <c r="Q675" s="14"/>
      <c r="R675" s="14"/>
      <c r="S675" s="14"/>
      <c r="T675" s="14"/>
      <c r="U675" s="14"/>
      <c r="V675" s="14"/>
      <c r="W675" s="14"/>
      <c r="X675" s="167"/>
      <c r="Y675" s="167"/>
      <c r="Z675" s="14"/>
      <c r="AA675" s="74"/>
      <c r="AB675" s="14"/>
      <c r="AC675" s="14"/>
    </row>
    <row r="676" spans="1:29" s="11" customFormat="1" ht="15" hidden="1" customHeight="1" x14ac:dyDescent="0.2">
      <c r="A676" s="59"/>
      <c r="B676" s="80"/>
      <c r="C676" s="226"/>
      <c r="D676" s="227"/>
      <c r="E676" s="227"/>
      <c r="F676" s="228"/>
      <c r="G676" s="229"/>
      <c r="H676" s="229"/>
      <c r="I676" s="230"/>
      <c r="J676" s="229"/>
      <c r="K676" s="229"/>
      <c r="L676" s="231"/>
      <c r="M676" s="232"/>
      <c r="N676" s="233"/>
      <c r="O676" s="167"/>
      <c r="P676" s="14"/>
      <c r="Q676" s="14"/>
      <c r="R676" s="14"/>
      <c r="S676" s="14"/>
      <c r="T676" s="14"/>
      <c r="U676" s="14"/>
      <c r="V676" s="14"/>
      <c r="W676" s="14"/>
      <c r="X676" s="167"/>
      <c r="Y676" s="167"/>
      <c r="Z676" s="14"/>
      <c r="AA676" s="74"/>
      <c r="AB676" s="14"/>
      <c r="AC676" s="14"/>
    </row>
    <row r="677" spans="1:29" s="11" customFormat="1" ht="15" hidden="1" customHeight="1" x14ac:dyDescent="0.2">
      <c r="A677" s="59"/>
      <c r="B677" s="80"/>
      <c r="C677" s="226"/>
      <c r="D677" s="227"/>
      <c r="E677" s="227"/>
      <c r="F677" s="228"/>
      <c r="G677" s="229"/>
      <c r="H677" s="229"/>
      <c r="I677" s="230"/>
      <c r="J677" s="229"/>
      <c r="K677" s="229"/>
      <c r="L677" s="231"/>
      <c r="M677" s="232"/>
      <c r="N677" s="233"/>
      <c r="O677" s="167"/>
      <c r="P677" s="14"/>
      <c r="Q677" s="14"/>
      <c r="R677" s="14"/>
      <c r="S677" s="14"/>
      <c r="T677" s="14"/>
      <c r="U677" s="14"/>
      <c r="V677" s="14"/>
      <c r="W677" s="14"/>
      <c r="X677" s="167"/>
      <c r="Y677" s="167"/>
      <c r="Z677" s="14"/>
      <c r="AA677" s="74"/>
      <c r="AB677" s="14"/>
      <c r="AC677" s="14"/>
    </row>
    <row r="678" spans="1:29" s="11" customFormat="1" ht="15" hidden="1" customHeight="1" x14ac:dyDescent="0.2">
      <c r="A678" s="59"/>
      <c r="B678" s="80"/>
      <c r="C678" s="226"/>
      <c r="D678" s="227"/>
      <c r="E678" s="227"/>
      <c r="F678" s="228"/>
      <c r="G678" s="229"/>
      <c r="H678" s="229"/>
      <c r="I678" s="230"/>
      <c r="J678" s="229"/>
      <c r="K678" s="229"/>
      <c r="L678" s="231"/>
      <c r="M678" s="232"/>
      <c r="N678" s="233"/>
      <c r="O678" s="167"/>
      <c r="P678" s="14"/>
      <c r="Q678" s="14"/>
      <c r="R678" s="14"/>
      <c r="S678" s="14"/>
      <c r="T678" s="14"/>
      <c r="U678" s="14"/>
      <c r="V678" s="14"/>
      <c r="W678" s="14"/>
      <c r="X678" s="167"/>
      <c r="Y678" s="167"/>
      <c r="Z678" s="14"/>
      <c r="AA678" s="74"/>
      <c r="AB678" s="14"/>
      <c r="AC678" s="14"/>
    </row>
    <row r="679" spans="1:29" s="11" customFormat="1" ht="15" hidden="1" customHeight="1" x14ac:dyDescent="0.2">
      <c r="A679" s="59"/>
      <c r="B679" s="80"/>
      <c r="C679" s="226"/>
      <c r="D679" s="227"/>
      <c r="E679" s="227"/>
      <c r="F679" s="228"/>
      <c r="G679" s="229"/>
      <c r="H679" s="229"/>
      <c r="I679" s="230"/>
      <c r="J679" s="229"/>
      <c r="K679" s="229"/>
      <c r="L679" s="231"/>
      <c r="M679" s="232"/>
      <c r="N679" s="233"/>
      <c r="O679" s="167"/>
      <c r="P679" s="14"/>
      <c r="Q679" s="14"/>
      <c r="R679" s="14"/>
      <c r="S679" s="14"/>
      <c r="T679" s="14"/>
      <c r="U679" s="14"/>
      <c r="V679" s="14"/>
      <c r="W679" s="14"/>
      <c r="X679" s="167"/>
      <c r="Y679" s="167"/>
      <c r="Z679" s="14"/>
      <c r="AA679" s="74"/>
      <c r="AB679" s="14"/>
      <c r="AC679" s="14"/>
    </row>
    <row r="680" spans="1:29" s="11" customFormat="1" ht="15" hidden="1" customHeight="1" x14ac:dyDescent="0.2">
      <c r="A680" s="59"/>
      <c r="B680" s="80"/>
      <c r="C680" s="226"/>
      <c r="D680" s="227"/>
      <c r="E680" s="227"/>
      <c r="F680" s="228"/>
      <c r="G680" s="229"/>
      <c r="H680" s="229"/>
      <c r="I680" s="230"/>
      <c r="J680" s="229"/>
      <c r="K680" s="229"/>
      <c r="L680" s="231"/>
      <c r="M680" s="232"/>
      <c r="N680" s="233"/>
      <c r="O680" s="167"/>
      <c r="P680" s="14"/>
      <c r="Q680" s="14"/>
      <c r="R680" s="14"/>
      <c r="S680" s="14"/>
      <c r="T680" s="14"/>
      <c r="U680" s="14"/>
      <c r="V680" s="14"/>
      <c r="W680" s="14"/>
      <c r="X680" s="167"/>
      <c r="Y680" s="167"/>
      <c r="Z680" s="14"/>
      <c r="AA680" s="74"/>
      <c r="AB680" s="14"/>
      <c r="AC680" s="14"/>
    </row>
    <row r="681" spans="1:29" s="11" customFormat="1" ht="15" hidden="1" customHeight="1" x14ac:dyDescent="0.2">
      <c r="A681" s="59"/>
      <c r="B681" s="80"/>
      <c r="C681" s="226"/>
      <c r="D681" s="227"/>
      <c r="E681" s="227"/>
      <c r="F681" s="228"/>
      <c r="G681" s="229"/>
      <c r="H681" s="229"/>
      <c r="I681" s="230"/>
      <c r="J681" s="229"/>
      <c r="K681" s="229"/>
      <c r="L681" s="231"/>
      <c r="M681" s="232"/>
      <c r="N681" s="233"/>
      <c r="O681" s="167"/>
      <c r="P681" s="14"/>
      <c r="Q681" s="14"/>
      <c r="R681" s="14"/>
      <c r="S681" s="14"/>
      <c r="T681" s="14"/>
      <c r="U681" s="14"/>
      <c r="V681" s="14"/>
      <c r="W681" s="14"/>
      <c r="X681" s="167"/>
      <c r="Y681" s="167"/>
      <c r="Z681" s="14"/>
      <c r="AA681" s="74"/>
      <c r="AB681" s="14"/>
      <c r="AC681" s="14"/>
    </row>
    <row r="682" spans="1:29" s="11" customFormat="1" ht="15" hidden="1" customHeight="1" x14ac:dyDescent="0.2">
      <c r="A682" s="59"/>
      <c r="B682" s="80"/>
      <c r="C682" s="226"/>
      <c r="D682" s="227"/>
      <c r="E682" s="227"/>
      <c r="F682" s="228"/>
      <c r="G682" s="229"/>
      <c r="H682" s="229"/>
      <c r="I682" s="230"/>
      <c r="J682" s="229"/>
      <c r="K682" s="229"/>
      <c r="L682" s="231"/>
      <c r="M682" s="232"/>
      <c r="N682" s="233"/>
      <c r="O682" s="167"/>
      <c r="P682" s="14"/>
      <c r="Q682" s="14"/>
      <c r="R682" s="14"/>
      <c r="S682" s="14"/>
      <c r="T682" s="14"/>
      <c r="U682" s="14"/>
      <c r="V682" s="14"/>
      <c r="W682" s="14"/>
      <c r="X682" s="167"/>
      <c r="Y682" s="167"/>
      <c r="Z682" s="14"/>
      <c r="AA682" s="74"/>
      <c r="AB682" s="14"/>
      <c r="AC682" s="14"/>
    </row>
    <row r="683" spans="1:29" s="11" customFormat="1" ht="15" hidden="1" customHeight="1" x14ac:dyDescent="0.2">
      <c r="A683" s="59"/>
      <c r="B683" s="80"/>
      <c r="C683" s="226"/>
      <c r="D683" s="227"/>
      <c r="E683" s="227"/>
      <c r="F683" s="228"/>
      <c r="G683" s="229"/>
      <c r="H683" s="229"/>
      <c r="I683" s="230"/>
      <c r="J683" s="229"/>
      <c r="K683" s="229"/>
      <c r="L683" s="231"/>
      <c r="M683" s="232"/>
      <c r="N683" s="233"/>
      <c r="O683" s="167"/>
      <c r="P683" s="14"/>
      <c r="Q683" s="14"/>
      <c r="R683" s="14"/>
      <c r="S683" s="14"/>
      <c r="T683" s="14"/>
      <c r="U683" s="14"/>
      <c r="V683" s="14"/>
      <c r="W683" s="14"/>
      <c r="X683" s="167"/>
      <c r="Y683" s="167"/>
      <c r="Z683" s="14"/>
      <c r="AA683" s="74"/>
      <c r="AB683" s="14"/>
      <c r="AC683" s="14"/>
    </row>
    <row r="684" spans="1:29" s="11" customFormat="1" ht="15" hidden="1" customHeight="1" x14ac:dyDescent="0.2">
      <c r="A684" s="59"/>
      <c r="B684" s="80"/>
      <c r="C684" s="226"/>
      <c r="D684" s="227"/>
      <c r="E684" s="227"/>
      <c r="F684" s="228"/>
      <c r="G684" s="229"/>
      <c r="H684" s="229"/>
      <c r="I684" s="230"/>
      <c r="J684" s="229"/>
      <c r="K684" s="229"/>
      <c r="L684" s="231"/>
      <c r="M684" s="232"/>
      <c r="N684" s="233"/>
      <c r="O684" s="167"/>
      <c r="P684" s="14"/>
      <c r="Q684" s="14"/>
      <c r="R684" s="14"/>
      <c r="S684" s="14"/>
      <c r="T684" s="14"/>
      <c r="U684" s="14"/>
      <c r="V684" s="14"/>
      <c r="W684" s="14"/>
      <c r="X684" s="167"/>
      <c r="Y684" s="167"/>
      <c r="Z684" s="14"/>
      <c r="AA684" s="74"/>
      <c r="AB684" s="14"/>
      <c r="AC684" s="14"/>
    </row>
    <row r="685" spans="1:29" s="11" customFormat="1" ht="15" hidden="1" customHeight="1" x14ac:dyDescent="0.2">
      <c r="A685" s="59"/>
      <c r="B685" s="80"/>
      <c r="C685" s="226"/>
      <c r="D685" s="227"/>
      <c r="E685" s="227"/>
      <c r="F685" s="228"/>
      <c r="G685" s="229"/>
      <c r="H685" s="229"/>
      <c r="I685" s="230"/>
      <c r="J685" s="229"/>
      <c r="K685" s="229"/>
      <c r="L685" s="231"/>
      <c r="M685" s="232"/>
      <c r="N685" s="233"/>
      <c r="O685" s="167"/>
      <c r="P685" s="14"/>
      <c r="Q685" s="14"/>
      <c r="R685" s="14"/>
      <c r="S685" s="14"/>
      <c r="T685" s="14"/>
      <c r="U685" s="14"/>
      <c r="V685" s="14"/>
      <c r="W685" s="14"/>
      <c r="X685" s="167"/>
      <c r="Y685" s="167"/>
      <c r="Z685" s="14"/>
      <c r="AA685" s="74"/>
      <c r="AB685" s="14"/>
      <c r="AC685" s="14"/>
    </row>
    <row r="686" spans="1:29" s="11" customFormat="1" ht="15" hidden="1" customHeight="1" x14ac:dyDescent="0.2">
      <c r="A686" s="59"/>
      <c r="B686" s="80"/>
      <c r="C686" s="226"/>
      <c r="D686" s="227"/>
      <c r="E686" s="227"/>
      <c r="F686" s="228"/>
      <c r="G686" s="229"/>
      <c r="H686" s="229"/>
      <c r="I686" s="230"/>
      <c r="J686" s="229"/>
      <c r="K686" s="229"/>
      <c r="L686" s="231"/>
      <c r="M686" s="232"/>
      <c r="N686" s="233"/>
      <c r="O686" s="167"/>
      <c r="P686" s="14"/>
      <c r="Q686" s="14"/>
      <c r="R686" s="14"/>
      <c r="S686" s="14"/>
      <c r="T686" s="14"/>
      <c r="U686" s="14"/>
      <c r="V686" s="14"/>
      <c r="W686" s="14"/>
      <c r="X686" s="167"/>
      <c r="Y686" s="167"/>
      <c r="Z686" s="14"/>
      <c r="AA686" s="74"/>
      <c r="AB686" s="14"/>
      <c r="AC686" s="14"/>
    </row>
    <row r="687" spans="1:29" s="11" customFormat="1" ht="15" hidden="1" customHeight="1" x14ac:dyDescent="0.2">
      <c r="A687" s="59"/>
      <c r="B687" s="80"/>
      <c r="C687" s="226"/>
      <c r="D687" s="227"/>
      <c r="E687" s="227"/>
      <c r="F687" s="228"/>
      <c r="G687" s="229"/>
      <c r="H687" s="229"/>
      <c r="I687" s="230"/>
      <c r="J687" s="229"/>
      <c r="K687" s="229"/>
      <c r="L687" s="231"/>
      <c r="M687" s="232"/>
      <c r="N687" s="233"/>
      <c r="O687" s="167"/>
      <c r="P687" s="14"/>
      <c r="Q687" s="14"/>
      <c r="R687" s="14"/>
      <c r="S687" s="14"/>
      <c r="T687" s="14"/>
      <c r="U687" s="14"/>
      <c r="V687" s="14"/>
      <c r="W687" s="14"/>
      <c r="X687" s="167"/>
      <c r="Y687" s="167"/>
      <c r="Z687" s="14"/>
      <c r="AA687" s="74"/>
      <c r="AB687" s="14"/>
      <c r="AC687" s="14"/>
    </row>
    <row r="688" spans="1:29" s="11" customFormat="1" ht="15" hidden="1" customHeight="1" x14ac:dyDescent="0.2">
      <c r="A688" s="59"/>
      <c r="B688" s="80"/>
      <c r="C688" s="226"/>
      <c r="D688" s="227"/>
      <c r="E688" s="227"/>
      <c r="F688" s="228"/>
      <c r="G688" s="229"/>
      <c r="H688" s="229"/>
      <c r="I688" s="230"/>
      <c r="J688" s="229"/>
      <c r="K688" s="229"/>
      <c r="L688" s="231"/>
      <c r="M688" s="232"/>
      <c r="N688" s="233"/>
      <c r="O688" s="167"/>
      <c r="P688" s="14"/>
      <c r="Q688" s="14"/>
      <c r="R688" s="14"/>
      <c r="S688" s="14"/>
      <c r="T688" s="14"/>
      <c r="U688" s="14"/>
      <c r="V688" s="14"/>
      <c r="W688" s="14"/>
      <c r="X688" s="167"/>
      <c r="Y688" s="167"/>
      <c r="Z688" s="14"/>
      <c r="AA688" s="74"/>
      <c r="AB688" s="14"/>
      <c r="AC688" s="14"/>
    </row>
    <row r="689" spans="1:31" s="11" customFormat="1" ht="15" hidden="1" customHeight="1" x14ac:dyDescent="0.2">
      <c r="A689" s="59"/>
      <c r="B689" s="80"/>
      <c r="C689" s="226"/>
      <c r="D689" s="227"/>
      <c r="E689" s="227"/>
      <c r="F689" s="228"/>
      <c r="G689" s="229"/>
      <c r="H689" s="229"/>
      <c r="I689" s="230"/>
      <c r="J689" s="229"/>
      <c r="K689" s="229"/>
      <c r="L689" s="231"/>
      <c r="M689" s="232"/>
      <c r="N689" s="233"/>
      <c r="O689" s="167"/>
      <c r="P689" s="14"/>
      <c r="Q689" s="14"/>
      <c r="R689" s="14"/>
      <c r="S689" s="14"/>
      <c r="T689" s="14"/>
      <c r="U689" s="14"/>
      <c r="V689" s="14"/>
      <c r="W689" s="14"/>
      <c r="X689" s="167"/>
      <c r="Y689" s="167"/>
      <c r="Z689" s="14"/>
      <c r="AA689" s="74"/>
      <c r="AB689" s="14"/>
      <c r="AC689" s="14"/>
    </row>
    <row r="690" spans="1:31" s="11" customFormat="1" ht="15" hidden="1" customHeight="1" x14ac:dyDescent="0.2">
      <c r="A690" s="59"/>
      <c r="B690" s="80"/>
      <c r="C690" s="226"/>
      <c r="D690" s="227"/>
      <c r="E690" s="227"/>
      <c r="F690" s="228"/>
      <c r="G690" s="229"/>
      <c r="H690" s="229"/>
      <c r="I690" s="230"/>
      <c r="J690" s="229"/>
      <c r="K690" s="229"/>
      <c r="L690" s="231"/>
      <c r="M690" s="232"/>
      <c r="N690" s="233"/>
      <c r="O690" s="167"/>
      <c r="P690" s="14"/>
      <c r="Q690" s="14"/>
      <c r="R690" s="14"/>
      <c r="S690" s="14"/>
      <c r="T690" s="14"/>
      <c r="U690" s="14"/>
      <c r="V690" s="14"/>
      <c r="W690" s="14"/>
      <c r="X690" s="167"/>
      <c r="Y690" s="167"/>
      <c r="Z690" s="14"/>
      <c r="AA690" s="74"/>
      <c r="AB690" s="14"/>
      <c r="AC690" s="14"/>
    </row>
    <row r="691" spans="1:31" s="11" customFormat="1" ht="15" hidden="1" customHeight="1" x14ac:dyDescent="0.2">
      <c r="A691" s="59"/>
      <c r="B691" s="80"/>
      <c r="C691" s="226"/>
      <c r="D691" s="227"/>
      <c r="E691" s="227"/>
      <c r="F691" s="228"/>
      <c r="G691" s="229"/>
      <c r="H691" s="229"/>
      <c r="I691" s="230"/>
      <c r="J691" s="229"/>
      <c r="K691" s="229"/>
      <c r="L691" s="231"/>
      <c r="M691" s="232"/>
      <c r="N691" s="233"/>
      <c r="O691" s="167"/>
      <c r="P691" s="14"/>
      <c r="Q691" s="14"/>
      <c r="R691" s="14"/>
      <c r="S691" s="14"/>
      <c r="T691" s="14"/>
      <c r="U691" s="14"/>
      <c r="V691" s="14"/>
      <c r="W691" s="14"/>
      <c r="X691" s="167"/>
      <c r="Y691" s="167"/>
      <c r="Z691" s="14"/>
      <c r="AA691" s="74"/>
      <c r="AB691" s="14"/>
      <c r="AC691" s="14"/>
    </row>
    <row r="692" spans="1:31" s="11" customFormat="1" ht="15" hidden="1" customHeight="1" x14ac:dyDescent="0.2">
      <c r="A692" s="59"/>
      <c r="B692" s="80"/>
      <c r="C692" s="226"/>
      <c r="D692" s="227"/>
      <c r="E692" s="227"/>
      <c r="F692" s="228"/>
      <c r="G692" s="229"/>
      <c r="H692" s="229"/>
      <c r="I692" s="230"/>
      <c r="J692" s="229"/>
      <c r="K692" s="229"/>
      <c r="L692" s="231"/>
      <c r="M692" s="232"/>
      <c r="N692" s="233"/>
      <c r="O692" s="167"/>
      <c r="P692" s="14"/>
      <c r="Q692" s="14"/>
      <c r="R692" s="14"/>
      <c r="S692" s="14"/>
      <c r="T692" s="14"/>
      <c r="U692" s="14"/>
      <c r="V692" s="14"/>
      <c r="W692" s="14"/>
      <c r="X692" s="167"/>
      <c r="Y692" s="167"/>
      <c r="Z692" s="14"/>
      <c r="AA692" s="74"/>
      <c r="AB692" s="14"/>
      <c r="AC692" s="14"/>
    </row>
    <row r="693" spans="1:31" s="11" customFormat="1" ht="15" hidden="1" customHeight="1" x14ac:dyDescent="0.2">
      <c r="A693" s="59"/>
      <c r="B693" s="80"/>
      <c r="C693" s="226"/>
      <c r="D693" s="227"/>
      <c r="E693" s="227"/>
      <c r="F693" s="228"/>
      <c r="G693" s="229"/>
      <c r="H693" s="229"/>
      <c r="I693" s="230"/>
      <c r="J693" s="229"/>
      <c r="K693" s="229"/>
      <c r="L693" s="231"/>
      <c r="M693" s="232"/>
      <c r="N693" s="233"/>
      <c r="O693" s="167"/>
      <c r="P693" s="14"/>
      <c r="Q693" s="14"/>
      <c r="R693" s="14"/>
      <c r="S693" s="14"/>
      <c r="T693" s="14"/>
      <c r="U693" s="14"/>
      <c r="V693" s="14"/>
      <c r="W693" s="14"/>
      <c r="X693" s="167"/>
      <c r="Y693" s="167"/>
      <c r="Z693" s="14"/>
      <c r="AA693" s="74"/>
      <c r="AB693" s="14"/>
      <c r="AC693" s="14"/>
    </row>
    <row r="694" spans="1:31" s="11" customFormat="1" ht="15" hidden="1" customHeight="1" x14ac:dyDescent="0.2">
      <c r="A694" s="59"/>
      <c r="B694" s="80"/>
      <c r="C694" s="226"/>
      <c r="D694" s="227"/>
      <c r="E694" s="227"/>
      <c r="F694" s="228"/>
      <c r="G694" s="229"/>
      <c r="H694" s="229"/>
      <c r="I694" s="230"/>
      <c r="J694" s="229"/>
      <c r="K694" s="229"/>
      <c r="L694" s="231"/>
      <c r="M694" s="232"/>
      <c r="N694" s="233"/>
      <c r="O694" s="167"/>
      <c r="P694" s="14"/>
      <c r="Q694" s="14"/>
      <c r="R694" s="14"/>
      <c r="S694" s="14"/>
      <c r="T694" s="14"/>
      <c r="U694" s="14"/>
      <c r="V694" s="14"/>
      <c r="W694" s="14"/>
      <c r="X694" s="167"/>
      <c r="Y694" s="167"/>
      <c r="Z694" s="14"/>
      <c r="AA694" s="74"/>
      <c r="AB694" s="14"/>
      <c r="AC694" s="14"/>
    </row>
    <row r="695" spans="1:31" s="11" customFormat="1" ht="15" hidden="1" customHeight="1" x14ac:dyDescent="0.2">
      <c r="A695" s="59"/>
      <c r="B695" s="80"/>
      <c r="C695" s="226"/>
      <c r="D695" s="227"/>
      <c r="E695" s="227"/>
      <c r="F695" s="228"/>
      <c r="G695" s="229"/>
      <c r="H695" s="229"/>
      <c r="I695" s="230"/>
      <c r="J695" s="229"/>
      <c r="K695" s="229"/>
      <c r="L695" s="231"/>
      <c r="M695" s="232"/>
      <c r="N695" s="233"/>
      <c r="O695" s="167"/>
      <c r="P695" s="14"/>
      <c r="Q695" s="14"/>
      <c r="R695" s="14"/>
      <c r="S695" s="14"/>
      <c r="T695" s="14"/>
      <c r="U695" s="14"/>
      <c r="V695" s="14"/>
      <c r="W695" s="14"/>
      <c r="X695" s="167"/>
      <c r="Y695" s="167"/>
      <c r="Z695" s="14"/>
      <c r="AA695" s="74"/>
      <c r="AB695" s="14"/>
      <c r="AC695" s="14"/>
    </row>
    <row r="696" spans="1:31" s="11" customFormat="1" ht="15" hidden="1" customHeight="1" x14ac:dyDescent="0.2">
      <c r="A696" s="59"/>
      <c r="B696" s="80"/>
      <c r="C696" s="226"/>
      <c r="D696" s="227"/>
      <c r="E696" s="227"/>
      <c r="F696" s="228"/>
      <c r="G696" s="229"/>
      <c r="H696" s="229"/>
      <c r="I696" s="230"/>
      <c r="J696" s="229"/>
      <c r="K696" s="229"/>
      <c r="L696" s="231"/>
      <c r="M696" s="232"/>
      <c r="N696" s="233"/>
      <c r="O696" s="167"/>
      <c r="P696" s="14"/>
      <c r="Q696" s="14"/>
      <c r="R696" s="14"/>
      <c r="S696" s="14"/>
      <c r="T696" s="14"/>
      <c r="U696" s="14"/>
      <c r="V696" s="14"/>
      <c r="W696" s="14"/>
      <c r="X696" s="167"/>
      <c r="Y696" s="167"/>
      <c r="Z696" s="14"/>
      <c r="AA696" s="74"/>
      <c r="AB696" s="14"/>
      <c r="AC696" s="14"/>
    </row>
    <row r="697" spans="1:31" s="11" customFormat="1" ht="15" hidden="1" customHeight="1" x14ac:dyDescent="0.2">
      <c r="A697" s="59"/>
      <c r="B697" s="80"/>
      <c r="C697" s="226"/>
      <c r="D697" s="227"/>
      <c r="E697" s="227"/>
      <c r="F697" s="228"/>
      <c r="G697" s="229"/>
      <c r="H697" s="229"/>
      <c r="I697" s="230"/>
      <c r="J697" s="229"/>
      <c r="K697" s="229"/>
      <c r="L697" s="231"/>
      <c r="M697" s="232"/>
      <c r="N697" s="233"/>
      <c r="O697" s="167"/>
      <c r="P697" s="14"/>
      <c r="Q697" s="14"/>
      <c r="R697" s="14"/>
      <c r="S697" s="14"/>
      <c r="T697" s="14"/>
      <c r="U697" s="14"/>
      <c r="V697" s="14"/>
      <c r="W697" s="14"/>
      <c r="X697" s="167"/>
      <c r="Y697" s="167"/>
      <c r="Z697" s="14"/>
      <c r="AA697" s="74"/>
      <c r="AB697" s="14"/>
      <c r="AC697" s="14"/>
    </row>
    <row r="698" spans="1:31" s="11" customFormat="1" ht="15" hidden="1" customHeight="1" x14ac:dyDescent="0.2">
      <c r="A698" s="59"/>
      <c r="B698" s="80"/>
      <c r="C698" s="226"/>
      <c r="D698" s="227"/>
      <c r="E698" s="227"/>
      <c r="F698" s="228"/>
      <c r="G698" s="229"/>
      <c r="H698" s="229"/>
      <c r="I698" s="230"/>
      <c r="J698" s="229"/>
      <c r="K698" s="229"/>
      <c r="L698" s="231"/>
      <c r="M698" s="232"/>
      <c r="N698" s="233"/>
      <c r="O698" s="167"/>
      <c r="P698" s="14"/>
      <c r="Q698" s="14"/>
      <c r="R698" s="14"/>
      <c r="S698" s="14"/>
      <c r="T698" s="14"/>
      <c r="U698" s="14"/>
      <c r="V698" s="14"/>
      <c r="W698" s="14"/>
      <c r="X698" s="167"/>
      <c r="Y698" s="167"/>
      <c r="Z698" s="14"/>
      <c r="AA698" s="74"/>
      <c r="AB698" s="14"/>
      <c r="AC698" s="14"/>
    </row>
    <row r="699" spans="1:31" s="11" customFormat="1" ht="15" hidden="1" customHeight="1" x14ac:dyDescent="0.2">
      <c r="A699" s="59"/>
      <c r="B699" s="80"/>
      <c r="C699" s="226"/>
      <c r="D699" s="227"/>
      <c r="E699" s="227"/>
      <c r="F699" s="228"/>
      <c r="G699" s="229"/>
      <c r="H699" s="229"/>
      <c r="I699" s="230"/>
      <c r="J699" s="229"/>
      <c r="K699" s="229"/>
      <c r="L699" s="231"/>
      <c r="M699" s="232"/>
      <c r="N699" s="233"/>
      <c r="O699" s="167"/>
      <c r="P699" s="14"/>
      <c r="Q699" s="14"/>
      <c r="R699" s="14"/>
      <c r="S699" s="14"/>
      <c r="T699" s="14"/>
      <c r="U699" s="14"/>
      <c r="V699" s="14"/>
      <c r="W699" s="14"/>
      <c r="X699" s="167"/>
      <c r="Y699" s="167"/>
      <c r="Z699" s="14"/>
      <c r="AA699" s="74"/>
      <c r="AB699" s="14"/>
      <c r="AC699" s="14"/>
    </row>
    <row r="700" spans="1:31" s="11" customFormat="1" ht="15" hidden="1" customHeight="1" x14ac:dyDescent="0.2">
      <c r="A700" s="59"/>
      <c r="B700" s="80"/>
      <c r="C700" s="226"/>
      <c r="D700" s="227"/>
      <c r="E700" s="227"/>
      <c r="F700" s="228"/>
      <c r="G700" s="229"/>
      <c r="H700" s="229"/>
      <c r="I700" s="230"/>
      <c r="J700" s="229"/>
      <c r="K700" s="229"/>
      <c r="L700" s="231"/>
      <c r="M700" s="232"/>
      <c r="N700" s="233"/>
      <c r="O700" s="167"/>
      <c r="P700" s="14"/>
      <c r="Q700" s="14"/>
      <c r="R700" s="14"/>
      <c r="S700" s="14"/>
      <c r="T700" s="14"/>
      <c r="U700" s="14"/>
      <c r="V700" s="14"/>
      <c r="W700" s="14"/>
      <c r="X700" s="167"/>
      <c r="Y700" s="167"/>
      <c r="Z700" s="14"/>
      <c r="AA700" s="74"/>
      <c r="AB700" s="14"/>
      <c r="AC700" s="14"/>
    </row>
    <row r="701" spans="1:31" s="11" customFormat="1" ht="15" hidden="1" customHeight="1" x14ac:dyDescent="0.2">
      <c r="A701" s="59"/>
      <c r="B701" s="80"/>
      <c r="C701" s="226"/>
      <c r="D701" s="227"/>
      <c r="E701" s="227"/>
      <c r="F701" s="228"/>
      <c r="G701" s="229"/>
      <c r="H701" s="229"/>
      <c r="I701" s="230"/>
      <c r="J701" s="229"/>
      <c r="K701" s="229"/>
      <c r="L701" s="231"/>
      <c r="M701" s="232"/>
      <c r="N701" s="233"/>
      <c r="O701" s="167"/>
      <c r="P701" s="14"/>
      <c r="Q701" s="14"/>
      <c r="R701" s="14"/>
      <c r="S701" s="14"/>
      <c r="T701" s="14"/>
      <c r="U701" s="14"/>
      <c r="V701" s="14"/>
      <c r="W701" s="14"/>
      <c r="X701" s="167"/>
      <c r="Y701" s="167"/>
      <c r="Z701" s="14"/>
      <c r="AA701" s="74"/>
      <c r="AB701" s="14"/>
      <c r="AC701" s="14"/>
    </row>
    <row r="702" spans="1:31" s="11" customFormat="1" ht="15" hidden="1" customHeight="1" x14ac:dyDescent="0.2">
      <c r="A702" s="59"/>
      <c r="B702" s="80"/>
      <c r="C702" s="226"/>
      <c r="D702" s="227"/>
      <c r="E702" s="227"/>
      <c r="F702" s="228"/>
      <c r="G702" s="229"/>
      <c r="H702" s="229"/>
      <c r="I702" s="230"/>
      <c r="J702" s="229"/>
      <c r="K702" s="229"/>
      <c r="L702" s="231"/>
      <c r="M702" s="232"/>
      <c r="N702" s="233"/>
      <c r="O702" s="167"/>
      <c r="P702" s="14"/>
      <c r="Q702" s="14"/>
      <c r="R702" s="14"/>
      <c r="S702" s="14"/>
      <c r="T702" s="14"/>
      <c r="U702" s="14"/>
      <c r="V702" s="14"/>
      <c r="W702" s="14"/>
      <c r="X702" s="167"/>
      <c r="Y702" s="167"/>
      <c r="Z702" s="14"/>
      <c r="AA702" s="74"/>
      <c r="AB702" s="14"/>
      <c r="AC702" s="14"/>
    </row>
    <row r="703" spans="1:31" s="11" customFormat="1" ht="14" hidden="1" thickBot="1" x14ac:dyDescent="0.35">
      <c r="A703" s="59"/>
      <c r="B703" s="80"/>
      <c r="C703" s="173"/>
      <c r="D703" s="173"/>
      <c r="E703" s="24"/>
      <c r="F703" s="66"/>
      <c r="G703" s="20"/>
      <c r="H703" s="20"/>
      <c r="I703" s="20"/>
      <c r="J703" s="20"/>
      <c r="K703" s="20"/>
      <c r="L703" s="20"/>
      <c r="M703" s="20"/>
      <c r="N703" s="164"/>
      <c r="O703" s="164"/>
      <c r="P703" s="20"/>
      <c r="Q703" s="20"/>
      <c r="R703" s="14"/>
      <c r="S703" s="14"/>
      <c r="T703" s="14"/>
      <c r="U703" s="14"/>
      <c r="V703" s="14"/>
      <c r="W703" s="14"/>
      <c r="X703" s="167"/>
      <c r="Y703" s="167"/>
      <c r="Z703" s="14"/>
      <c r="AA703" s="74"/>
      <c r="AB703" s="14"/>
      <c r="AC703" s="14"/>
      <c r="AD703" s="14"/>
      <c r="AE703" s="14"/>
    </row>
  </sheetData>
  <sheetProtection algorithmName="SHA-512" hashValue="kgr8Qt5xXMdaqbxmtFZ4PoTydK4BBqxGiC+fDhbbSnipmrUxT7bIQnTBDVleOjSzoOX8GOYfolgm3bDR96Hj6w==" saltValue="HDZUqZqHO+oeQm2u/IuV3w==" spinCount="100000" sheet="1" objects="1" scenarios="1"/>
  <mergeCells count="32">
    <mergeCell ref="C100:E100"/>
    <mergeCell ref="M100:P100"/>
    <mergeCell ref="C46:E46"/>
    <mergeCell ref="M46:P46"/>
    <mergeCell ref="C64:E64"/>
    <mergeCell ref="M64:P64"/>
    <mergeCell ref="C82:E82"/>
    <mergeCell ref="M82:P82"/>
    <mergeCell ref="E91:F91"/>
    <mergeCell ref="G91:H91"/>
    <mergeCell ref="G37:H37"/>
    <mergeCell ref="E37:F37"/>
    <mergeCell ref="E55:F55"/>
    <mergeCell ref="G55:H55"/>
    <mergeCell ref="E73:F73"/>
    <mergeCell ref="G73:H73"/>
    <mergeCell ref="M172:P172"/>
    <mergeCell ref="C172:E172"/>
    <mergeCell ref="G163:H163"/>
    <mergeCell ref="E163:F163"/>
    <mergeCell ref="M154:P154"/>
    <mergeCell ref="C154:E154"/>
    <mergeCell ref="M118:P118"/>
    <mergeCell ref="C118:E118"/>
    <mergeCell ref="G109:H109"/>
    <mergeCell ref="E109:F109"/>
    <mergeCell ref="G145:H145"/>
    <mergeCell ref="E145:F145"/>
    <mergeCell ref="M136:P136"/>
    <mergeCell ref="C136:E136"/>
    <mergeCell ref="G127:H127"/>
    <mergeCell ref="E127:F127"/>
  </mergeCells>
  <conditionalFormatting sqref="R40:R43 AB40:AB43 R58:R61 AB58:AB61 R76:R79 AB76:AB79 R94:R97 AB94:AB97">
    <cfRule type="expression" dxfId="182" priority="128">
      <formula>P40="nee"</formula>
    </cfRule>
  </conditionalFormatting>
  <conditionalFormatting sqref="AA40:AA43 AA58:AA61 AA76:AA79 AA94:AA97">
    <cfRule type="expression" dxfId="181" priority="129">
      <formula>Z40="nee"</formula>
    </cfRule>
  </conditionalFormatting>
  <conditionalFormatting sqref="R50">
    <cfRule type="expression" dxfId="180" priority="127">
      <formula>#REF!="nee"</formula>
    </cfRule>
  </conditionalFormatting>
  <conditionalFormatting sqref="R50">
    <cfRule type="expression" dxfId="179" priority="126">
      <formula>P50="nee"</formula>
    </cfRule>
  </conditionalFormatting>
  <conditionalFormatting sqref="R51">
    <cfRule type="expression" dxfId="178" priority="125">
      <formula>#REF!="nee"</formula>
    </cfRule>
  </conditionalFormatting>
  <conditionalFormatting sqref="R51">
    <cfRule type="expression" dxfId="177" priority="124">
      <formula>P51="nee"</formula>
    </cfRule>
  </conditionalFormatting>
  <conditionalFormatting sqref="R68">
    <cfRule type="expression" dxfId="176" priority="123">
      <formula>#REF!="nee"</formula>
    </cfRule>
  </conditionalFormatting>
  <conditionalFormatting sqref="R68">
    <cfRule type="expression" dxfId="175" priority="122">
      <formula>P68="nee"</formula>
    </cfRule>
  </conditionalFormatting>
  <conditionalFormatting sqref="R69">
    <cfRule type="expression" dxfId="174" priority="121">
      <formula>#REF!="nee"</formula>
    </cfRule>
  </conditionalFormatting>
  <conditionalFormatting sqref="R69">
    <cfRule type="expression" dxfId="173" priority="120">
      <formula>P69="nee"</formula>
    </cfRule>
  </conditionalFormatting>
  <conditionalFormatting sqref="R86">
    <cfRule type="expression" dxfId="172" priority="119">
      <formula>#REF!="nee"</formula>
    </cfRule>
  </conditionalFormatting>
  <conditionalFormatting sqref="R86">
    <cfRule type="expression" dxfId="171" priority="118">
      <formula>P86="nee"</formula>
    </cfRule>
  </conditionalFormatting>
  <conditionalFormatting sqref="R87">
    <cfRule type="expression" dxfId="170" priority="117">
      <formula>#REF!="nee"</formula>
    </cfRule>
  </conditionalFormatting>
  <conditionalFormatting sqref="R87">
    <cfRule type="expression" dxfId="169" priority="116">
      <formula>P87="nee"</formula>
    </cfRule>
  </conditionalFormatting>
  <conditionalFormatting sqref="R104">
    <cfRule type="expression" dxfId="168" priority="115">
      <formula>#REF!="nee"</formula>
    </cfRule>
  </conditionalFormatting>
  <conditionalFormatting sqref="R104">
    <cfRule type="expression" dxfId="167" priority="114">
      <formula>P104="nee"</formula>
    </cfRule>
  </conditionalFormatting>
  <conditionalFormatting sqref="R105">
    <cfRule type="expression" dxfId="166" priority="113">
      <formula>#REF!="nee"</formula>
    </cfRule>
  </conditionalFormatting>
  <conditionalFormatting sqref="R105">
    <cfRule type="expression" dxfId="165" priority="112">
      <formula>P105="nee"</formula>
    </cfRule>
  </conditionalFormatting>
  <conditionalFormatting sqref="R39">
    <cfRule type="expression" dxfId="164" priority="94">
      <formula>#REF!="nee"</formula>
    </cfRule>
  </conditionalFormatting>
  <conditionalFormatting sqref="R39">
    <cfRule type="expression" dxfId="163" priority="93">
      <formula>P39="nee"</formula>
    </cfRule>
  </conditionalFormatting>
  <conditionalFormatting sqref="AA39">
    <cfRule type="expression" dxfId="162" priority="96">
      <formula>Z39="nee"</formula>
    </cfRule>
  </conditionalFormatting>
  <conditionalFormatting sqref="AB39">
    <cfRule type="expression" dxfId="161" priority="95">
      <formula>Z39="nee"</formula>
    </cfRule>
  </conditionalFormatting>
  <conditionalFormatting sqref="R57">
    <cfRule type="expression" dxfId="160" priority="90">
      <formula>#REF!="nee"</formula>
    </cfRule>
  </conditionalFormatting>
  <conditionalFormatting sqref="R57">
    <cfRule type="expression" dxfId="159" priority="89">
      <formula>P57="nee"</formula>
    </cfRule>
  </conditionalFormatting>
  <conditionalFormatting sqref="AA57">
    <cfRule type="expression" dxfId="158" priority="92">
      <formula>Z57="nee"</formula>
    </cfRule>
  </conditionalFormatting>
  <conditionalFormatting sqref="AB57">
    <cfRule type="expression" dxfId="157" priority="91">
      <formula>Z57="nee"</formula>
    </cfRule>
  </conditionalFormatting>
  <conditionalFormatting sqref="R75">
    <cfRule type="expression" dxfId="156" priority="86">
      <formula>#REF!="nee"</formula>
    </cfRule>
  </conditionalFormatting>
  <conditionalFormatting sqref="R75">
    <cfRule type="expression" dxfId="155" priority="85">
      <formula>P75="nee"</formula>
    </cfRule>
  </conditionalFormatting>
  <conditionalFormatting sqref="AA75">
    <cfRule type="expression" dxfId="154" priority="88">
      <formula>Z75="nee"</formula>
    </cfRule>
  </conditionalFormatting>
  <conditionalFormatting sqref="AB75">
    <cfRule type="expression" dxfId="153" priority="87">
      <formula>Z75="nee"</formula>
    </cfRule>
  </conditionalFormatting>
  <conditionalFormatting sqref="R93">
    <cfRule type="expression" dxfId="152" priority="82">
      <formula>#REF!="nee"</formula>
    </cfRule>
  </conditionalFormatting>
  <conditionalFormatting sqref="R93">
    <cfRule type="expression" dxfId="151" priority="81">
      <formula>P93="nee"</formula>
    </cfRule>
  </conditionalFormatting>
  <conditionalFormatting sqref="AA93">
    <cfRule type="expression" dxfId="150" priority="84">
      <formula>Z93="nee"</formula>
    </cfRule>
  </conditionalFormatting>
  <conditionalFormatting sqref="AB93">
    <cfRule type="expression" dxfId="149" priority="83">
      <formula>Z93="nee"</formula>
    </cfRule>
  </conditionalFormatting>
  <conditionalFormatting sqref="R103">
    <cfRule type="expression" dxfId="148" priority="70">
      <formula>#REF!="nee"</formula>
    </cfRule>
  </conditionalFormatting>
  <conditionalFormatting sqref="R103">
    <cfRule type="expression" dxfId="147" priority="69">
      <formula>P103="nee"</formula>
    </cfRule>
  </conditionalFormatting>
  <conditionalFormatting sqref="R85">
    <cfRule type="expression" dxfId="146" priority="68">
      <formula>#REF!="nee"</formula>
    </cfRule>
  </conditionalFormatting>
  <conditionalFormatting sqref="R85">
    <cfRule type="expression" dxfId="145" priority="67">
      <formula>P85="nee"</formula>
    </cfRule>
  </conditionalFormatting>
  <conditionalFormatting sqref="R67">
    <cfRule type="expression" dxfId="144" priority="66">
      <formula>#REF!="nee"</formula>
    </cfRule>
  </conditionalFormatting>
  <conditionalFormatting sqref="R67">
    <cfRule type="expression" dxfId="143" priority="65">
      <formula>P67="nee"</formula>
    </cfRule>
  </conditionalFormatting>
  <conditionalFormatting sqref="R49">
    <cfRule type="expression" dxfId="142" priority="64">
      <formula>#REF!="nee"</formula>
    </cfRule>
  </conditionalFormatting>
  <conditionalFormatting sqref="R49">
    <cfRule type="expression" dxfId="141" priority="63">
      <formula>P49="nee"</formula>
    </cfRule>
  </conditionalFormatting>
  <conditionalFormatting sqref="R40:R43">
    <cfRule type="expression" dxfId="140" priority="62">
      <formula>#REF!="nee"</formula>
    </cfRule>
  </conditionalFormatting>
  <conditionalFormatting sqref="R76:R79">
    <cfRule type="expression" dxfId="139" priority="61">
      <formula>#REF!="nee"</formula>
    </cfRule>
  </conditionalFormatting>
  <conditionalFormatting sqref="R94:R97">
    <cfRule type="expression" dxfId="138" priority="60">
      <formula>#REF!="nee"</formula>
    </cfRule>
  </conditionalFormatting>
  <conditionalFormatting sqref="R58:R61">
    <cfRule type="expression" dxfId="137" priority="57">
      <formula>#REF!="nee"</formula>
    </cfRule>
  </conditionalFormatting>
  <conditionalFormatting sqref="G49:H51 J49:K51 J121:K123">
    <cfRule type="expression" dxfId="136" priority="351">
      <formula>$E$47="Subscription"</formula>
    </cfRule>
  </conditionalFormatting>
  <conditionalFormatting sqref="G67:H69 J67:K69 J139:K141">
    <cfRule type="expression" dxfId="135" priority="354">
      <formula>$E$65="Subscription"</formula>
    </cfRule>
  </conditionalFormatting>
  <conditionalFormatting sqref="G85:H87 J85:K87 J157:K159">
    <cfRule type="expression" dxfId="134" priority="357">
      <formula>$E$83="Subscription"</formula>
    </cfRule>
  </conditionalFormatting>
  <conditionalFormatting sqref="G103:H105 J103:K105 J175:K177">
    <cfRule type="expression" dxfId="133" priority="360">
      <formula>$E$101="Subscription"</formula>
    </cfRule>
  </conditionalFormatting>
  <conditionalFormatting sqref="R112:R115 AB112:AB115 R130:R133 AB130:AB133 R148:R151 AB148:AB151 R166:R169 AB166:AB169">
    <cfRule type="expression" dxfId="132" priority="45">
      <formula>P112="nee"</formula>
    </cfRule>
  </conditionalFormatting>
  <conditionalFormatting sqref="AA112:AA115 AA130:AA133 AA148:AA151 AA166:AA169">
    <cfRule type="expression" dxfId="131" priority="46">
      <formula>Z112="nee"</formula>
    </cfRule>
  </conditionalFormatting>
  <conditionalFormatting sqref="R122">
    <cfRule type="expression" dxfId="130" priority="44">
      <formula>#REF!="nee"</formula>
    </cfRule>
  </conditionalFormatting>
  <conditionalFormatting sqref="R122">
    <cfRule type="expression" dxfId="129" priority="43">
      <formula>P122="nee"</formula>
    </cfRule>
  </conditionalFormatting>
  <conditionalFormatting sqref="R123">
    <cfRule type="expression" dxfId="128" priority="42">
      <formula>#REF!="nee"</formula>
    </cfRule>
  </conditionalFormatting>
  <conditionalFormatting sqref="R123">
    <cfRule type="expression" dxfId="127" priority="41">
      <formula>P123="nee"</formula>
    </cfRule>
  </conditionalFormatting>
  <conditionalFormatting sqref="R140">
    <cfRule type="expression" dxfId="126" priority="40">
      <formula>#REF!="nee"</formula>
    </cfRule>
  </conditionalFormatting>
  <conditionalFormatting sqref="R140">
    <cfRule type="expression" dxfId="125" priority="39">
      <formula>P140="nee"</formula>
    </cfRule>
  </conditionalFormatting>
  <conditionalFormatting sqref="R141">
    <cfRule type="expression" dxfId="124" priority="38">
      <formula>#REF!="nee"</formula>
    </cfRule>
  </conditionalFormatting>
  <conditionalFormatting sqref="R141">
    <cfRule type="expression" dxfId="123" priority="37">
      <formula>P141="nee"</formula>
    </cfRule>
  </conditionalFormatting>
  <conditionalFormatting sqref="R158">
    <cfRule type="expression" dxfId="122" priority="36">
      <formula>#REF!="nee"</formula>
    </cfRule>
  </conditionalFormatting>
  <conditionalFormatting sqref="R158">
    <cfRule type="expression" dxfId="121" priority="35">
      <formula>P158="nee"</formula>
    </cfRule>
  </conditionalFormatting>
  <conditionalFormatting sqref="R159">
    <cfRule type="expression" dxfId="120" priority="34">
      <formula>#REF!="nee"</formula>
    </cfRule>
  </conditionalFormatting>
  <conditionalFormatting sqref="R159">
    <cfRule type="expression" dxfId="119" priority="33">
      <formula>P159="nee"</formula>
    </cfRule>
  </conditionalFormatting>
  <conditionalFormatting sqref="R176">
    <cfRule type="expression" dxfId="118" priority="32">
      <formula>#REF!="nee"</formula>
    </cfRule>
  </conditionalFormatting>
  <conditionalFormatting sqref="R176">
    <cfRule type="expression" dxfId="117" priority="31">
      <formula>P176="nee"</formula>
    </cfRule>
  </conditionalFormatting>
  <conditionalFormatting sqref="R177">
    <cfRule type="expression" dxfId="116" priority="30">
      <formula>#REF!="nee"</formula>
    </cfRule>
  </conditionalFormatting>
  <conditionalFormatting sqref="R177">
    <cfRule type="expression" dxfId="115" priority="29">
      <formula>P177="nee"</formula>
    </cfRule>
  </conditionalFormatting>
  <conditionalFormatting sqref="R111">
    <cfRule type="expression" dxfId="114" priority="26">
      <formula>#REF!="nee"</formula>
    </cfRule>
  </conditionalFormatting>
  <conditionalFormatting sqref="R111">
    <cfRule type="expression" dxfId="113" priority="25">
      <formula>P111="nee"</formula>
    </cfRule>
  </conditionalFormatting>
  <conditionalFormatting sqref="AA111">
    <cfRule type="expression" dxfId="112" priority="28">
      <formula>Z111="nee"</formula>
    </cfRule>
  </conditionalFormatting>
  <conditionalFormatting sqref="AB111">
    <cfRule type="expression" dxfId="111" priority="27">
      <formula>Z111="nee"</formula>
    </cfRule>
  </conditionalFormatting>
  <conditionalFormatting sqref="R129">
    <cfRule type="expression" dxfId="110" priority="22">
      <formula>#REF!="nee"</formula>
    </cfRule>
  </conditionalFormatting>
  <conditionalFormatting sqref="R129">
    <cfRule type="expression" dxfId="109" priority="21">
      <formula>P129="nee"</formula>
    </cfRule>
  </conditionalFormatting>
  <conditionalFormatting sqref="AA129">
    <cfRule type="expression" dxfId="108" priority="24">
      <formula>Z129="nee"</formula>
    </cfRule>
  </conditionalFormatting>
  <conditionalFormatting sqref="AB129">
    <cfRule type="expression" dxfId="107" priority="23">
      <formula>Z129="nee"</formula>
    </cfRule>
  </conditionalFormatting>
  <conditionalFormatting sqref="R147">
    <cfRule type="expression" dxfId="106" priority="18">
      <formula>#REF!="nee"</formula>
    </cfRule>
  </conditionalFormatting>
  <conditionalFormatting sqref="R147">
    <cfRule type="expression" dxfId="105" priority="17">
      <formula>P147="nee"</formula>
    </cfRule>
  </conditionalFormatting>
  <conditionalFormatting sqref="AA147">
    <cfRule type="expression" dxfId="104" priority="20">
      <formula>Z147="nee"</formula>
    </cfRule>
  </conditionalFormatting>
  <conditionalFormatting sqref="AB147">
    <cfRule type="expression" dxfId="103" priority="19">
      <formula>Z147="nee"</formula>
    </cfRule>
  </conditionalFormatting>
  <conditionalFormatting sqref="R165">
    <cfRule type="expression" dxfId="102" priority="14">
      <formula>#REF!="nee"</formula>
    </cfRule>
  </conditionalFormatting>
  <conditionalFormatting sqref="R165">
    <cfRule type="expression" dxfId="101" priority="13">
      <formula>P165="nee"</formula>
    </cfRule>
  </conditionalFormatting>
  <conditionalFormatting sqref="AA165">
    <cfRule type="expression" dxfId="100" priority="16">
      <formula>Z165="nee"</formula>
    </cfRule>
  </conditionalFormatting>
  <conditionalFormatting sqref="AB165">
    <cfRule type="expression" dxfId="99" priority="15">
      <formula>Z165="nee"</formula>
    </cfRule>
  </conditionalFormatting>
  <conditionalFormatting sqref="R175">
    <cfRule type="expression" dxfId="98" priority="12">
      <formula>#REF!="nee"</formula>
    </cfRule>
  </conditionalFormatting>
  <conditionalFormatting sqref="R175">
    <cfRule type="expression" dxfId="97" priority="11">
      <formula>P175="nee"</formula>
    </cfRule>
  </conditionalFormatting>
  <conditionalFormatting sqref="R157">
    <cfRule type="expression" dxfId="96" priority="10">
      <formula>#REF!="nee"</formula>
    </cfRule>
  </conditionalFormatting>
  <conditionalFormatting sqref="R157">
    <cfRule type="expression" dxfId="95" priority="9">
      <formula>P157="nee"</formula>
    </cfRule>
  </conditionalFormatting>
  <conditionalFormatting sqref="R139">
    <cfRule type="expression" dxfId="94" priority="8">
      <formula>#REF!="nee"</formula>
    </cfRule>
  </conditionalFormatting>
  <conditionalFormatting sqref="R139">
    <cfRule type="expression" dxfId="93" priority="7">
      <formula>P139="nee"</formula>
    </cfRule>
  </conditionalFormatting>
  <conditionalFormatting sqref="R121">
    <cfRule type="expression" dxfId="92" priority="6">
      <formula>#REF!="nee"</formula>
    </cfRule>
  </conditionalFormatting>
  <conditionalFormatting sqref="R121">
    <cfRule type="expression" dxfId="91" priority="5">
      <formula>P121="nee"</formula>
    </cfRule>
  </conditionalFormatting>
  <conditionalFormatting sqref="R112:R115">
    <cfRule type="expression" dxfId="90" priority="4">
      <formula>#REF!="nee"</formula>
    </cfRule>
  </conditionalFormatting>
  <conditionalFormatting sqref="R148:R151">
    <cfRule type="expression" dxfId="89" priority="3">
      <formula>#REF!="nee"</formula>
    </cfRule>
  </conditionalFormatting>
  <conditionalFormatting sqref="R166:R169">
    <cfRule type="expression" dxfId="88" priority="2">
      <formula>#REF!="nee"</formula>
    </cfRule>
  </conditionalFormatting>
  <conditionalFormatting sqref="R130:R133">
    <cfRule type="expression" dxfId="87" priority="1">
      <formula>#REF!="nee"</formula>
    </cfRule>
  </conditionalFormatting>
  <conditionalFormatting sqref="G121:H123">
    <cfRule type="expression" dxfId="86" priority="47">
      <formula>$E$47="Subscription"</formula>
    </cfRule>
  </conditionalFormatting>
  <conditionalFormatting sqref="G139:H141">
    <cfRule type="expression" dxfId="85" priority="48">
      <formula>$E$65="Subscription"</formula>
    </cfRule>
  </conditionalFormatting>
  <conditionalFormatting sqref="G157:H159">
    <cfRule type="expression" dxfId="84" priority="49">
      <formula>$E$83="Subscription"</formula>
    </cfRule>
  </conditionalFormatting>
  <conditionalFormatting sqref="G175:H177">
    <cfRule type="expression" dxfId="83" priority="50">
      <formula>$E$101="Subscription"</formula>
    </cfRule>
  </conditionalFormatting>
  <dataValidations count="2">
    <dataValidation type="list" allowBlank="1" showInputMessage="1" showErrorMessage="1" sqref="E47 E65 E83 E101 E119 E137 E155 E173" xr:uid="{A3A46345-1A2C-4E05-8DE9-E8E4B53800FD}">
      <formula1>"Aanschaf | Perpetual, Subscription"</formula1>
    </dataValidation>
    <dataValidation type="list" allowBlank="1" showInputMessage="1" showErrorMessage="1" sqref="P103:P105 P49:P51 P39:P43 Z75:Z79 Z93:Z97 Z39:Z43 P93:P97 P67:P69 P85:P87 P75:P79 Z57:Z61 P57:P61 P175:P177 P121:P123 P111:P115 Z147:Z151 Z165:Z169 Z111:Z115 P165:P169 P139:P141 P157:P159 P147:P151 Z129:Z133 P129:P133" xr:uid="{93C0DA7E-AF06-409A-91DD-6FEA6D953E81}">
      <formula1>"ja,nee"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74427-CDF6-4563-A045-2D7EC20CA1C8}">
  <sheetPr codeName="Blad13"/>
  <dimension ref="A1:AJ757"/>
  <sheetViews>
    <sheetView showGridLines="0" topLeftCell="A20" zoomScale="80" zoomScaleNormal="80" workbookViewId="0">
      <selection activeCell="G38" sqref="G38"/>
    </sheetView>
  </sheetViews>
  <sheetFormatPr defaultColWidth="0" defaultRowHeight="0" customHeight="1" zeroHeight="1" outlineLevelRow="1" outlineLevelCol="3" x14ac:dyDescent="0.3"/>
  <cols>
    <col min="1" max="1" width="3.7265625" style="5" customWidth="1"/>
    <col min="2" max="2" width="7.453125" style="73" customWidth="1"/>
    <col min="3" max="3" width="18.81640625" style="162" customWidth="1"/>
    <col min="4" max="4" width="60.7265625" style="171" customWidth="1"/>
    <col min="5" max="5" width="20.7265625" style="4" customWidth="1" outlineLevel="1"/>
    <col min="6" max="6" width="15.7265625" style="67" customWidth="1" outlineLevel="2"/>
    <col min="7" max="7" width="15.7265625" style="6" customWidth="1" outlineLevel="3"/>
    <col min="8" max="8" width="15.7265625" style="6" customWidth="1" outlineLevel="2"/>
    <col min="9" max="9" width="15.7265625" style="6" customWidth="1" outlineLevel="1"/>
    <col min="10" max="11" width="15.7265625" style="6" customWidth="1"/>
    <col min="12" max="12" width="5.81640625" style="21" customWidth="1"/>
    <col min="13" max="13" width="20.7265625" style="21" customWidth="1"/>
    <col min="14" max="14" width="45.7265625" style="162" customWidth="1"/>
    <col min="15" max="15" width="15.7265625" style="162" customWidth="1"/>
    <col min="16" max="16" width="14.7265625" style="5" customWidth="1"/>
    <col min="17" max="18" width="15.7265625" style="5" customWidth="1" outlineLevel="1"/>
    <col min="19" max="21" width="15.7265625" style="5" customWidth="1"/>
    <col min="22" max="22" width="3.7265625" style="5" customWidth="1"/>
    <col min="23" max="23" width="20.7265625" style="5" customWidth="1"/>
    <col min="24" max="24" width="45.7265625" style="162" customWidth="1"/>
    <col min="25" max="25" width="15.7265625" style="162" customWidth="1" outlineLevel="1"/>
    <col min="26" max="26" width="14.7265625" style="5" customWidth="1" outlineLevel="1"/>
    <col min="27" max="27" width="12.7265625" style="73" customWidth="1" outlineLevel="1"/>
    <col min="28" max="28" width="16.7265625" style="5" customWidth="1" outlineLevel="1"/>
    <col min="29" max="29" width="31.26953125" style="5" customWidth="1"/>
    <col min="30" max="31" width="16.7265625" style="5" customWidth="1"/>
    <col min="32" max="32" width="3.7265625" style="5" customWidth="1"/>
    <col min="33" max="36" width="0" style="5" hidden="1" customWidth="1"/>
    <col min="37" max="16384" width="8.81640625" style="5" hidden="1"/>
  </cols>
  <sheetData>
    <row r="1" spans="1:31" ht="16.899999999999999" customHeight="1" x14ac:dyDescent="0.45">
      <c r="A1" s="287" t="str">
        <f>D12</f>
        <v xml:space="preserve">Integratie B1 : </v>
      </c>
      <c r="B1" s="79"/>
      <c r="C1" s="170"/>
      <c r="F1" s="6"/>
      <c r="J1" s="7"/>
      <c r="K1" s="7"/>
      <c r="L1" s="7"/>
      <c r="M1" s="7"/>
      <c r="AA1" s="5"/>
    </row>
    <row r="2" spans="1:31" s="3" customFormat="1" ht="23" x14ac:dyDescent="0.45">
      <c r="A2" s="287" t="str">
        <f>D15</f>
        <v xml:space="preserve">Integratie B2 : </v>
      </c>
      <c r="B2" s="79"/>
      <c r="C2" s="25" t="str">
        <f>Samenvatting!B2</f>
        <v>Europese openbare aanbesteding</v>
      </c>
      <c r="D2" s="118"/>
      <c r="E2" s="8"/>
      <c r="F2" s="8"/>
      <c r="G2" s="8"/>
      <c r="H2" s="8"/>
      <c r="I2" s="8"/>
      <c r="J2" s="10"/>
      <c r="K2" s="10"/>
      <c r="L2" s="10"/>
      <c r="M2" s="10"/>
      <c r="N2" s="163"/>
      <c r="O2" s="163"/>
      <c r="P2" s="10"/>
      <c r="Q2" s="10"/>
      <c r="R2" s="10"/>
      <c r="S2" s="10"/>
      <c r="T2" s="10"/>
      <c r="U2" s="10"/>
      <c r="V2" s="10"/>
      <c r="W2" s="10"/>
      <c r="X2" s="163"/>
      <c r="Y2" s="163"/>
      <c r="Z2" s="10"/>
      <c r="AA2" s="10"/>
      <c r="AB2" s="10"/>
      <c r="AC2" s="10"/>
      <c r="AD2" s="10"/>
      <c r="AE2" s="10"/>
    </row>
    <row r="3" spans="1:31" s="11" customFormat="1" ht="17.5" x14ac:dyDescent="0.35">
      <c r="A3" s="287" t="str">
        <f>D18</f>
        <v xml:space="preserve">Integratie B3 : </v>
      </c>
      <c r="B3" s="80"/>
      <c r="C3" s="12" t="str">
        <f>Samenvatting!B3</f>
        <v>Vervanging LAN omgeving</v>
      </c>
      <c r="D3" s="172"/>
      <c r="E3" s="13"/>
      <c r="F3" s="13"/>
      <c r="G3" s="13"/>
      <c r="H3" s="13"/>
      <c r="I3" s="13"/>
      <c r="J3" s="10"/>
      <c r="K3" s="10"/>
      <c r="L3" s="10"/>
      <c r="M3" s="10"/>
      <c r="N3" s="163"/>
      <c r="O3" s="163"/>
      <c r="P3" s="10"/>
      <c r="Q3" s="10"/>
      <c r="R3" s="10"/>
      <c r="S3" s="10"/>
      <c r="T3" s="10"/>
      <c r="U3" s="10"/>
      <c r="V3" s="10"/>
      <c r="W3" s="10"/>
      <c r="X3" s="163"/>
      <c r="Y3" s="163"/>
      <c r="Z3" s="10"/>
      <c r="AA3" s="10"/>
      <c r="AB3" s="10"/>
      <c r="AC3" s="10"/>
      <c r="AD3" s="10"/>
      <c r="AE3" s="10"/>
    </row>
    <row r="4" spans="1:31" s="11" customFormat="1" ht="19.5" x14ac:dyDescent="0.35">
      <c r="A4" s="287" t="str">
        <f>D21</f>
        <v xml:space="preserve">Integratie B4 : </v>
      </c>
      <c r="B4" s="80"/>
      <c r="C4" s="119" t="s">
        <v>348</v>
      </c>
      <c r="D4" s="172"/>
      <c r="E4" s="13"/>
      <c r="F4" s="13"/>
      <c r="G4" s="13"/>
      <c r="H4" s="13"/>
      <c r="I4" s="13"/>
      <c r="J4" s="10"/>
      <c r="K4" s="10"/>
      <c r="L4" s="10"/>
      <c r="M4" s="10"/>
      <c r="N4" s="163"/>
      <c r="O4" s="163"/>
      <c r="P4" s="10"/>
      <c r="Q4" s="10"/>
      <c r="R4" s="10"/>
      <c r="S4" s="10"/>
      <c r="T4" s="10"/>
      <c r="U4" s="10"/>
      <c r="V4" s="10"/>
      <c r="W4" s="10"/>
      <c r="X4" s="163"/>
      <c r="Y4" s="163"/>
      <c r="Z4" s="10"/>
      <c r="AA4" s="10"/>
      <c r="AB4" s="10"/>
      <c r="AC4" s="10"/>
      <c r="AD4" s="10"/>
      <c r="AE4" s="10"/>
    </row>
    <row r="5" spans="1:31" s="11" customFormat="1" ht="15" x14ac:dyDescent="0.3">
      <c r="A5" s="287"/>
      <c r="B5" s="80"/>
      <c r="C5" s="15" t="str">
        <f>Samenvatting!B5</f>
        <v>IUC24-009</v>
      </c>
      <c r="D5" s="172"/>
      <c r="E5" s="13"/>
      <c r="F5" s="13"/>
      <c r="G5" s="13"/>
      <c r="H5" s="13"/>
      <c r="I5" s="13"/>
      <c r="J5" s="10"/>
      <c r="K5" s="10"/>
      <c r="L5" s="10"/>
      <c r="M5" s="10"/>
      <c r="N5" s="163"/>
      <c r="O5" s="163"/>
      <c r="P5" s="10"/>
      <c r="Q5" s="10"/>
      <c r="R5" s="10"/>
      <c r="S5" s="10"/>
      <c r="T5" s="10"/>
      <c r="U5" s="10"/>
      <c r="V5" s="10"/>
      <c r="W5" s="10"/>
      <c r="X5" s="163"/>
      <c r="Y5" s="163"/>
      <c r="Z5" s="10"/>
      <c r="AA5" s="10"/>
      <c r="AB5" s="10"/>
      <c r="AC5" s="10"/>
      <c r="AD5" s="10"/>
      <c r="AE5" s="10"/>
    </row>
    <row r="6" spans="1:31" s="11" customFormat="1" ht="15" x14ac:dyDescent="0.3">
      <c r="A6" s="287"/>
      <c r="B6" s="80"/>
      <c r="C6" s="120" t="s">
        <v>6</v>
      </c>
      <c r="D6" s="172"/>
      <c r="E6" s="13"/>
      <c r="F6" s="13"/>
      <c r="G6" s="13"/>
      <c r="H6" s="13"/>
      <c r="I6" s="13"/>
      <c r="J6" s="10"/>
      <c r="K6" s="10"/>
      <c r="L6" s="10"/>
      <c r="M6" s="10"/>
      <c r="N6" s="163"/>
      <c r="O6" s="163"/>
      <c r="P6" s="10"/>
      <c r="Q6" s="10"/>
      <c r="R6" s="10"/>
      <c r="S6" s="10"/>
      <c r="T6" s="10"/>
      <c r="U6" s="10"/>
      <c r="V6" s="10"/>
      <c r="W6" s="10"/>
      <c r="X6" s="163"/>
      <c r="Y6" s="163"/>
      <c r="Z6" s="10"/>
      <c r="AA6" s="10"/>
      <c r="AB6" s="10"/>
      <c r="AC6" s="10"/>
      <c r="AD6" s="10"/>
      <c r="AE6" s="10"/>
    </row>
    <row r="7" spans="1:31" s="11" customFormat="1" ht="14" thickBot="1" x14ac:dyDescent="0.35">
      <c r="A7" s="288"/>
      <c r="B7" s="80"/>
      <c r="C7" s="173"/>
      <c r="D7" s="173"/>
      <c r="E7" s="24"/>
      <c r="F7" s="20"/>
      <c r="G7" s="20"/>
      <c r="H7" s="20"/>
      <c r="I7" s="20"/>
      <c r="J7" s="20"/>
      <c r="K7" s="20"/>
      <c r="L7" s="20"/>
      <c r="M7" s="20"/>
      <c r="N7" s="164"/>
      <c r="O7" s="164"/>
      <c r="P7" s="20"/>
      <c r="Q7" s="20"/>
      <c r="R7" s="20"/>
      <c r="S7" s="20"/>
      <c r="T7" s="20"/>
      <c r="U7" s="20"/>
      <c r="V7" s="20"/>
      <c r="W7" s="20"/>
      <c r="X7" s="164"/>
      <c r="Y7" s="164"/>
      <c r="Z7" s="20"/>
      <c r="AA7" s="20"/>
      <c r="AB7" s="20"/>
      <c r="AC7" s="20"/>
      <c r="AD7" s="20"/>
      <c r="AE7" s="20"/>
    </row>
    <row r="8" spans="1:31" s="11" customFormat="1" ht="13.5" x14ac:dyDescent="0.3">
      <c r="A8" s="288"/>
      <c r="B8" s="80"/>
      <c r="C8" s="174"/>
      <c r="D8" s="174"/>
      <c r="E8" s="17"/>
      <c r="F8" s="18"/>
      <c r="G8" s="18"/>
      <c r="H8" s="18"/>
      <c r="I8" s="18"/>
      <c r="J8" s="18"/>
      <c r="K8" s="18"/>
      <c r="L8" s="18"/>
      <c r="M8" s="18"/>
      <c r="N8" s="165"/>
      <c r="O8" s="165"/>
      <c r="P8" s="18"/>
      <c r="Q8" s="18"/>
      <c r="R8" s="18"/>
      <c r="S8" s="18"/>
      <c r="T8" s="18"/>
      <c r="U8" s="18"/>
      <c r="V8" s="18"/>
      <c r="W8" s="18"/>
      <c r="X8" s="165"/>
      <c r="Y8" s="165"/>
      <c r="Z8" s="18"/>
      <c r="AA8" s="18"/>
      <c r="AB8" s="18"/>
      <c r="AC8" s="18"/>
      <c r="AD8" s="18"/>
      <c r="AE8" s="18"/>
    </row>
    <row r="9" spans="1:31" s="11" customFormat="1" ht="19.899999999999999" customHeight="1" x14ac:dyDescent="0.3">
      <c r="A9" s="289"/>
      <c r="B9" s="80"/>
      <c r="C9" s="175"/>
      <c r="D9" s="174"/>
      <c r="E9" s="217" t="s">
        <v>23</v>
      </c>
      <c r="F9" s="217" t="s">
        <v>51</v>
      </c>
      <c r="G9" s="217" t="s">
        <v>18</v>
      </c>
      <c r="H9" s="217" t="s">
        <v>7</v>
      </c>
      <c r="I9" s="283"/>
      <c r="J9" s="18"/>
      <c r="K9" s="18"/>
      <c r="L9" s="18"/>
      <c r="M9" s="18"/>
      <c r="N9" s="165"/>
      <c r="O9" s="165"/>
      <c r="P9" s="18"/>
      <c r="Q9" s="18"/>
      <c r="R9" s="18"/>
      <c r="S9" s="18"/>
      <c r="T9" s="18"/>
      <c r="U9" s="18"/>
      <c r="V9" s="18"/>
      <c r="W9" s="18"/>
      <c r="X9" s="165"/>
      <c r="Y9" s="165"/>
      <c r="Z9" s="18"/>
      <c r="AA9" s="18"/>
      <c r="AB9" s="18"/>
      <c r="AC9" s="18"/>
      <c r="AD9" s="18"/>
      <c r="AE9" s="18"/>
    </row>
    <row r="10" spans="1:31" s="11" customFormat="1" ht="19.5" outlineLevel="1" x14ac:dyDescent="0.35">
      <c r="A10" s="59"/>
      <c r="B10" s="81" t="s">
        <v>39</v>
      </c>
      <c r="C10" s="99" t="s">
        <v>271</v>
      </c>
      <c r="D10" s="186"/>
      <c r="E10" s="90">
        <f>J25</f>
        <v>0</v>
      </c>
      <c r="F10" s="90">
        <f>T25</f>
        <v>0</v>
      </c>
      <c r="G10" s="90">
        <f>AE25</f>
        <v>0</v>
      </c>
      <c r="H10" s="90">
        <f>SUM(E10:G10)</f>
        <v>0</v>
      </c>
      <c r="I10" s="283"/>
      <c r="J10" s="76"/>
      <c r="K10" s="76"/>
      <c r="L10" s="76"/>
      <c r="M10" s="76"/>
      <c r="N10" s="166"/>
      <c r="O10" s="166"/>
      <c r="P10" s="76"/>
      <c r="Q10" s="76"/>
      <c r="R10" s="76"/>
      <c r="S10" s="76"/>
      <c r="T10" s="76"/>
      <c r="U10" s="76"/>
      <c r="V10" s="76"/>
      <c r="W10" s="76"/>
      <c r="X10" s="166"/>
      <c r="Y10" s="166"/>
      <c r="Z10" s="76"/>
      <c r="AA10" s="76"/>
      <c r="AB10" s="76"/>
      <c r="AC10" s="76"/>
      <c r="AD10" s="76"/>
      <c r="AE10" s="76"/>
    </row>
    <row r="11" spans="1:31" s="11" customFormat="1" ht="19.5" outlineLevel="1" x14ac:dyDescent="0.35">
      <c r="A11" s="59"/>
      <c r="B11" s="81" t="s">
        <v>40</v>
      </c>
      <c r="C11" s="99" t="s">
        <v>272</v>
      </c>
      <c r="D11" s="186"/>
      <c r="E11" s="90">
        <f>J35</f>
        <v>0</v>
      </c>
      <c r="F11" s="90">
        <f>T35</f>
        <v>0</v>
      </c>
      <c r="G11" s="257" t="s">
        <v>29</v>
      </c>
      <c r="H11" s="90">
        <f>SUM(E11:G11)</f>
        <v>0</v>
      </c>
      <c r="I11" s="283"/>
      <c r="J11" s="76"/>
      <c r="K11" s="76"/>
      <c r="L11" s="76"/>
      <c r="M11" s="76"/>
      <c r="N11" s="166"/>
      <c r="O11" s="166"/>
      <c r="P11" s="76"/>
      <c r="Q11" s="76"/>
      <c r="R11" s="76"/>
      <c r="S11" s="76"/>
      <c r="T11" s="76"/>
      <c r="U11" s="76"/>
      <c r="V11" s="76"/>
      <c r="W11" s="76"/>
      <c r="X11" s="166"/>
      <c r="Y11" s="166"/>
      <c r="Z11" s="76"/>
      <c r="AA11" s="76"/>
      <c r="AB11" s="76"/>
      <c r="AC11" s="76"/>
      <c r="AD11" s="76"/>
      <c r="AE11" s="76"/>
    </row>
    <row r="12" spans="1:31" s="11" customFormat="1" ht="20" thickBot="1" x14ac:dyDescent="0.4">
      <c r="A12" s="59"/>
      <c r="B12" s="145"/>
      <c r="C12" s="177" t="s">
        <v>7</v>
      </c>
      <c r="D12" s="282" t="str">
        <f>E25&amp;G25</f>
        <v xml:space="preserve">Integratie B1 : </v>
      </c>
      <c r="E12" s="146">
        <f>SUM(E10:E11)</f>
        <v>0</v>
      </c>
      <c r="F12" s="146">
        <f>SUM(F10:F11)</f>
        <v>0</v>
      </c>
      <c r="G12" s="146">
        <f>SUM(G10:G11)</f>
        <v>0</v>
      </c>
      <c r="H12" s="146">
        <f>SUM(H10:H11)</f>
        <v>0</v>
      </c>
      <c r="I12" s="283"/>
      <c r="J12" s="76"/>
      <c r="K12" s="76"/>
      <c r="L12" s="76"/>
      <c r="M12" s="76"/>
      <c r="N12" s="166"/>
      <c r="O12" s="166"/>
      <c r="P12" s="76"/>
      <c r="Q12" s="76"/>
      <c r="R12" s="76"/>
      <c r="S12" s="76"/>
      <c r="T12" s="76"/>
      <c r="U12" s="76"/>
      <c r="V12" s="76"/>
      <c r="W12" s="76"/>
      <c r="X12" s="166"/>
      <c r="Y12" s="166"/>
      <c r="Z12" s="76"/>
      <c r="AA12" s="76"/>
      <c r="AB12" s="76"/>
      <c r="AC12" s="76"/>
      <c r="AD12" s="76"/>
      <c r="AE12" s="76"/>
    </row>
    <row r="13" spans="1:31" s="11" customFormat="1" ht="19.5" outlineLevel="1" x14ac:dyDescent="0.35">
      <c r="A13" s="59"/>
      <c r="B13" s="81" t="s">
        <v>9</v>
      </c>
      <c r="C13" s="99" t="s">
        <v>273</v>
      </c>
      <c r="D13" s="188"/>
      <c r="E13" s="147">
        <f>J43</f>
        <v>0</v>
      </c>
      <c r="F13" s="147">
        <f>T43</f>
        <v>0</v>
      </c>
      <c r="G13" s="147">
        <f>AE43</f>
        <v>0</v>
      </c>
      <c r="H13" s="147">
        <f>SUM(E13:G13)</f>
        <v>0</v>
      </c>
      <c r="I13" s="76"/>
      <c r="J13" s="76"/>
      <c r="K13" s="76"/>
      <c r="L13" s="76"/>
      <c r="M13" s="76"/>
      <c r="N13" s="166"/>
      <c r="O13" s="166"/>
      <c r="P13" s="76"/>
      <c r="Q13" s="76"/>
      <c r="R13" s="76"/>
      <c r="S13" s="76"/>
      <c r="T13" s="76"/>
      <c r="U13" s="76"/>
      <c r="V13" s="76"/>
      <c r="W13" s="76"/>
      <c r="X13" s="166"/>
      <c r="Y13" s="166"/>
      <c r="Z13" s="76"/>
      <c r="AA13" s="76"/>
      <c r="AB13" s="76"/>
      <c r="AC13" s="76"/>
      <c r="AD13" s="76"/>
      <c r="AE13" s="76"/>
    </row>
    <row r="14" spans="1:31" s="11" customFormat="1" ht="19.5" outlineLevel="1" x14ac:dyDescent="0.35">
      <c r="A14" s="59"/>
      <c r="B14" s="81" t="s">
        <v>10</v>
      </c>
      <c r="C14" s="99" t="s">
        <v>274</v>
      </c>
      <c r="D14" s="186"/>
      <c r="E14" s="90">
        <f>J53</f>
        <v>0</v>
      </c>
      <c r="F14" s="90">
        <f>T53</f>
        <v>0</v>
      </c>
      <c r="G14" s="257" t="s">
        <v>29</v>
      </c>
      <c r="H14" s="90">
        <f>SUM(E14:G14)</f>
        <v>0</v>
      </c>
      <c r="I14" s="76"/>
      <c r="J14" s="76"/>
      <c r="K14" s="76"/>
      <c r="L14" s="76"/>
      <c r="M14" s="76"/>
      <c r="N14" s="166"/>
      <c r="O14" s="166"/>
      <c r="P14" s="76"/>
      <c r="Q14" s="76"/>
      <c r="R14" s="76"/>
      <c r="S14" s="76"/>
      <c r="T14" s="76"/>
      <c r="U14" s="76"/>
      <c r="V14" s="76"/>
      <c r="W14" s="76"/>
      <c r="X14" s="166"/>
      <c r="Y14" s="166"/>
      <c r="Z14" s="76"/>
      <c r="AA14" s="76"/>
      <c r="AB14" s="76"/>
      <c r="AC14" s="76"/>
      <c r="AD14" s="76"/>
      <c r="AE14" s="76"/>
    </row>
    <row r="15" spans="1:31" s="11" customFormat="1" ht="20" thickBot="1" x14ac:dyDescent="0.4">
      <c r="A15" s="59"/>
      <c r="B15" s="145"/>
      <c r="C15" s="177" t="s">
        <v>7</v>
      </c>
      <c r="D15" s="282" t="str">
        <f>E43&amp;G43</f>
        <v xml:space="preserve">Integratie B2 : </v>
      </c>
      <c r="E15" s="146">
        <f>SUM(E13:E14)</f>
        <v>0</v>
      </c>
      <c r="F15" s="146">
        <f>SUM(F13:F14)</f>
        <v>0</v>
      </c>
      <c r="G15" s="146">
        <f>SUM(G13:G14)</f>
        <v>0</v>
      </c>
      <c r="H15" s="146">
        <f>SUM(H13:H14)</f>
        <v>0</v>
      </c>
      <c r="I15" s="76"/>
      <c r="J15" s="76"/>
      <c r="K15" s="76"/>
      <c r="L15" s="76"/>
      <c r="M15" s="76"/>
      <c r="N15" s="166"/>
      <c r="O15" s="166"/>
      <c r="P15" s="76"/>
      <c r="Q15" s="76"/>
      <c r="R15" s="76"/>
      <c r="S15" s="76"/>
      <c r="T15" s="76"/>
      <c r="U15" s="76"/>
      <c r="V15" s="76"/>
      <c r="W15" s="76"/>
      <c r="X15" s="166"/>
      <c r="Y15" s="166"/>
      <c r="Z15" s="76"/>
      <c r="AA15" s="76"/>
      <c r="AB15" s="76"/>
      <c r="AC15" s="76"/>
      <c r="AD15" s="76"/>
      <c r="AE15" s="76"/>
    </row>
    <row r="16" spans="1:31" s="11" customFormat="1" ht="19.5" outlineLevel="1" x14ac:dyDescent="0.35">
      <c r="A16" s="59"/>
      <c r="B16" s="81" t="s">
        <v>52</v>
      </c>
      <c r="C16" s="99" t="s">
        <v>275</v>
      </c>
      <c r="D16" s="186"/>
      <c r="E16" s="90">
        <f>J61</f>
        <v>0</v>
      </c>
      <c r="F16" s="90">
        <f>T61</f>
        <v>0</v>
      </c>
      <c r="G16" s="90">
        <f>AE61</f>
        <v>0</v>
      </c>
      <c r="H16" s="90">
        <f>SUM(E16:G16)</f>
        <v>0</v>
      </c>
      <c r="I16" s="76"/>
      <c r="J16" s="76"/>
      <c r="K16" s="76"/>
      <c r="L16" s="76"/>
      <c r="M16" s="76"/>
      <c r="N16" s="166"/>
      <c r="O16" s="166"/>
      <c r="P16" s="76"/>
      <c r="Q16" s="76"/>
      <c r="R16" s="76"/>
      <c r="S16" s="76"/>
      <c r="T16" s="76"/>
      <c r="U16" s="76"/>
      <c r="V16" s="76"/>
      <c r="W16" s="76"/>
      <c r="X16" s="166"/>
      <c r="Y16" s="166"/>
      <c r="Z16" s="76"/>
      <c r="AA16" s="76"/>
      <c r="AB16" s="76"/>
      <c r="AC16" s="76"/>
      <c r="AD16" s="76"/>
      <c r="AE16" s="76"/>
    </row>
    <row r="17" spans="1:34" s="11" customFormat="1" ht="19.5" outlineLevel="1" x14ac:dyDescent="0.35">
      <c r="A17" s="59"/>
      <c r="B17" s="81" t="s">
        <v>53</v>
      </c>
      <c r="C17" s="99" t="s">
        <v>276</v>
      </c>
      <c r="D17" s="186"/>
      <c r="E17" s="90">
        <f>J71</f>
        <v>0</v>
      </c>
      <c r="F17" s="90">
        <f>T71</f>
        <v>0</v>
      </c>
      <c r="G17" s="257" t="s">
        <v>29</v>
      </c>
      <c r="H17" s="90">
        <f>SUM(E17:G17)</f>
        <v>0</v>
      </c>
      <c r="I17" s="76"/>
      <c r="J17" s="76"/>
      <c r="K17" s="76"/>
      <c r="L17" s="76"/>
      <c r="M17" s="76"/>
      <c r="N17" s="166"/>
      <c r="O17" s="166"/>
      <c r="P17" s="76"/>
      <c r="Q17" s="76"/>
      <c r="R17" s="76"/>
      <c r="S17" s="76"/>
      <c r="T17" s="76"/>
      <c r="U17" s="76"/>
      <c r="V17" s="76"/>
      <c r="W17" s="76"/>
      <c r="X17" s="166"/>
      <c r="Y17" s="166"/>
      <c r="Z17" s="76"/>
      <c r="AA17" s="76"/>
      <c r="AB17" s="76"/>
      <c r="AC17" s="76"/>
      <c r="AD17" s="76"/>
      <c r="AE17" s="76"/>
    </row>
    <row r="18" spans="1:34" s="11" customFormat="1" ht="20" thickBot="1" x14ac:dyDescent="0.4">
      <c r="A18" s="59"/>
      <c r="B18" s="145"/>
      <c r="C18" s="177" t="s">
        <v>7</v>
      </c>
      <c r="D18" s="282" t="str">
        <f>E61&amp;G61</f>
        <v xml:space="preserve">Integratie B3 : </v>
      </c>
      <c r="E18" s="146">
        <f>SUM(E16:E17)</f>
        <v>0</v>
      </c>
      <c r="F18" s="146">
        <f>SUM(F16:F17)</f>
        <v>0</v>
      </c>
      <c r="G18" s="146">
        <f>SUM(G16:G17)</f>
        <v>0</v>
      </c>
      <c r="H18" s="146">
        <f>SUM(H16:H17)</f>
        <v>0</v>
      </c>
      <c r="I18" s="76"/>
      <c r="J18" s="76"/>
      <c r="K18" s="76"/>
      <c r="L18" s="76"/>
      <c r="M18" s="76"/>
      <c r="N18" s="166"/>
      <c r="O18" s="166"/>
      <c r="P18" s="76"/>
      <c r="Q18" s="76"/>
      <c r="R18" s="76"/>
      <c r="S18" s="76"/>
      <c r="T18" s="76"/>
      <c r="U18" s="76"/>
      <c r="V18" s="76"/>
      <c r="W18" s="76"/>
      <c r="X18" s="166"/>
      <c r="Y18" s="166"/>
      <c r="Z18" s="76"/>
      <c r="AA18" s="76"/>
      <c r="AB18" s="76"/>
      <c r="AC18" s="76"/>
      <c r="AD18" s="76"/>
      <c r="AE18" s="76"/>
    </row>
    <row r="19" spans="1:34" s="11" customFormat="1" ht="19.5" outlineLevel="1" x14ac:dyDescent="0.35">
      <c r="A19" s="59"/>
      <c r="B19" s="81" t="s">
        <v>58</v>
      </c>
      <c r="C19" s="99" t="s">
        <v>277</v>
      </c>
      <c r="D19" s="186"/>
      <c r="E19" s="90">
        <f>J79</f>
        <v>0</v>
      </c>
      <c r="F19" s="90">
        <f>T79</f>
        <v>0</v>
      </c>
      <c r="G19" s="90">
        <f>AE79</f>
        <v>0</v>
      </c>
      <c r="H19" s="90">
        <f>SUM(E19:G19)</f>
        <v>0</v>
      </c>
      <c r="I19" s="76"/>
      <c r="J19" s="76"/>
      <c r="K19" s="76"/>
      <c r="L19" s="76"/>
      <c r="M19" s="76"/>
      <c r="N19" s="166"/>
      <c r="O19" s="166"/>
      <c r="P19" s="76"/>
      <c r="Q19" s="76"/>
      <c r="R19" s="76"/>
      <c r="S19" s="76"/>
      <c r="T19" s="76"/>
      <c r="U19" s="76"/>
      <c r="V19" s="76"/>
      <c r="W19" s="76"/>
      <c r="X19" s="166"/>
      <c r="Y19" s="166"/>
      <c r="Z19" s="76"/>
      <c r="AA19" s="76"/>
      <c r="AB19" s="76"/>
      <c r="AC19" s="76"/>
      <c r="AD19" s="76"/>
      <c r="AE19" s="76"/>
    </row>
    <row r="20" spans="1:34" s="11" customFormat="1" ht="19.5" outlineLevel="1" x14ac:dyDescent="0.35">
      <c r="A20" s="59"/>
      <c r="B20" s="81" t="s">
        <v>61</v>
      </c>
      <c r="C20" s="99" t="s">
        <v>278</v>
      </c>
      <c r="D20" s="186"/>
      <c r="E20" s="90">
        <f>J89</f>
        <v>0</v>
      </c>
      <c r="F20" s="90">
        <f>T89</f>
        <v>0</v>
      </c>
      <c r="G20" s="257" t="s">
        <v>29</v>
      </c>
      <c r="H20" s="90">
        <f>SUM(E20:G20)</f>
        <v>0</v>
      </c>
      <c r="I20" s="76"/>
      <c r="J20" s="76"/>
      <c r="K20" s="76"/>
      <c r="L20" s="76"/>
      <c r="M20" s="76"/>
      <c r="N20" s="166"/>
      <c r="O20" s="166"/>
      <c r="P20" s="76"/>
      <c r="Q20" s="76"/>
      <c r="R20" s="76"/>
      <c r="S20" s="76"/>
      <c r="T20" s="76"/>
      <c r="U20" s="76"/>
      <c r="V20" s="76"/>
      <c r="W20" s="76"/>
      <c r="X20" s="166"/>
      <c r="Y20" s="166"/>
      <c r="Z20" s="76"/>
      <c r="AA20" s="76"/>
      <c r="AB20" s="76"/>
      <c r="AC20" s="76"/>
      <c r="AD20" s="76"/>
      <c r="AE20" s="76"/>
    </row>
    <row r="21" spans="1:34" s="11" customFormat="1" ht="20" thickBot="1" x14ac:dyDescent="0.4">
      <c r="A21" s="59"/>
      <c r="B21" s="145"/>
      <c r="C21" s="177" t="s">
        <v>7</v>
      </c>
      <c r="D21" s="282" t="str">
        <f>E79&amp;G79</f>
        <v xml:space="preserve">Integratie B4 : </v>
      </c>
      <c r="E21" s="146">
        <f>SUM(E19:E20)</f>
        <v>0</v>
      </c>
      <c r="F21" s="146">
        <f>SUM(F19:F20)</f>
        <v>0</v>
      </c>
      <c r="G21" s="146">
        <f>SUM(G19:G20)</f>
        <v>0</v>
      </c>
      <c r="H21" s="146">
        <f>SUM(H19:H20)</f>
        <v>0</v>
      </c>
      <c r="I21" s="76"/>
      <c r="J21" s="76"/>
      <c r="K21" s="76"/>
      <c r="L21" s="76"/>
      <c r="M21" s="76"/>
      <c r="N21" s="166"/>
      <c r="O21" s="166"/>
      <c r="P21" s="76"/>
      <c r="Q21" s="76"/>
      <c r="R21" s="76"/>
      <c r="S21" s="76"/>
      <c r="T21" s="76"/>
      <c r="U21" s="76"/>
      <c r="V21" s="76"/>
      <c r="W21" s="76"/>
      <c r="X21" s="166"/>
      <c r="Y21" s="166"/>
      <c r="Z21" s="76"/>
      <c r="AA21" s="76"/>
      <c r="AB21" s="76"/>
      <c r="AC21" s="76"/>
      <c r="AD21" s="76"/>
      <c r="AE21" s="76"/>
    </row>
    <row r="22" spans="1:34" s="11" customFormat="1" ht="14" thickBot="1" x14ac:dyDescent="0.35">
      <c r="A22" s="59"/>
      <c r="B22" s="173"/>
      <c r="C22" s="173"/>
      <c r="D22" s="173"/>
      <c r="E22" s="24"/>
      <c r="F22" s="20"/>
      <c r="G22" s="20"/>
      <c r="H22" s="20"/>
      <c r="I22" s="20"/>
      <c r="J22" s="20"/>
      <c r="K22" s="20"/>
      <c r="L22" s="20"/>
      <c r="M22" s="20"/>
      <c r="N22" s="164"/>
      <c r="O22" s="164"/>
      <c r="P22" s="20"/>
      <c r="Q22" s="20"/>
      <c r="R22" s="20"/>
      <c r="S22" s="20"/>
      <c r="T22" s="20"/>
      <c r="U22" s="20"/>
      <c r="V22" s="20"/>
      <c r="W22" s="20"/>
      <c r="X22" s="164"/>
      <c r="Y22" s="164"/>
      <c r="Z22" s="20"/>
      <c r="AA22" s="20"/>
      <c r="AB22" s="20"/>
      <c r="AC22" s="20"/>
      <c r="AD22" s="20"/>
      <c r="AE22" s="20"/>
    </row>
    <row r="23" spans="1:34" s="11" customFormat="1" ht="15" customHeight="1" x14ac:dyDescent="0.3">
      <c r="A23" s="59"/>
      <c r="B23" s="174"/>
      <c r="C23" s="174"/>
      <c r="D23" s="174"/>
      <c r="E23" s="17"/>
      <c r="F23" s="18"/>
      <c r="G23" s="18"/>
      <c r="H23" s="18"/>
      <c r="I23" s="18"/>
      <c r="J23" s="18"/>
      <c r="K23" s="18"/>
      <c r="L23" s="18"/>
      <c r="M23" s="18"/>
      <c r="N23" s="165"/>
      <c r="O23" s="165"/>
      <c r="P23" s="18"/>
      <c r="Q23" s="18"/>
      <c r="R23" s="18"/>
      <c r="S23" s="18"/>
      <c r="T23" s="18"/>
      <c r="U23" s="18"/>
      <c r="V23" s="18"/>
      <c r="W23" s="18"/>
      <c r="X23" s="165"/>
      <c r="Y23" s="165"/>
      <c r="Z23" s="18"/>
      <c r="AA23" s="18"/>
      <c r="AB23" s="18"/>
      <c r="AC23" s="18"/>
      <c r="AD23" s="18"/>
      <c r="AE23" s="18"/>
    </row>
    <row r="24" spans="1:34" s="11" customFormat="1" ht="19.5" x14ac:dyDescent="0.2">
      <c r="A24" s="59"/>
      <c r="B24" s="88" t="s">
        <v>39</v>
      </c>
      <c r="C24" s="84" t="str">
        <f>VLOOKUP(B24,$B$10:$D$21,2,FALSE)</f>
        <v>Variant 1: Distributie &amp; LAN-Access</v>
      </c>
      <c r="D24" s="179"/>
      <c r="E24" s="132"/>
      <c r="F24" s="132"/>
      <c r="G24" s="135" t="s">
        <v>44</v>
      </c>
      <c r="H24" s="132"/>
      <c r="I24" s="132"/>
      <c r="J24" s="131"/>
      <c r="K24" s="299"/>
      <c r="L24" s="86"/>
      <c r="M24" s="279" t="s">
        <v>335</v>
      </c>
      <c r="N24" s="280"/>
      <c r="O24" s="281"/>
      <c r="P24" s="281"/>
      <c r="Q24" s="281"/>
      <c r="R24" s="281"/>
      <c r="S24" s="132"/>
      <c r="T24" s="131"/>
      <c r="U24" s="299"/>
      <c r="V24" s="86"/>
      <c r="W24" s="279" t="s">
        <v>18</v>
      </c>
      <c r="X24" s="280"/>
      <c r="Y24" s="281"/>
      <c r="Z24" s="281"/>
      <c r="AA24" s="281"/>
      <c r="AB24" s="281"/>
      <c r="AC24" s="281"/>
      <c r="AD24" s="132"/>
      <c r="AE24" s="131"/>
      <c r="AF24" s="87"/>
    </row>
    <row r="25" spans="1:34" s="87" customFormat="1" ht="20" thickBot="1" x14ac:dyDescent="0.25">
      <c r="A25" s="59"/>
      <c r="B25" s="59"/>
      <c r="C25" s="84" t="s">
        <v>23</v>
      </c>
      <c r="D25" s="179"/>
      <c r="E25" s="521" t="str">
        <f>"Integratie B"&amp;LEFT(B24,1)&amp;" : "</f>
        <v xml:space="preserve">Integratie B1 : </v>
      </c>
      <c r="F25" s="522"/>
      <c r="G25" s="527"/>
      <c r="H25" s="528"/>
      <c r="I25" s="89" t="s">
        <v>24</v>
      </c>
      <c r="J25" s="85">
        <f>SUM(J27:J31)</f>
        <v>0</v>
      </c>
      <c r="K25" s="300"/>
      <c r="L25" s="59"/>
      <c r="M25" s="277"/>
      <c r="N25" s="278"/>
      <c r="O25" s="133"/>
      <c r="P25" s="133"/>
      <c r="Q25" s="133"/>
      <c r="R25" s="133"/>
      <c r="S25" s="136" t="s">
        <v>24</v>
      </c>
      <c r="T25" s="137">
        <f>SUM(T27:T31)</f>
        <v>0</v>
      </c>
      <c r="U25" s="300"/>
      <c r="V25" s="59"/>
      <c r="W25" s="277"/>
      <c r="X25" s="278"/>
      <c r="Y25" s="133"/>
      <c r="Z25" s="133"/>
      <c r="AA25" s="133"/>
      <c r="AB25" s="133"/>
      <c r="AC25" s="133"/>
      <c r="AD25" s="136" t="s">
        <v>24</v>
      </c>
      <c r="AE25" s="137">
        <f>SUM(AE27:AE31)</f>
        <v>0</v>
      </c>
      <c r="AF25" s="11"/>
      <c r="AG25" s="11"/>
      <c r="AH25" s="11"/>
    </row>
    <row r="26" spans="1:34" s="11" customFormat="1" ht="70.5" thickTop="1" x14ac:dyDescent="0.3">
      <c r="A26" s="59"/>
      <c r="B26" s="139"/>
      <c r="C26" s="216" t="s">
        <v>5</v>
      </c>
      <c r="D26" s="216" t="s">
        <v>11</v>
      </c>
      <c r="E26" s="216" t="s">
        <v>14</v>
      </c>
      <c r="F26" s="217" t="s">
        <v>17</v>
      </c>
      <c r="G26" s="217" t="s">
        <v>45</v>
      </c>
      <c r="H26" s="217" t="s">
        <v>192</v>
      </c>
      <c r="I26" s="217" t="s">
        <v>12</v>
      </c>
      <c r="J26" s="217" t="s">
        <v>13</v>
      </c>
      <c r="K26" s="301" t="s">
        <v>222</v>
      </c>
      <c r="L26" s="14"/>
      <c r="M26" s="216" t="s">
        <v>5</v>
      </c>
      <c r="N26" s="216" t="s">
        <v>11</v>
      </c>
      <c r="O26" s="217" t="s">
        <v>17</v>
      </c>
      <c r="P26" s="218" t="s">
        <v>21</v>
      </c>
      <c r="Q26" s="217" t="s">
        <v>336</v>
      </c>
      <c r="R26" s="217" t="s">
        <v>192</v>
      </c>
      <c r="S26" s="217" t="s">
        <v>337</v>
      </c>
      <c r="T26" s="217" t="s">
        <v>236</v>
      </c>
      <c r="U26" s="301" t="s">
        <v>222</v>
      </c>
      <c r="V26" s="14"/>
      <c r="W26" s="216" t="s">
        <v>5</v>
      </c>
      <c r="X26" s="216" t="s">
        <v>11</v>
      </c>
      <c r="Y26" s="217" t="s">
        <v>17</v>
      </c>
      <c r="Z26" s="218" t="s">
        <v>21</v>
      </c>
      <c r="AA26" s="217" t="s">
        <v>320</v>
      </c>
      <c r="AB26" s="219" t="s">
        <v>16</v>
      </c>
      <c r="AC26" s="217" t="s">
        <v>320</v>
      </c>
      <c r="AD26" s="217" t="s">
        <v>20</v>
      </c>
      <c r="AE26" s="217" t="s">
        <v>238</v>
      </c>
    </row>
    <row r="27" spans="1:34" s="11" customFormat="1" ht="15" customHeight="1" x14ac:dyDescent="0.2">
      <c r="A27" s="59"/>
      <c r="B27" s="139"/>
      <c r="C27" s="180"/>
      <c r="D27" s="64"/>
      <c r="E27" s="64"/>
      <c r="F27" s="234"/>
      <c r="G27" s="258"/>
      <c r="H27" s="65"/>
      <c r="I27" s="220">
        <f>G27*(1-H27)</f>
        <v>0</v>
      </c>
      <c r="J27" s="221">
        <f>IF(ISERROR(+I27*F27),"",+I27*F27)</f>
        <v>0</v>
      </c>
      <c r="K27" s="302"/>
      <c r="L27" s="14"/>
      <c r="M27" s="222" t="str">
        <f t="shared" ref="M27:N31" si="0">IF(ISBLANK(+C27),"",+C27)</f>
        <v/>
      </c>
      <c r="N27" s="222" t="str">
        <f t="shared" si="0"/>
        <v/>
      </c>
      <c r="O27" s="223" t="str">
        <f>IF(ISBLANK(+F27),"",+F27)</f>
        <v/>
      </c>
      <c r="P27" s="109"/>
      <c r="Q27" s="258"/>
      <c r="R27" s="235"/>
      <c r="S27" s="220">
        <f t="shared" ref="S27:S31" si="1">IF(ISERROR(+Q27*(1-(R27))),"",+Q27*(1-(R27)))</f>
        <v>0</v>
      </c>
      <c r="T27" s="221">
        <f t="shared" ref="T27:T31" si="2">IF(ISERROR(+S27*O27*7),0,+S27*O27*7)</f>
        <v>0</v>
      </c>
      <c r="U27" s="302"/>
      <c r="V27" s="14"/>
      <c r="W27" s="222" t="str">
        <f t="shared" ref="W27:X31" si="3">IF(ISBLANK(+M27),"",+M27)</f>
        <v/>
      </c>
      <c r="X27" s="222" t="str">
        <f t="shared" si="3"/>
        <v/>
      </c>
      <c r="Y27" s="223" t="str">
        <f>IF(ISBLANK(+F27),"",+F27)</f>
        <v/>
      </c>
      <c r="Z27" s="109"/>
      <c r="AA27" s="107"/>
      <c r="AB27" s="236"/>
      <c r="AC27" s="224" t="str">
        <f>IF(ISERROR(IF(OR(Z27="nee",Z27=""),"",+Y27*AA27)),"",IF(OR(Z27="nee",Z27=""),"",+Y27*AA27))</f>
        <v/>
      </c>
      <c r="AD27" s="225" t="str">
        <f>IF(ISERROR((AC27*24*365)/1000),"",(AC27*24*365)/1000)</f>
        <v/>
      </c>
      <c r="AE27" s="221">
        <f>IF(ISERROR(+AD27*tariefKwh*7),0,+AD27*tariefKwh*7)</f>
        <v>0</v>
      </c>
    </row>
    <row r="28" spans="1:34" s="11" customFormat="1" ht="15" customHeight="1" x14ac:dyDescent="0.2">
      <c r="A28" s="59"/>
      <c r="B28" s="139"/>
      <c r="C28" s="180"/>
      <c r="D28" s="64"/>
      <c r="E28" s="64"/>
      <c r="F28" s="234"/>
      <c r="G28" s="258"/>
      <c r="H28" s="65"/>
      <c r="I28" s="220">
        <f>G28*(1-H28)</f>
        <v>0</v>
      </c>
      <c r="J28" s="221">
        <f>IF(ISERROR(+I28*F28),"",+I28*F28)</f>
        <v>0</v>
      </c>
      <c r="K28" s="302"/>
      <c r="L28" s="14"/>
      <c r="M28" s="222" t="str">
        <f t="shared" si="0"/>
        <v/>
      </c>
      <c r="N28" s="222" t="str">
        <f t="shared" si="0"/>
        <v/>
      </c>
      <c r="O28" s="223" t="str">
        <f>IF(ISBLANK(+F28),"",+F28)</f>
        <v/>
      </c>
      <c r="P28" s="109"/>
      <c r="Q28" s="258"/>
      <c r="R28" s="235"/>
      <c r="S28" s="220">
        <f t="shared" si="1"/>
        <v>0</v>
      </c>
      <c r="T28" s="221">
        <f t="shared" si="2"/>
        <v>0</v>
      </c>
      <c r="U28" s="302"/>
      <c r="V28" s="14"/>
      <c r="W28" s="222" t="str">
        <f t="shared" si="3"/>
        <v/>
      </c>
      <c r="X28" s="222" t="str">
        <f t="shared" si="3"/>
        <v/>
      </c>
      <c r="Y28" s="223" t="str">
        <f>IF(ISBLANK(+F28),"",+F28)</f>
        <v/>
      </c>
      <c r="Z28" s="109"/>
      <c r="AA28" s="107"/>
      <c r="AB28" s="236"/>
      <c r="AC28" s="224" t="str">
        <f>IF(ISERROR(IF(OR(Z28="nee",Z28=""),"",+Y28*AA28)),"",IF(OR(Z28="nee",Z28=""),"",+Y28*AA28))</f>
        <v/>
      </c>
      <c r="AD28" s="225" t="str">
        <f>IF(ISERROR((AC28*24*365)/1000),"",(AC28*24*365)/1000)</f>
        <v/>
      </c>
      <c r="AE28" s="221">
        <f>IF(ISERROR(+AD28*tariefKwh*7),0,+AD28*tariefKwh*7)</f>
        <v>0</v>
      </c>
    </row>
    <row r="29" spans="1:34" s="11" customFormat="1" ht="15" customHeight="1" x14ac:dyDescent="0.2">
      <c r="A29" s="59"/>
      <c r="B29" s="139"/>
      <c r="C29" s="180"/>
      <c r="D29" s="64"/>
      <c r="E29" s="64"/>
      <c r="F29" s="234"/>
      <c r="G29" s="258"/>
      <c r="H29" s="65"/>
      <c r="I29" s="220">
        <f>G29*(1-H29)</f>
        <v>0</v>
      </c>
      <c r="J29" s="221">
        <f>IF(ISERROR(+I29*F29),"",+I29*F29)</f>
        <v>0</v>
      </c>
      <c r="K29" s="302"/>
      <c r="L29" s="14"/>
      <c r="M29" s="222" t="str">
        <f t="shared" si="0"/>
        <v/>
      </c>
      <c r="N29" s="222" t="str">
        <f t="shared" si="0"/>
        <v/>
      </c>
      <c r="O29" s="223" t="str">
        <f>IF(ISBLANK(+F29),"",+F29)</f>
        <v/>
      </c>
      <c r="P29" s="109"/>
      <c r="Q29" s="258"/>
      <c r="R29" s="235"/>
      <c r="S29" s="220">
        <f t="shared" si="1"/>
        <v>0</v>
      </c>
      <c r="T29" s="221">
        <f t="shared" si="2"/>
        <v>0</v>
      </c>
      <c r="U29" s="302"/>
      <c r="V29" s="14"/>
      <c r="W29" s="222" t="str">
        <f t="shared" si="3"/>
        <v/>
      </c>
      <c r="X29" s="222" t="str">
        <f t="shared" si="3"/>
        <v/>
      </c>
      <c r="Y29" s="223" t="str">
        <f>IF(ISBLANK(+F29),"",+F29)</f>
        <v/>
      </c>
      <c r="Z29" s="109"/>
      <c r="AA29" s="107"/>
      <c r="AB29" s="236"/>
      <c r="AC29" s="224" t="str">
        <f>IF(ISERROR(IF(OR(Z29="nee",Z29=""),"",+Y29*AA29)),"",IF(OR(Z29="nee",Z29=""),"",+Y29*AA29))</f>
        <v/>
      </c>
      <c r="AD29" s="225" t="str">
        <f>IF(ISERROR((AC29*24*365)/1000),"",(AC29*24*365)/1000)</f>
        <v/>
      </c>
      <c r="AE29" s="221">
        <f>IF(ISERROR(+AD29*tariefKwh*7),0,+AD29*tariefKwh*7)</f>
        <v>0</v>
      </c>
    </row>
    <row r="30" spans="1:34" s="11" customFormat="1" ht="15" customHeight="1" x14ac:dyDescent="0.2">
      <c r="A30" s="59"/>
      <c r="B30" s="139"/>
      <c r="C30" s="180"/>
      <c r="D30" s="64"/>
      <c r="E30" s="64"/>
      <c r="F30" s="234"/>
      <c r="G30" s="258"/>
      <c r="H30" s="65"/>
      <c r="I30" s="220">
        <f>G30*(1-H30)</f>
        <v>0</v>
      </c>
      <c r="J30" s="221">
        <f>IF(ISERROR(+I30*F30),"",+I30*F30)</f>
        <v>0</v>
      </c>
      <c r="K30" s="302"/>
      <c r="L30" s="14"/>
      <c r="M30" s="222" t="str">
        <f t="shared" si="0"/>
        <v/>
      </c>
      <c r="N30" s="222" t="str">
        <f t="shared" si="0"/>
        <v/>
      </c>
      <c r="O30" s="223" t="str">
        <f>IF(ISBLANK(+F30),"",+F30)</f>
        <v/>
      </c>
      <c r="P30" s="109"/>
      <c r="Q30" s="258"/>
      <c r="R30" s="235"/>
      <c r="S30" s="220">
        <f t="shared" si="1"/>
        <v>0</v>
      </c>
      <c r="T30" s="221">
        <f t="shared" si="2"/>
        <v>0</v>
      </c>
      <c r="U30" s="302"/>
      <c r="V30" s="14"/>
      <c r="W30" s="222" t="str">
        <f t="shared" si="3"/>
        <v/>
      </c>
      <c r="X30" s="222" t="str">
        <f t="shared" si="3"/>
        <v/>
      </c>
      <c r="Y30" s="223" t="str">
        <f>IF(ISBLANK(+F30),"",+F30)</f>
        <v/>
      </c>
      <c r="Z30" s="109"/>
      <c r="AA30" s="107"/>
      <c r="AB30" s="236"/>
      <c r="AC30" s="224" t="str">
        <f>IF(ISERROR(IF(OR(Z30="nee",Z30=""),"",+Y30*AA30)),"",IF(OR(Z30="nee",Z30=""),"",+Y30*AA30))</f>
        <v/>
      </c>
      <c r="AD30" s="225" t="str">
        <f>IF(ISERROR((AC30*24*365)/1000),"",(AC30*24*365)/1000)</f>
        <v/>
      </c>
      <c r="AE30" s="221">
        <f>IF(ISERROR(+AD30*tariefKwh*7),0,+AD30*tariefKwh*7)</f>
        <v>0</v>
      </c>
    </row>
    <row r="31" spans="1:34" s="11" customFormat="1" ht="15" customHeight="1" x14ac:dyDescent="0.2">
      <c r="A31" s="59"/>
      <c r="B31" s="139"/>
      <c r="C31" s="180"/>
      <c r="D31" s="64"/>
      <c r="E31" s="64"/>
      <c r="F31" s="234"/>
      <c r="G31" s="258"/>
      <c r="H31" s="65"/>
      <c r="I31" s="220">
        <f>G31*(1-H31)</f>
        <v>0</v>
      </c>
      <c r="J31" s="221">
        <f>IF(ISERROR(+I31*F31),"",+I31*F31)</f>
        <v>0</v>
      </c>
      <c r="K31" s="302"/>
      <c r="L31" s="14"/>
      <c r="M31" s="222" t="str">
        <f t="shared" si="0"/>
        <v/>
      </c>
      <c r="N31" s="222" t="str">
        <f t="shared" si="0"/>
        <v/>
      </c>
      <c r="O31" s="223" t="str">
        <f>IF(ISBLANK(+F31),"",+F31)</f>
        <v/>
      </c>
      <c r="P31" s="109"/>
      <c r="Q31" s="258"/>
      <c r="R31" s="235"/>
      <c r="S31" s="220">
        <f t="shared" si="1"/>
        <v>0</v>
      </c>
      <c r="T31" s="221">
        <f t="shared" si="2"/>
        <v>0</v>
      </c>
      <c r="U31" s="302"/>
      <c r="V31" s="14"/>
      <c r="W31" s="222" t="str">
        <f t="shared" si="3"/>
        <v/>
      </c>
      <c r="X31" s="222" t="str">
        <f t="shared" si="3"/>
        <v/>
      </c>
      <c r="Y31" s="223" t="str">
        <f>IF(ISBLANK(+F31),"",+F31)</f>
        <v/>
      </c>
      <c r="Z31" s="109"/>
      <c r="AA31" s="107"/>
      <c r="AB31" s="236"/>
      <c r="AC31" s="224" t="str">
        <f>IF(ISERROR(IF(OR(Z31="nee",Z31=""),"",+Y31*AA31)),"",IF(OR(Z31="nee",Z31=""),"",+Y31*AA31))</f>
        <v/>
      </c>
      <c r="AD31" s="225" t="str">
        <f>IF(ISERROR((AC31*24*365)/1000),"",(AC31*24*365)/1000)</f>
        <v/>
      </c>
      <c r="AE31" s="221">
        <f>IF(ISERROR(+AD31*tariefKwh*7),0,+AD31*tariefKwh*7)</f>
        <v>0</v>
      </c>
    </row>
    <row r="32" spans="1:34" s="11" customFormat="1" ht="15" customHeight="1" x14ac:dyDescent="0.2">
      <c r="A32" s="59"/>
      <c r="B32" s="80"/>
      <c r="C32" s="226" t="s">
        <v>317</v>
      </c>
      <c r="D32" s="227"/>
      <c r="E32" s="227"/>
      <c r="F32" s="228"/>
      <c r="G32" s="229"/>
      <c r="H32" s="230"/>
      <c r="I32" s="229"/>
      <c r="J32" s="231"/>
      <c r="K32" s="231"/>
      <c r="L32" s="232"/>
      <c r="M32" s="233"/>
      <c r="N32" s="167"/>
      <c r="O32" s="14"/>
      <c r="P32" s="14"/>
      <c r="Q32" s="14"/>
      <c r="R32" s="14"/>
      <c r="S32" s="14"/>
      <c r="T32" s="14"/>
      <c r="U32" s="231"/>
      <c r="V32" s="14"/>
      <c r="W32" s="167"/>
      <c r="X32" s="167"/>
      <c r="Y32" s="14"/>
      <c r="Z32" s="74"/>
      <c r="AA32" s="14"/>
      <c r="AB32" s="14"/>
    </row>
    <row r="33" spans="1:34" s="11" customFormat="1" ht="15" customHeight="1" x14ac:dyDescent="0.2">
      <c r="A33" s="59"/>
      <c r="B33" s="80"/>
      <c r="C33" s="226"/>
      <c r="D33" s="227"/>
      <c r="E33" s="227"/>
      <c r="F33" s="228"/>
      <c r="G33" s="229"/>
      <c r="H33" s="229"/>
      <c r="I33" s="230"/>
      <c r="J33" s="229"/>
      <c r="K33" s="229"/>
      <c r="L33" s="231"/>
      <c r="M33" s="232"/>
      <c r="N33" s="233"/>
      <c r="O33" s="167"/>
      <c r="P33" s="14"/>
      <c r="Q33" s="14"/>
      <c r="R33" s="230"/>
      <c r="S33" s="14"/>
      <c r="T33" s="14"/>
      <c r="U33" s="229"/>
      <c r="V33" s="14"/>
      <c r="W33" s="14"/>
      <c r="X33" s="167"/>
      <c r="Y33" s="167"/>
      <c r="Z33" s="14"/>
      <c r="AA33" s="74"/>
      <c r="AB33" s="14"/>
      <c r="AC33" s="14"/>
    </row>
    <row r="34" spans="1:34" s="11" customFormat="1" ht="57" customHeight="1" x14ac:dyDescent="0.45">
      <c r="A34" s="59"/>
      <c r="B34" s="82" t="s">
        <v>40</v>
      </c>
      <c r="C34" s="513" t="str">
        <f>VLOOKUP(B34,$B$10:$D$21,2,FALSE)</f>
        <v>Variant 1: Licentie(s) Variant Distributie &amp; LAN-Access</v>
      </c>
      <c r="D34" s="514" t="e">
        <f>VLOOKUP(C34,$B$10:$D$21,2,FALSE)</f>
        <v>#N/A</v>
      </c>
      <c r="E34" s="514" t="e">
        <f>VLOOKUP(D34,$B$10:$D$21,2,FALSE)</f>
        <v>#N/A</v>
      </c>
      <c r="F34" s="68"/>
      <c r="G34" s="68"/>
      <c r="H34" s="68"/>
      <c r="I34" s="68"/>
      <c r="J34" s="215" t="s">
        <v>50</v>
      </c>
      <c r="K34" s="303"/>
      <c r="L34" s="14"/>
      <c r="M34" s="513" t="str">
        <f>IF(E35="Subscription","Subscription","Onderhoud &amp; Support")</f>
        <v>Onderhoud &amp; Support</v>
      </c>
      <c r="N34" s="514"/>
      <c r="O34" s="514"/>
      <c r="P34" s="514"/>
      <c r="Q34" s="58"/>
      <c r="R34" s="58"/>
      <c r="S34" s="58"/>
      <c r="T34" s="215" t="str">
        <f>"Totaalprijs "&amp;M34&amp;" 
Licentie"</f>
        <v>Totaalprijs Onderhoud &amp; Support 
Licentie</v>
      </c>
      <c r="U34" s="303"/>
      <c r="V34" s="14"/>
      <c r="W34" s="165"/>
      <c r="X34" s="165"/>
      <c r="Y34" s="18"/>
      <c r="Z34" s="18"/>
      <c r="AA34" s="18"/>
      <c r="AB34" s="18"/>
      <c r="AC34" s="18"/>
      <c r="AD34" s="18"/>
      <c r="AE34" s="18"/>
    </row>
    <row r="35" spans="1:34" s="11" customFormat="1" ht="20" thickBot="1" x14ac:dyDescent="0.35">
      <c r="A35" s="59"/>
      <c r="B35" s="83"/>
      <c r="C35" s="84" t="s">
        <v>48</v>
      </c>
      <c r="D35" s="182"/>
      <c r="E35" s="138"/>
      <c r="F35" s="327" t="s">
        <v>49</v>
      </c>
      <c r="G35" s="100"/>
      <c r="H35" s="69"/>
      <c r="I35" s="69"/>
      <c r="J35" s="70">
        <f>SUM(J37:J39)</f>
        <v>0</v>
      </c>
      <c r="K35" s="304"/>
      <c r="L35" s="14"/>
      <c r="M35" s="169"/>
      <c r="N35" s="168"/>
      <c r="O35" s="71"/>
      <c r="P35" s="71"/>
      <c r="Q35" s="71"/>
      <c r="R35" s="71"/>
      <c r="S35" s="71"/>
      <c r="T35" s="72">
        <f>SUM(T37:T39)</f>
        <v>0</v>
      </c>
      <c r="U35" s="304"/>
      <c r="V35" s="14"/>
      <c r="W35" s="165"/>
      <c r="X35" s="165"/>
      <c r="Y35" s="18"/>
      <c r="Z35" s="18"/>
      <c r="AA35" s="18"/>
      <c r="AB35" s="18"/>
      <c r="AC35" s="18"/>
      <c r="AD35" s="18"/>
      <c r="AE35" s="18"/>
    </row>
    <row r="36" spans="1:34" s="11" customFormat="1" ht="70.5" thickTop="1" x14ac:dyDescent="0.3">
      <c r="A36" s="59"/>
      <c r="B36" s="139"/>
      <c r="C36" s="216" t="s">
        <v>5</v>
      </c>
      <c r="D36" s="216" t="s">
        <v>11</v>
      </c>
      <c r="E36" s="216" t="s">
        <v>14</v>
      </c>
      <c r="F36" s="217" t="s">
        <v>17</v>
      </c>
      <c r="G36" s="217" t="s">
        <v>45</v>
      </c>
      <c r="H36" s="217" t="s">
        <v>192</v>
      </c>
      <c r="I36" s="217" t="s">
        <v>12</v>
      </c>
      <c r="J36" s="217" t="s">
        <v>13</v>
      </c>
      <c r="K36" s="301" t="s">
        <v>222</v>
      </c>
      <c r="L36" s="14"/>
      <c r="M36" s="216" t="s">
        <v>5</v>
      </c>
      <c r="N36" s="216" t="s">
        <v>11</v>
      </c>
      <c r="O36" s="217" t="s">
        <v>17</v>
      </c>
      <c r="P36" s="218" t="s">
        <v>21</v>
      </c>
      <c r="Q36" s="217" t="s">
        <v>336</v>
      </c>
      <c r="R36" s="217" t="s">
        <v>192</v>
      </c>
      <c r="S36" s="217" t="s">
        <v>337</v>
      </c>
      <c r="T36" s="217" t="s">
        <v>22</v>
      </c>
      <c r="U36" s="301" t="s">
        <v>222</v>
      </c>
      <c r="V36" s="14"/>
      <c r="W36" s="86"/>
      <c r="X36" s="165"/>
      <c r="Y36" s="165"/>
      <c r="Z36" s="18"/>
      <c r="AA36" s="18"/>
      <c r="AB36" s="18"/>
      <c r="AC36" s="18"/>
      <c r="AD36" s="18"/>
      <c r="AE36" s="18"/>
    </row>
    <row r="37" spans="1:34" s="11" customFormat="1" ht="15" customHeight="1" x14ac:dyDescent="0.2">
      <c r="A37" s="59"/>
      <c r="B37" s="139"/>
      <c r="C37" s="180"/>
      <c r="D37" s="64"/>
      <c r="E37" s="64"/>
      <c r="F37" s="234"/>
      <c r="G37" s="258"/>
      <c r="H37" s="65"/>
      <c r="I37" s="220">
        <f>G37*(1-H37)</f>
        <v>0</v>
      </c>
      <c r="J37" s="221">
        <f>IF(ISERROR(+I37*F37),"",+I37*F37)</f>
        <v>0</v>
      </c>
      <c r="K37" s="302"/>
      <c r="L37" s="14"/>
      <c r="M37" s="222" t="str">
        <f t="shared" ref="M37:N39" si="4">IF(ISBLANK(+C37),"",+C37)</f>
        <v/>
      </c>
      <c r="N37" s="222" t="str">
        <f t="shared" si="4"/>
        <v/>
      </c>
      <c r="O37" s="223" t="str">
        <f>IF(ISBLANK(+F37),"",+F37)</f>
        <v/>
      </c>
      <c r="P37" s="109"/>
      <c r="Q37" s="258"/>
      <c r="R37" s="235"/>
      <c r="S37" s="220" t="str">
        <f>IF(ISERROR(+Q37*(1-(MAX(#REF!,R37)))),"",+Q37*(1-(MAX(#REF!,R37))))</f>
        <v/>
      </c>
      <c r="T37" s="221" t="str">
        <f>IF(ISERROR(+S37*O37),"",+S37*O37)</f>
        <v/>
      </c>
      <c r="U37" s="302"/>
      <c r="V37" s="14"/>
      <c r="W37" s="14"/>
      <c r="X37" s="165"/>
      <c r="Y37" s="165"/>
      <c r="Z37" s="18"/>
      <c r="AA37" s="18"/>
      <c r="AB37" s="18"/>
      <c r="AC37" s="18"/>
      <c r="AD37" s="18"/>
      <c r="AE37" s="18"/>
    </row>
    <row r="38" spans="1:34" s="11" customFormat="1" ht="15" customHeight="1" x14ac:dyDescent="0.2">
      <c r="A38" s="59"/>
      <c r="B38" s="139"/>
      <c r="C38" s="180"/>
      <c r="D38" s="64"/>
      <c r="E38" s="64"/>
      <c r="F38" s="234"/>
      <c r="G38" s="258"/>
      <c r="H38" s="65"/>
      <c r="I38" s="220">
        <f>G38*(1-H38)</f>
        <v>0</v>
      </c>
      <c r="J38" s="221">
        <f>IF(ISERROR(+I38*F38),"",+I38*F38)</f>
        <v>0</v>
      </c>
      <c r="K38" s="302"/>
      <c r="L38" s="14"/>
      <c r="M38" s="222" t="str">
        <f t="shared" si="4"/>
        <v/>
      </c>
      <c r="N38" s="222" t="str">
        <f t="shared" si="4"/>
        <v/>
      </c>
      <c r="O38" s="223" t="str">
        <f>IF(ISBLANK(+F38),"",+F38)</f>
        <v/>
      </c>
      <c r="P38" s="109"/>
      <c r="Q38" s="258"/>
      <c r="R38" s="235"/>
      <c r="S38" s="220" t="str">
        <f>IF(ISERROR(+Q38*(1-(MAX(#REF!,R38)))),"",+Q38*(1-(MAX(#REF!,R38))))</f>
        <v/>
      </c>
      <c r="T38" s="221" t="str">
        <f>IF(ISERROR(+S38*O38),"",+S38*O38)</f>
        <v/>
      </c>
      <c r="U38" s="302"/>
      <c r="V38" s="14"/>
      <c r="W38" s="165"/>
      <c r="X38" s="165"/>
      <c r="Y38" s="18"/>
      <c r="Z38" s="18"/>
      <c r="AA38" s="18"/>
      <c r="AB38" s="18"/>
      <c r="AC38" s="18"/>
      <c r="AD38" s="18"/>
      <c r="AE38" s="18"/>
    </row>
    <row r="39" spans="1:34" s="11" customFormat="1" ht="15" customHeight="1" x14ac:dyDescent="0.2">
      <c r="A39" s="59"/>
      <c r="B39" s="139"/>
      <c r="C39" s="180"/>
      <c r="D39" s="64"/>
      <c r="E39" s="64"/>
      <c r="F39" s="234"/>
      <c r="G39" s="258"/>
      <c r="H39" s="65"/>
      <c r="I39" s="220">
        <f>G39*(1-H39)</f>
        <v>0</v>
      </c>
      <c r="J39" s="221">
        <f>IF(ISERROR(+I39*F39),"",+I39*F39)</f>
        <v>0</v>
      </c>
      <c r="K39" s="302"/>
      <c r="L39" s="14"/>
      <c r="M39" s="222" t="str">
        <f t="shared" si="4"/>
        <v/>
      </c>
      <c r="N39" s="222" t="str">
        <f t="shared" si="4"/>
        <v/>
      </c>
      <c r="O39" s="223" t="str">
        <f>IF(ISBLANK(+F39),"",+F39)</f>
        <v/>
      </c>
      <c r="P39" s="109"/>
      <c r="Q39" s="258"/>
      <c r="R39" s="235"/>
      <c r="S39" s="220" t="str">
        <f>IF(ISERROR(+Q39*(1-(MAX(#REF!,R39)))),"",+Q39*(1-(MAX(#REF!,R39))))</f>
        <v/>
      </c>
      <c r="T39" s="221" t="str">
        <f>IF(ISERROR(+S39*O39),"",+S39*O39)</f>
        <v/>
      </c>
      <c r="U39" s="302"/>
      <c r="V39" s="14"/>
      <c r="W39" s="165"/>
      <c r="X39" s="165"/>
      <c r="Y39" s="18"/>
      <c r="Z39" s="18"/>
      <c r="AA39" s="18"/>
      <c r="AB39" s="18"/>
      <c r="AC39" s="18"/>
      <c r="AD39" s="18"/>
      <c r="AE39" s="18"/>
    </row>
    <row r="40" spans="1:34" s="11" customFormat="1" ht="15" customHeight="1" thickBot="1" x14ac:dyDescent="0.35">
      <c r="A40" s="59"/>
      <c r="B40" s="173"/>
      <c r="C40" s="173"/>
      <c r="D40" s="173"/>
      <c r="E40" s="24"/>
      <c r="F40" s="20"/>
      <c r="G40" s="20"/>
      <c r="H40" s="20"/>
      <c r="I40" s="20"/>
      <c r="J40" s="20"/>
      <c r="K40" s="20"/>
      <c r="L40" s="20"/>
      <c r="M40" s="164"/>
      <c r="N40" s="164"/>
      <c r="O40" s="20"/>
      <c r="P40" s="20"/>
      <c r="Q40" s="20"/>
      <c r="R40" s="20"/>
      <c r="S40" s="20"/>
      <c r="T40" s="20"/>
      <c r="U40" s="20"/>
      <c r="V40" s="20"/>
      <c r="W40" s="164"/>
      <c r="X40" s="164"/>
      <c r="Y40" s="20"/>
      <c r="Z40" s="20"/>
      <c r="AA40" s="20"/>
      <c r="AB40" s="20"/>
      <c r="AC40" s="20"/>
      <c r="AD40" s="20"/>
      <c r="AE40" s="20"/>
    </row>
    <row r="41" spans="1:34" s="11" customFormat="1" ht="15" customHeight="1" x14ac:dyDescent="0.3">
      <c r="A41" s="59"/>
      <c r="B41" s="174"/>
      <c r="C41" s="174"/>
      <c r="D41" s="174"/>
      <c r="E41" s="17"/>
      <c r="F41" s="18"/>
      <c r="G41" s="18"/>
      <c r="H41" s="18"/>
      <c r="I41" s="18"/>
      <c r="J41" s="18"/>
      <c r="K41" s="18"/>
      <c r="L41" s="18"/>
      <c r="M41" s="18"/>
      <c r="N41" s="165"/>
      <c r="O41" s="165"/>
      <c r="P41" s="18"/>
      <c r="Q41" s="18"/>
      <c r="R41" s="18"/>
      <c r="S41" s="18"/>
      <c r="T41" s="18"/>
      <c r="U41" s="18"/>
      <c r="V41" s="18"/>
      <c r="W41" s="18"/>
      <c r="X41" s="165"/>
      <c r="Y41" s="165"/>
      <c r="Z41" s="18"/>
      <c r="AA41" s="18"/>
      <c r="AB41" s="18"/>
      <c r="AC41" s="18"/>
      <c r="AD41" s="18"/>
      <c r="AE41" s="18"/>
    </row>
    <row r="42" spans="1:34" s="11" customFormat="1" ht="21" customHeight="1" x14ac:dyDescent="0.2">
      <c r="A42" s="59"/>
      <c r="B42" s="88" t="s">
        <v>9</v>
      </c>
      <c r="C42" s="84" t="str">
        <f>VLOOKUP(B42,$B$10:$D$21,2,FALSE)</f>
        <v>Variant 2: WAN-koppeling, Distributie &amp; LAN-Access</v>
      </c>
      <c r="D42" s="179"/>
      <c r="E42" s="132"/>
      <c r="F42" s="132"/>
      <c r="G42" s="135" t="s">
        <v>44</v>
      </c>
      <c r="H42" s="135"/>
      <c r="I42" s="132"/>
      <c r="J42" s="131"/>
      <c r="K42" s="299"/>
      <c r="L42" s="86"/>
      <c r="M42" s="279" t="s">
        <v>335</v>
      </c>
      <c r="N42" s="280"/>
      <c r="O42" s="281"/>
      <c r="P42" s="281"/>
      <c r="Q42" s="281"/>
      <c r="R42" s="281"/>
      <c r="S42" s="132"/>
      <c r="T42" s="131"/>
      <c r="U42" s="299"/>
      <c r="V42" s="86"/>
      <c r="W42" s="279" t="s">
        <v>18</v>
      </c>
      <c r="X42" s="280"/>
      <c r="Y42" s="281"/>
      <c r="Z42" s="281"/>
      <c r="AA42" s="281"/>
      <c r="AB42" s="281"/>
      <c r="AC42" s="281"/>
      <c r="AD42" s="132"/>
      <c r="AE42" s="131"/>
    </row>
    <row r="43" spans="1:34" s="87" customFormat="1" ht="20" thickBot="1" x14ac:dyDescent="0.25">
      <c r="A43" s="59"/>
      <c r="B43" s="59"/>
      <c r="C43" s="84" t="s">
        <v>23</v>
      </c>
      <c r="D43" s="179"/>
      <c r="E43" s="521" t="str">
        <f>"Integratie B"&amp;LEFT(B42,1)&amp;" : "</f>
        <v xml:space="preserve">Integratie B2 : </v>
      </c>
      <c r="F43" s="522"/>
      <c r="G43" s="527"/>
      <c r="H43" s="528"/>
      <c r="I43" s="89" t="s">
        <v>24</v>
      </c>
      <c r="J43" s="85">
        <f>SUM(J45:J49)</f>
        <v>0</v>
      </c>
      <c r="K43" s="300"/>
      <c r="L43" s="59"/>
      <c r="M43" s="277"/>
      <c r="N43" s="278"/>
      <c r="O43" s="133"/>
      <c r="P43" s="133"/>
      <c r="Q43" s="133"/>
      <c r="R43" s="133"/>
      <c r="S43" s="136" t="s">
        <v>24</v>
      </c>
      <c r="T43" s="137">
        <f>SUM(T45:T49)</f>
        <v>0</v>
      </c>
      <c r="U43" s="300"/>
      <c r="V43" s="59"/>
      <c r="W43" s="277"/>
      <c r="X43" s="278"/>
      <c r="Y43" s="133"/>
      <c r="Z43" s="133"/>
      <c r="AA43" s="133"/>
      <c r="AB43" s="133"/>
      <c r="AC43" s="133"/>
      <c r="AD43" s="136" t="s">
        <v>24</v>
      </c>
      <c r="AE43" s="137">
        <f>SUM(AE45:AE49)</f>
        <v>0</v>
      </c>
      <c r="AF43" s="11"/>
      <c r="AG43" s="11"/>
      <c r="AH43" s="11"/>
    </row>
    <row r="44" spans="1:34" s="11" customFormat="1" ht="70.5" thickTop="1" x14ac:dyDescent="0.3">
      <c r="A44" s="59"/>
      <c r="B44" s="139"/>
      <c r="C44" s="216" t="s">
        <v>5</v>
      </c>
      <c r="D44" s="216" t="s">
        <v>11</v>
      </c>
      <c r="E44" s="216" t="s">
        <v>14</v>
      </c>
      <c r="F44" s="217" t="s">
        <v>17</v>
      </c>
      <c r="G44" s="217" t="s">
        <v>45</v>
      </c>
      <c r="H44" s="217" t="s">
        <v>192</v>
      </c>
      <c r="I44" s="217" t="s">
        <v>12</v>
      </c>
      <c r="J44" s="217" t="s">
        <v>13</v>
      </c>
      <c r="K44" s="301" t="s">
        <v>222</v>
      </c>
      <c r="L44" s="14"/>
      <c r="M44" s="216" t="s">
        <v>5</v>
      </c>
      <c r="N44" s="216" t="s">
        <v>11</v>
      </c>
      <c r="O44" s="217" t="s">
        <v>17</v>
      </c>
      <c r="P44" s="218" t="s">
        <v>21</v>
      </c>
      <c r="Q44" s="217" t="s">
        <v>336</v>
      </c>
      <c r="R44" s="217" t="s">
        <v>192</v>
      </c>
      <c r="S44" s="217" t="s">
        <v>337</v>
      </c>
      <c r="T44" s="217" t="s">
        <v>236</v>
      </c>
      <c r="U44" s="301" t="s">
        <v>222</v>
      </c>
      <c r="V44" s="14"/>
      <c r="W44" s="216" t="s">
        <v>5</v>
      </c>
      <c r="X44" s="216" t="s">
        <v>11</v>
      </c>
      <c r="Y44" s="217" t="s">
        <v>17</v>
      </c>
      <c r="Z44" s="218" t="s">
        <v>21</v>
      </c>
      <c r="AA44" s="217" t="s">
        <v>320</v>
      </c>
      <c r="AB44" s="219" t="s">
        <v>16</v>
      </c>
      <c r="AC44" s="217" t="s">
        <v>320</v>
      </c>
      <c r="AD44" s="217" t="s">
        <v>20</v>
      </c>
      <c r="AE44" s="217" t="s">
        <v>238</v>
      </c>
    </row>
    <row r="45" spans="1:34" s="11" customFormat="1" ht="15" customHeight="1" x14ac:dyDescent="0.2">
      <c r="A45" s="59"/>
      <c r="B45" s="139"/>
      <c r="C45" s="180"/>
      <c r="D45" s="64"/>
      <c r="E45" s="64"/>
      <c r="F45" s="234"/>
      <c r="G45" s="258"/>
      <c r="H45" s="65"/>
      <c r="I45" s="220">
        <f>G45*(1-H45)</f>
        <v>0</v>
      </c>
      <c r="J45" s="221">
        <f>IF(ISERROR(+I45*F45),"",+I45*F45)</f>
        <v>0</v>
      </c>
      <c r="K45" s="302"/>
      <c r="L45" s="14"/>
      <c r="M45" s="222" t="str">
        <f t="shared" ref="M45:N49" si="5">IF(ISBLANK(+C45),"",+C45)</f>
        <v/>
      </c>
      <c r="N45" s="222" t="str">
        <f t="shared" si="5"/>
        <v/>
      </c>
      <c r="O45" s="223" t="str">
        <f>IF(ISBLANK(+F45),"",+F45)</f>
        <v/>
      </c>
      <c r="P45" s="109"/>
      <c r="Q45" s="258"/>
      <c r="R45" s="235"/>
      <c r="S45" s="220">
        <f t="shared" ref="S45:S49" si="6">IF(ISERROR(+Q45*(1-(R45))),"",+Q45*(1-(R45)))</f>
        <v>0</v>
      </c>
      <c r="T45" s="221">
        <f t="shared" ref="T45:T49" si="7">IF(ISERROR(+S45*O45*7),0,+S45*O45*7)</f>
        <v>0</v>
      </c>
      <c r="U45" s="302"/>
      <c r="V45" s="14"/>
      <c r="W45" s="222" t="str">
        <f t="shared" ref="W45:X49" si="8">IF(ISBLANK(+M45),"",+M45)</f>
        <v/>
      </c>
      <c r="X45" s="222" t="str">
        <f t="shared" si="8"/>
        <v/>
      </c>
      <c r="Y45" s="223" t="str">
        <f>IF(ISBLANK(+F45),"",+F45)</f>
        <v/>
      </c>
      <c r="Z45" s="109"/>
      <c r="AA45" s="107"/>
      <c r="AB45" s="236"/>
      <c r="AC45" s="224" t="str">
        <f>IF(ISERROR(IF(OR(Z45="nee",Z45=""),"",+Y45*AA45)),"",IF(OR(Z45="nee",Z45=""),"",+Y45*AA45))</f>
        <v/>
      </c>
      <c r="AD45" s="225" t="str">
        <f>IF(ISERROR((AC45*24*365)/1000),"",(AC45*24*365)/1000)</f>
        <v/>
      </c>
      <c r="AE45" s="221">
        <f>IF(ISERROR(+AD45*tariefKwh*7),0,+AD45*tariefKwh*7)</f>
        <v>0</v>
      </c>
    </row>
    <row r="46" spans="1:34" s="11" customFormat="1" ht="15" customHeight="1" x14ac:dyDescent="0.2">
      <c r="A46" s="59"/>
      <c r="B46" s="139"/>
      <c r="C46" s="180"/>
      <c r="D46" s="64"/>
      <c r="E46" s="64"/>
      <c r="F46" s="234"/>
      <c r="G46" s="258"/>
      <c r="H46" s="65"/>
      <c r="I46" s="220">
        <f>G46*(1-H46)</f>
        <v>0</v>
      </c>
      <c r="J46" s="221">
        <f>IF(ISERROR(+I46*F46),"",+I46*F46)</f>
        <v>0</v>
      </c>
      <c r="K46" s="302"/>
      <c r="L46" s="14"/>
      <c r="M46" s="222" t="str">
        <f t="shared" si="5"/>
        <v/>
      </c>
      <c r="N46" s="222" t="str">
        <f t="shared" si="5"/>
        <v/>
      </c>
      <c r="O46" s="223" t="str">
        <f>IF(ISBLANK(+F46),"",+F46)</f>
        <v/>
      </c>
      <c r="P46" s="109"/>
      <c r="Q46" s="258"/>
      <c r="R46" s="235"/>
      <c r="S46" s="220">
        <f t="shared" si="6"/>
        <v>0</v>
      </c>
      <c r="T46" s="221">
        <f t="shared" si="7"/>
        <v>0</v>
      </c>
      <c r="U46" s="302"/>
      <c r="V46" s="14"/>
      <c r="W46" s="222" t="str">
        <f t="shared" si="8"/>
        <v/>
      </c>
      <c r="X46" s="222" t="str">
        <f t="shared" si="8"/>
        <v/>
      </c>
      <c r="Y46" s="223" t="str">
        <f>IF(ISBLANK(+F46),"",+F46)</f>
        <v/>
      </c>
      <c r="Z46" s="109"/>
      <c r="AA46" s="107"/>
      <c r="AB46" s="236"/>
      <c r="AC46" s="224" t="str">
        <f>IF(ISERROR(IF(OR(Z46="nee",Z46=""),"",+Y46*AA46)),"",IF(OR(Z46="nee",Z46=""),"",+Y46*AA46))</f>
        <v/>
      </c>
      <c r="AD46" s="225" t="str">
        <f>IF(ISERROR((AC46*24*365)/1000),"",(AC46*24*365)/1000)</f>
        <v/>
      </c>
      <c r="AE46" s="221">
        <f>IF(ISERROR(+AD46*tariefKwh*7),0,+AD46*tariefKwh*7)</f>
        <v>0</v>
      </c>
    </row>
    <row r="47" spans="1:34" s="11" customFormat="1" ht="15" customHeight="1" x14ac:dyDescent="0.2">
      <c r="A47" s="59"/>
      <c r="B47" s="139"/>
      <c r="C47" s="180"/>
      <c r="D47" s="64"/>
      <c r="E47" s="64"/>
      <c r="F47" s="234"/>
      <c r="G47" s="258"/>
      <c r="H47" s="65"/>
      <c r="I47" s="220">
        <f>G47*(1-H47)</f>
        <v>0</v>
      </c>
      <c r="J47" s="221">
        <f>IF(ISERROR(+I47*F47),"",+I47*F47)</f>
        <v>0</v>
      </c>
      <c r="K47" s="302"/>
      <c r="L47" s="14"/>
      <c r="M47" s="222" t="str">
        <f t="shared" si="5"/>
        <v/>
      </c>
      <c r="N47" s="222" t="str">
        <f t="shared" si="5"/>
        <v/>
      </c>
      <c r="O47" s="223" t="str">
        <f>IF(ISBLANK(+F47),"",+F47)</f>
        <v/>
      </c>
      <c r="P47" s="109"/>
      <c r="Q47" s="258"/>
      <c r="R47" s="235"/>
      <c r="S47" s="220">
        <f t="shared" si="6"/>
        <v>0</v>
      </c>
      <c r="T47" s="221">
        <f t="shared" si="7"/>
        <v>0</v>
      </c>
      <c r="U47" s="302"/>
      <c r="V47" s="14"/>
      <c r="W47" s="222" t="str">
        <f t="shared" si="8"/>
        <v/>
      </c>
      <c r="X47" s="222" t="str">
        <f t="shared" si="8"/>
        <v/>
      </c>
      <c r="Y47" s="223" t="str">
        <f>IF(ISBLANK(+F47),"",+F47)</f>
        <v/>
      </c>
      <c r="Z47" s="109"/>
      <c r="AA47" s="107"/>
      <c r="AB47" s="236"/>
      <c r="AC47" s="224" t="str">
        <f>IF(ISERROR(IF(OR(Z47="nee",Z47=""),"",+Y47*AA47)),"",IF(OR(Z47="nee",Z47=""),"",+Y47*AA47))</f>
        <v/>
      </c>
      <c r="AD47" s="225" t="str">
        <f>IF(ISERROR((AC47*24*365)/1000),"",(AC47*24*365)/1000)</f>
        <v/>
      </c>
      <c r="AE47" s="221">
        <f>IF(ISERROR(+AD47*tariefKwh*7),0,+AD47*tariefKwh*7)</f>
        <v>0</v>
      </c>
    </row>
    <row r="48" spans="1:34" s="11" customFormat="1" ht="15" customHeight="1" x14ac:dyDescent="0.2">
      <c r="A48" s="59"/>
      <c r="B48" s="139"/>
      <c r="C48" s="180"/>
      <c r="D48" s="64"/>
      <c r="E48" s="64"/>
      <c r="F48" s="234"/>
      <c r="G48" s="258"/>
      <c r="H48" s="65"/>
      <c r="I48" s="220">
        <f>G48*(1-H48)</f>
        <v>0</v>
      </c>
      <c r="J48" s="221">
        <f>IF(ISERROR(+I48*F48),"",+I48*F48)</f>
        <v>0</v>
      </c>
      <c r="K48" s="302"/>
      <c r="L48" s="14"/>
      <c r="M48" s="222" t="str">
        <f t="shared" si="5"/>
        <v/>
      </c>
      <c r="N48" s="222" t="str">
        <f t="shared" si="5"/>
        <v/>
      </c>
      <c r="O48" s="223" t="str">
        <f>IF(ISBLANK(+F48),"",+F48)</f>
        <v/>
      </c>
      <c r="P48" s="109"/>
      <c r="Q48" s="258"/>
      <c r="R48" s="235"/>
      <c r="S48" s="220">
        <f t="shared" si="6"/>
        <v>0</v>
      </c>
      <c r="T48" s="221">
        <f t="shared" si="7"/>
        <v>0</v>
      </c>
      <c r="U48" s="302"/>
      <c r="V48" s="14"/>
      <c r="W48" s="222" t="str">
        <f t="shared" si="8"/>
        <v/>
      </c>
      <c r="X48" s="222" t="str">
        <f t="shared" si="8"/>
        <v/>
      </c>
      <c r="Y48" s="223" t="str">
        <f>IF(ISBLANK(+F48),"",+F48)</f>
        <v/>
      </c>
      <c r="Z48" s="109"/>
      <c r="AA48" s="107"/>
      <c r="AB48" s="236"/>
      <c r="AC48" s="224" t="str">
        <f>IF(ISERROR(IF(OR(Z48="nee",Z48=""),"",+Y48*AA48)),"",IF(OR(Z48="nee",Z48=""),"",+Y48*AA48))</f>
        <v/>
      </c>
      <c r="AD48" s="225" t="str">
        <f>IF(ISERROR((AC48*24*365)/1000),"",(AC48*24*365)/1000)</f>
        <v/>
      </c>
      <c r="AE48" s="221">
        <f>IF(ISERROR(+AD48*tariefKwh*7),0,+AD48*tariefKwh*7)</f>
        <v>0</v>
      </c>
    </row>
    <row r="49" spans="1:34" s="11" customFormat="1" ht="15" customHeight="1" x14ac:dyDescent="0.2">
      <c r="A49" s="59"/>
      <c r="B49" s="139"/>
      <c r="C49" s="180"/>
      <c r="D49" s="64"/>
      <c r="E49" s="64"/>
      <c r="F49" s="234"/>
      <c r="G49" s="258"/>
      <c r="H49" s="65"/>
      <c r="I49" s="220">
        <f>G49*(1-H49)</f>
        <v>0</v>
      </c>
      <c r="J49" s="221">
        <f>IF(ISERROR(+I49*F49),"",+I49*F49)</f>
        <v>0</v>
      </c>
      <c r="K49" s="302"/>
      <c r="L49" s="14"/>
      <c r="M49" s="222" t="str">
        <f t="shared" si="5"/>
        <v/>
      </c>
      <c r="N49" s="222" t="str">
        <f t="shared" si="5"/>
        <v/>
      </c>
      <c r="O49" s="223" t="str">
        <f>IF(ISBLANK(+F49),"",+F49)</f>
        <v/>
      </c>
      <c r="P49" s="109"/>
      <c r="Q49" s="258"/>
      <c r="R49" s="235"/>
      <c r="S49" s="220">
        <f t="shared" si="6"/>
        <v>0</v>
      </c>
      <c r="T49" s="221">
        <f t="shared" si="7"/>
        <v>0</v>
      </c>
      <c r="U49" s="302"/>
      <c r="V49" s="14"/>
      <c r="W49" s="222" t="str">
        <f t="shared" si="8"/>
        <v/>
      </c>
      <c r="X49" s="222" t="str">
        <f t="shared" si="8"/>
        <v/>
      </c>
      <c r="Y49" s="223" t="str">
        <f>IF(ISBLANK(+F49),"",+F49)</f>
        <v/>
      </c>
      <c r="Z49" s="109"/>
      <c r="AA49" s="107"/>
      <c r="AB49" s="236"/>
      <c r="AC49" s="224" t="str">
        <f>IF(ISERROR(IF(OR(Z49="nee",Z49=""),"",+Y49*AA49)),"",IF(OR(Z49="nee",Z49=""),"",+Y49*AA49))</f>
        <v/>
      </c>
      <c r="AD49" s="225" t="str">
        <f>IF(ISERROR((AC49*24*365)/1000),"",(AC49*24*365)/1000)</f>
        <v/>
      </c>
      <c r="AE49" s="221">
        <f>IF(ISERROR(+AD49*tariefKwh*7),0,+AD49*tariefKwh*7)</f>
        <v>0</v>
      </c>
    </row>
    <row r="50" spans="1:34" s="11" customFormat="1" ht="15" customHeight="1" x14ac:dyDescent="0.2">
      <c r="A50" s="59"/>
      <c r="B50" s="80"/>
      <c r="C50" s="226" t="s">
        <v>317</v>
      </c>
      <c r="D50" s="227"/>
      <c r="E50" s="227"/>
      <c r="F50" s="228"/>
      <c r="G50" s="229"/>
      <c r="H50" s="230"/>
      <c r="I50" s="229"/>
      <c r="J50" s="231"/>
      <c r="K50" s="231"/>
      <c r="L50" s="232"/>
      <c r="M50" s="233"/>
      <c r="N50" s="167"/>
      <c r="O50" s="14"/>
      <c r="P50" s="14"/>
      <c r="Q50" s="14"/>
      <c r="R50" s="14"/>
      <c r="S50" s="14"/>
      <c r="T50" s="14"/>
      <c r="U50" s="231"/>
      <c r="V50" s="14"/>
      <c r="W50" s="167"/>
      <c r="X50" s="167"/>
      <c r="Y50" s="14"/>
      <c r="Z50" s="74"/>
      <c r="AA50" s="14"/>
      <c r="AB50" s="14"/>
    </row>
    <row r="51" spans="1:34" s="11" customFormat="1" ht="15" customHeight="1" x14ac:dyDescent="0.2">
      <c r="A51" s="59"/>
      <c r="B51" s="80"/>
      <c r="C51" s="226"/>
      <c r="D51" s="227"/>
      <c r="E51" s="227"/>
      <c r="F51" s="228"/>
      <c r="G51" s="229"/>
      <c r="H51" s="230"/>
      <c r="I51" s="229"/>
      <c r="J51" s="231"/>
      <c r="K51" s="229"/>
      <c r="L51" s="232"/>
      <c r="M51" s="233"/>
      <c r="N51" s="167"/>
      <c r="O51" s="14"/>
      <c r="P51" s="14"/>
      <c r="Q51" s="14"/>
      <c r="R51" s="14"/>
      <c r="S51" s="14"/>
      <c r="T51" s="14"/>
      <c r="U51" s="229"/>
      <c r="V51" s="14"/>
      <c r="W51" s="167"/>
      <c r="X51" s="167"/>
      <c r="Y51" s="14"/>
      <c r="Z51" s="74"/>
      <c r="AA51" s="14"/>
      <c r="AB51" s="14"/>
    </row>
    <row r="52" spans="1:34" s="11" customFormat="1" ht="57" customHeight="1" x14ac:dyDescent="0.45">
      <c r="A52" s="59"/>
      <c r="B52" s="82" t="s">
        <v>10</v>
      </c>
      <c r="C52" s="513" t="str">
        <f>VLOOKUP(B52,$B$10:$D$21,2,FALSE)</f>
        <v>Variant 2: Licentie(s) WAN-koppeling, Distributie &amp; LAN-Access</v>
      </c>
      <c r="D52" s="514" t="e">
        <f>VLOOKUP(C52,$B$10:$D$21,2,FALSE)</f>
        <v>#N/A</v>
      </c>
      <c r="E52" s="514" t="e">
        <f>VLOOKUP(D52,$B$10:$D$21,2,FALSE)</f>
        <v>#N/A</v>
      </c>
      <c r="F52" s="68"/>
      <c r="G52" s="68"/>
      <c r="H52" s="68"/>
      <c r="I52" s="68"/>
      <c r="J52" s="215" t="s">
        <v>50</v>
      </c>
      <c r="K52" s="303"/>
      <c r="L52" s="14"/>
      <c r="M52" s="513" t="str">
        <f>IF(E53="Subscription","Subscription","Onderhoud &amp; Support")</f>
        <v>Onderhoud &amp; Support</v>
      </c>
      <c r="N52" s="514"/>
      <c r="O52" s="514"/>
      <c r="P52" s="514"/>
      <c r="Q52" s="58"/>
      <c r="R52" s="58"/>
      <c r="S52" s="58"/>
      <c r="T52" s="215" t="str">
        <f>"Totaalprijs "&amp;M52&amp;" 
Licentie"</f>
        <v>Totaalprijs Onderhoud &amp; Support 
Licentie</v>
      </c>
      <c r="U52" s="303"/>
      <c r="V52" s="14"/>
      <c r="W52" s="165"/>
      <c r="X52" s="165"/>
      <c r="Y52" s="18"/>
      <c r="Z52" s="18"/>
      <c r="AA52" s="18"/>
      <c r="AB52" s="18"/>
      <c r="AC52" s="18"/>
      <c r="AD52" s="18"/>
      <c r="AE52" s="18"/>
    </row>
    <row r="53" spans="1:34" s="11" customFormat="1" ht="20" thickBot="1" x14ac:dyDescent="0.35">
      <c r="A53" s="59"/>
      <c r="B53" s="83"/>
      <c r="C53" s="84" t="s">
        <v>48</v>
      </c>
      <c r="D53" s="182"/>
      <c r="E53" s="138"/>
      <c r="F53" s="327" t="s">
        <v>49</v>
      </c>
      <c r="G53" s="100"/>
      <c r="H53" s="69"/>
      <c r="I53" s="69"/>
      <c r="J53" s="70">
        <f>SUM(J55:J57)</f>
        <v>0</v>
      </c>
      <c r="K53" s="304"/>
      <c r="L53" s="14"/>
      <c r="M53" s="169"/>
      <c r="N53" s="168"/>
      <c r="O53" s="71"/>
      <c r="P53" s="71"/>
      <c r="Q53" s="71"/>
      <c r="R53" s="71"/>
      <c r="S53" s="71"/>
      <c r="T53" s="72">
        <f>SUM(T55:T57)</f>
        <v>0</v>
      </c>
      <c r="U53" s="304"/>
      <c r="V53" s="14"/>
      <c r="W53" s="165"/>
      <c r="X53" s="165"/>
      <c r="Y53" s="18"/>
      <c r="Z53" s="18"/>
      <c r="AA53" s="18"/>
      <c r="AB53" s="18"/>
      <c r="AC53" s="18"/>
      <c r="AD53" s="18"/>
      <c r="AE53" s="18"/>
    </row>
    <row r="54" spans="1:34" s="11" customFormat="1" ht="70.5" thickTop="1" x14ac:dyDescent="0.3">
      <c r="A54" s="59"/>
      <c r="B54" s="139"/>
      <c r="C54" s="216" t="s">
        <v>5</v>
      </c>
      <c r="D54" s="216" t="s">
        <v>11</v>
      </c>
      <c r="E54" s="216" t="s">
        <v>14</v>
      </c>
      <c r="F54" s="217" t="s">
        <v>17</v>
      </c>
      <c r="G54" s="217" t="s">
        <v>45</v>
      </c>
      <c r="H54" s="217" t="s">
        <v>192</v>
      </c>
      <c r="I54" s="217" t="s">
        <v>12</v>
      </c>
      <c r="J54" s="217" t="s">
        <v>13</v>
      </c>
      <c r="K54" s="301" t="s">
        <v>222</v>
      </c>
      <c r="L54" s="14"/>
      <c r="M54" s="216" t="s">
        <v>5</v>
      </c>
      <c r="N54" s="216" t="s">
        <v>11</v>
      </c>
      <c r="O54" s="217" t="s">
        <v>17</v>
      </c>
      <c r="P54" s="218" t="s">
        <v>21</v>
      </c>
      <c r="Q54" s="217" t="s">
        <v>336</v>
      </c>
      <c r="R54" s="217" t="s">
        <v>192</v>
      </c>
      <c r="S54" s="217" t="s">
        <v>337</v>
      </c>
      <c r="T54" s="217" t="s">
        <v>22</v>
      </c>
      <c r="U54" s="301" t="s">
        <v>222</v>
      </c>
      <c r="V54" s="14"/>
      <c r="W54" s="165"/>
      <c r="X54" s="165"/>
      <c r="Y54" s="18"/>
      <c r="Z54" s="18"/>
      <c r="AA54" s="18"/>
      <c r="AB54" s="18"/>
      <c r="AC54" s="18"/>
      <c r="AD54" s="18"/>
      <c r="AE54" s="18"/>
    </row>
    <row r="55" spans="1:34" s="11" customFormat="1" ht="15" customHeight="1" x14ac:dyDescent="0.2">
      <c r="A55" s="59"/>
      <c r="B55" s="139"/>
      <c r="C55" s="180"/>
      <c r="D55" s="64"/>
      <c r="E55" s="64"/>
      <c r="F55" s="234"/>
      <c r="G55" s="258"/>
      <c r="H55" s="65"/>
      <c r="I55" s="220">
        <f>G55*(1-H55)</f>
        <v>0</v>
      </c>
      <c r="J55" s="221">
        <f>IF(ISERROR(+I55*F55),"",+I55*F55)</f>
        <v>0</v>
      </c>
      <c r="K55" s="302"/>
      <c r="L55" s="14"/>
      <c r="M55" s="222" t="str">
        <f t="shared" ref="M55:N57" si="9">IF(ISBLANK(+C55),"",+C55)</f>
        <v/>
      </c>
      <c r="N55" s="222" t="str">
        <f t="shared" si="9"/>
        <v/>
      </c>
      <c r="O55" s="223" t="str">
        <f>IF(ISBLANK(+F55),"",+F55)</f>
        <v/>
      </c>
      <c r="P55" s="109"/>
      <c r="Q55" s="258"/>
      <c r="R55" s="235"/>
      <c r="S55" s="220" t="str">
        <f>IF(ISERROR(+Q55*(1-(MAX(#REF!,R55)))),"",+Q55*(1-(MAX(#REF!,R55))))</f>
        <v/>
      </c>
      <c r="T55" s="221" t="str">
        <f>IF(ISERROR(+S55*O55),"",+S55*O55)</f>
        <v/>
      </c>
      <c r="U55" s="302"/>
      <c r="V55" s="14"/>
      <c r="W55" s="165"/>
      <c r="X55" s="165"/>
      <c r="Y55" s="18"/>
      <c r="Z55" s="18"/>
      <c r="AA55" s="18"/>
      <c r="AB55" s="18"/>
      <c r="AC55" s="18"/>
      <c r="AD55" s="18"/>
      <c r="AE55" s="18"/>
    </row>
    <row r="56" spans="1:34" s="11" customFormat="1" ht="15" customHeight="1" x14ac:dyDescent="0.2">
      <c r="A56" s="59"/>
      <c r="B56" s="139"/>
      <c r="C56" s="180"/>
      <c r="D56" s="64"/>
      <c r="E56" s="64"/>
      <c r="F56" s="234"/>
      <c r="G56" s="258"/>
      <c r="H56" s="65"/>
      <c r="I56" s="220">
        <f>G56*(1-H56)</f>
        <v>0</v>
      </c>
      <c r="J56" s="221">
        <f>IF(ISERROR(+I56*F56),"",+I56*F56)</f>
        <v>0</v>
      </c>
      <c r="K56" s="302"/>
      <c r="L56" s="14"/>
      <c r="M56" s="222" t="str">
        <f t="shared" si="9"/>
        <v/>
      </c>
      <c r="N56" s="222" t="str">
        <f t="shared" si="9"/>
        <v/>
      </c>
      <c r="O56" s="223" t="str">
        <f>IF(ISBLANK(+F56),"",+F56)</f>
        <v/>
      </c>
      <c r="P56" s="109"/>
      <c r="Q56" s="258"/>
      <c r="R56" s="235"/>
      <c r="S56" s="220" t="str">
        <f>IF(ISERROR(+Q56*(1-(MAX(#REF!,R56)))),"",+Q56*(1-(MAX(#REF!,R56))))</f>
        <v/>
      </c>
      <c r="T56" s="221" t="str">
        <f>IF(ISERROR(+S56*O56),"",+S56*O56)</f>
        <v/>
      </c>
      <c r="U56" s="302"/>
      <c r="V56" s="14"/>
      <c r="W56" s="165"/>
      <c r="X56" s="165"/>
      <c r="Y56" s="18"/>
      <c r="Z56" s="18"/>
      <c r="AA56" s="18"/>
      <c r="AB56" s="18"/>
      <c r="AC56" s="18"/>
      <c r="AD56" s="18"/>
      <c r="AE56" s="18"/>
    </row>
    <row r="57" spans="1:34" s="11" customFormat="1" ht="15" customHeight="1" x14ac:dyDescent="0.2">
      <c r="A57" s="59"/>
      <c r="B57" s="139"/>
      <c r="C57" s="180"/>
      <c r="D57" s="64"/>
      <c r="E57" s="64"/>
      <c r="F57" s="234"/>
      <c r="G57" s="258"/>
      <c r="H57" s="65"/>
      <c r="I57" s="220">
        <f>G57*(1-H57)</f>
        <v>0</v>
      </c>
      <c r="J57" s="221">
        <f>IF(ISERROR(+I57*F57),"",+I57*F57)</f>
        <v>0</v>
      </c>
      <c r="K57" s="302"/>
      <c r="L57" s="14"/>
      <c r="M57" s="222" t="str">
        <f t="shared" si="9"/>
        <v/>
      </c>
      <c r="N57" s="222" t="str">
        <f t="shared" si="9"/>
        <v/>
      </c>
      <c r="O57" s="223" t="str">
        <f>IF(ISBLANK(+F57),"",+F57)</f>
        <v/>
      </c>
      <c r="P57" s="109"/>
      <c r="Q57" s="258"/>
      <c r="R57" s="235"/>
      <c r="S57" s="220" t="str">
        <f>IF(ISERROR(+Q57*(1-(MAX(#REF!,R57)))),"",+Q57*(1-(MAX(#REF!,R57))))</f>
        <v/>
      </c>
      <c r="T57" s="221" t="str">
        <f>IF(ISERROR(+S57*O57),"",+S57*O57)</f>
        <v/>
      </c>
      <c r="U57" s="302"/>
      <c r="V57" s="14"/>
      <c r="W57" s="165"/>
      <c r="X57" s="165"/>
      <c r="Y57" s="18"/>
      <c r="Z57" s="18"/>
      <c r="AA57" s="18"/>
      <c r="AB57" s="18"/>
      <c r="AC57" s="18"/>
      <c r="AD57" s="18"/>
      <c r="AE57" s="18"/>
    </row>
    <row r="58" spans="1:34" s="11" customFormat="1" ht="15" customHeight="1" thickBot="1" x14ac:dyDescent="0.35">
      <c r="A58" s="59"/>
      <c r="B58" s="173"/>
      <c r="C58" s="173"/>
      <c r="D58" s="173"/>
      <c r="E58" s="24"/>
      <c r="F58" s="20"/>
      <c r="G58" s="20"/>
      <c r="H58" s="20"/>
      <c r="I58" s="20"/>
      <c r="J58" s="20"/>
      <c r="K58" s="20"/>
      <c r="L58" s="20"/>
      <c r="M58" s="20"/>
      <c r="N58" s="164"/>
      <c r="O58" s="164"/>
      <c r="P58" s="20"/>
      <c r="Q58" s="20"/>
      <c r="R58" s="20"/>
      <c r="S58" s="20"/>
      <c r="T58" s="20"/>
      <c r="U58" s="20"/>
      <c r="V58" s="20"/>
      <c r="W58" s="20"/>
      <c r="X58" s="164"/>
      <c r="Y58" s="164"/>
      <c r="Z58" s="20"/>
      <c r="AA58" s="20"/>
      <c r="AB58" s="20"/>
      <c r="AC58" s="20"/>
      <c r="AD58" s="20"/>
      <c r="AE58" s="20"/>
    </row>
    <row r="59" spans="1:34" s="11" customFormat="1" ht="15" customHeight="1" x14ac:dyDescent="0.3">
      <c r="A59" s="59"/>
      <c r="B59" s="174"/>
      <c r="C59" s="174"/>
      <c r="D59" s="174"/>
      <c r="E59" s="17"/>
      <c r="F59" s="18"/>
      <c r="G59" s="18"/>
      <c r="H59" s="18"/>
      <c r="I59" s="18"/>
      <c r="J59" s="18"/>
      <c r="K59" s="18"/>
      <c r="L59" s="18"/>
      <c r="M59" s="18"/>
      <c r="N59" s="165"/>
      <c r="O59" s="165"/>
      <c r="P59" s="18"/>
      <c r="Q59" s="18"/>
      <c r="R59" s="18"/>
      <c r="S59" s="18"/>
      <c r="T59" s="18"/>
      <c r="U59" s="18"/>
      <c r="V59" s="18"/>
      <c r="W59" s="18"/>
      <c r="X59" s="165"/>
      <c r="Y59" s="165"/>
      <c r="Z59" s="18"/>
      <c r="AA59" s="18"/>
      <c r="AB59" s="18"/>
      <c r="AC59" s="18"/>
      <c r="AD59" s="18"/>
      <c r="AE59" s="18"/>
    </row>
    <row r="60" spans="1:34" s="11" customFormat="1" ht="21" customHeight="1" x14ac:dyDescent="0.2">
      <c r="A60" s="59"/>
      <c r="B60" s="88" t="s">
        <v>52</v>
      </c>
      <c r="C60" s="84" t="str">
        <f>VLOOKUP(B60,$B$10:$D$21,2,FALSE)</f>
        <v>Variant 3: WAN-koppeling, Distributie &amp; LAN-Access</v>
      </c>
      <c r="D60" s="179"/>
      <c r="E60" s="132"/>
      <c r="F60" s="132"/>
      <c r="G60" s="135" t="s">
        <v>44</v>
      </c>
      <c r="H60" s="135"/>
      <c r="I60" s="132"/>
      <c r="J60" s="131"/>
      <c r="K60" s="299"/>
      <c r="L60" s="86"/>
      <c r="M60" s="279" t="s">
        <v>335</v>
      </c>
      <c r="N60" s="280"/>
      <c r="O60" s="281"/>
      <c r="P60" s="281"/>
      <c r="Q60" s="281"/>
      <c r="R60" s="281"/>
      <c r="S60" s="132"/>
      <c r="T60" s="131"/>
      <c r="U60" s="299"/>
      <c r="V60" s="86"/>
      <c r="W60" s="279" t="s">
        <v>18</v>
      </c>
      <c r="X60" s="280"/>
      <c r="Y60" s="281"/>
      <c r="Z60" s="281"/>
      <c r="AA60" s="281"/>
      <c r="AB60" s="281"/>
      <c r="AC60" s="281"/>
      <c r="AD60" s="132"/>
      <c r="AE60" s="131"/>
    </row>
    <row r="61" spans="1:34" s="87" customFormat="1" ht="20" thickBot="1" x14ac:dyDescent="0.25">
      <c r="A61" s="59"/>
      <c r="B61" s="59"/>
      <c r="C61" s="84" t="s">
        <v>23</v>
      </c>
      <c r="D61" s="179"/>
      <c r="E61" s="521" t="str">
        <f>"Integratie B"&amp;LEFT(B60,1)&amp;" : "</f>
        <v xml:space="preserve">Integratie B3 : </v>
      </c>
      <c r="F61" s="522"/>
      <c r="G61" s="527"/>
      <c r="H61" s="528"/>
      <c r="I61" s="89" t="s">
        <v>24</v>
      </c>
      <c r="J61" s="85">
        <f>SUM(J63:J67)</f>
        <v>0</v>
      </c>
      <c r="K61" s="300"/>
      <c r="L61" s="59"/>
      <c r="M61" s="277"/>
      <c r="N61" s="278"/>
      <c r="O61" s="133"/>
      <c r="P61" s="133"/>
      <c r="Q61" s="133"/>
      <c r="R61" s="133"/>
      <c r="S61" s="136" t="s">
        <v>24</v>
      </c>
      <c r="T61" s="137">
        <f>SUM(T63:T67)</f>
        <v>0</v>
      </c>
      <c r="U61" s="300"/>
      <c r="V61" s="59"/>
      <c r="W61" s="277"/>
      <c r="X61" s="278"/>
      <c r="Y61" s="133"/>
      <c r="Z61" s="133"/>
      <c r="AA61" s="133"/>
      <c r="AB61" s="133"/>
      <c r="AC61" s="133"/>
      <c r="AD61" s="136" t="s">
        <v>24</v>
      </c>
      <c r="AE61" s="137">
        <f>SUM(AE63:AE67)</f>
        <v>0</v>
      </c>
      <c r="AF61" s="11"/>
      <c r="AG61" s="11"/>
      <c r="AH61" s="11"/>
    </row>
    <row r="62" spans="1:34" s="11" customFormat="1" ht="70.5" thickTop="1" x14ac:dyDescent="0.3">
      <c r="A62" s="59"/>
      <c r="B62" s="139"/>
      <c r="C62" s="216" t="s">
        <v>5</v>
      </c>
      <c r="D62" s="216" t="s">
        <v>11</v>
      </c>
      <c r="E62" s="216" t="s">
        <v>14</v>
      </c>
      <c r="F62" s="217" t="s">
        <v>17</v>
      </c>
      <c r="G62" s="217" t="s">
        <v>45</v>
      </c>
      <c r="H62" s="217" t="s">
        <v>192</v>
      </c>
      <c r="I62" s="217" t="s">
        <v>12</v>
      </c>
      <c r="J62" s="217" t="s">
        <v>13</v>
      </c>
      <c r="K62" s="301" t="s">
        <v>222</v>
      </c>
      <c r="L62" s="14"/>
      <c r="M62" s="216" t="s">
        <v>5</v>
      </c>
      <c r="N62" s="216" t="s">
        <v>11</v>
      </c>
      <c r="O62" s="217" t="s">
        <v>17</v>
      </c>
      <c r="P62" s="218" t="s">
        <v>21</v>
      </c>
      <c r="Q62" s="217" t="s">
        <v>336</v>
      </c>
      <c r="R62" s="217" t="s">
        <v>192</v>
      </c>
      <c r="S62" s="217" t="s">
        <v>337</v>
      </c>
      <c r="T62" s="217" t="s">
        <v>236</v>
      </c>
      <c r="U62" s="301" t="s">
        <v>222</v>
      </c>
      <c r="V62" s="14"/>
      <c r="W62" s="216" t="s">
        <v>5</v>
      </c>
      <c r="X62" s="216" t="s">
        <v>11</v>
      </c>
      <c r="Y62" s="217" t="s">
        <v>17</v>
      </c>
      <c r="Z62" s="218" t="s">
        <v>21</v>
      </c>
      <c r="AA62" s="217" t="s">
        <v>320</v>
      </c>
      <c r="AB62" s="219" t="s">
        <v>16</v>
      </c>
      <c r="AC62" s="217" t="s">
        <v>320</v>
      </c>
      <c r="AD62" s="217" t="s">
        <v>20</v>
      </c>
      <c r="AE62" s="217" t="s">
        <v>238</v>
      </c>
    </row>
    <row r="63" spans="1:34" s="11" customFormat="1" ht="15" customHeight="1" x14ac:dyDescent="0.2">
      <c r="A63" s="59"/>
      <c r="B63" s="139"/>
      <c r="C63" s="180"/>
      <c r="D63" s="64"/>
      <c r="E63" s="64"/>
      <c r="F63" s="234"/>
      <c r="G63" s="258"/>
      <c r="H63" s="65"/>
      <c r="I63" s="220">
        <f>G63*(1-H63)</f>
        <v>0</v>
      </c>
      <c r="J63" s="221">
        <f>IF(ISERROR(+I63*F63),"",+I63*F63)</f>
        <v>0</v>
      </c>
      <c r="K63" s="302"/>
      <c r="L63" s="14"/>
      <c r="M63" s="222" t="str">
        <f t="shared" ref="M63:N67" si="10">IF(ISBLANK(+C63),"",+C63)</f>
        <v/>
      </c>
      <c r="N63" s="222" t="str">
        <f t="shared" si="10"/>
        <v/>
      </c>
      <c r="O63" s="223" t="str">
        <f>IF(ISBLANK(+F63),"",+F63)</f>
        <v/>
      </c>
      <c r="P63" s="109"/>
      <c r="Q63" s="258"/>
      <c r="R63" s="235"/>
      <c r="S63" s="220">
        <f t="shared" ref="S63:S67" si="11">IF(ISERROR(+Q63*(1-(R63))),"",+Q63*(1-(R63)))</f>
        <v>0</v>
      </c>
      <c r="T63" s="221">
        <f t="shared" ref="T63:T67" si="12">IF(ISERROR(+S63*O63*7),0,+S63*O63*7)</f>
        <v>0</v>
      </c>
      <c r="U63" s="302"/>
      <c r="V63" s="14"/>
      <c r="W63" s="222" t="str">
        <f t="shared" ref="W63:X67" si="13">IF(ISBLANK(+M63),"",+M63)</f>
        <v/>
      </c>
      <c r="X63" s="222" t="str">
        <f t="shared" si="13"/>
        <v/>
      </c>
      <c r="Y63" s="223" t="str">
        <f>IF(ISBLANK(+F63),"",+F63)</f>
        <v/>
      </c>
      <c r="Z63" s="109"/>
      <c r="AA63" s="107"/>
      <c r="AB63" s="236"/>
      <c r="AC63" s="224" t="str">
        <f>IF(ISERROR(IF(OR(Z63="nee",Z63=""),"",+Y63*AA63)),"",IF(OR(Z63="nee",Z63=""),"",+Y63*AA63))</f>
        <v/>
      </c>
      <c r="AD63" s="225" t="str">
        <f>IF(ISERROR((AC63*24*365)/1000),"",(AC63*24*365)/1000)</f>
        <v/>
      </c>
      <c r="AE63" s="221">
        <f>IF(ISERROR(+AD63*tariefKwh*7),0,+AD63*tariefKwh*7)</f>
        <v>0</v>
      </c>
    </row>
    <row r="64" spans="1:34" s="11" customFormat="1" ht="15" customHeight="1" x14ac:dyDescent="0.2">
      <c r="A64" s="59"/>
      <c r="B64" s="139"/>
      <c r="C64" s="180"/>
      <c r="D64" s="64"/>
      <c r="E64" s="64"/>
      <c r="F64" s="234"/>
      <c r="G64" s="258"/>
      <c r="H64" s="65"/>
      <c r="I64" s="220">
        <f>G64*(1-H64)</f>
        <v>0</v>
      </c>
      <c r="J64" s="221">
        <f>IF(ISERROR(+I64*F64),"",+I64*F64)</f>
        <v>0</v>
      </c>
      <c r="K64" s="302"/>
      <c r="L64" s="14"/>
      <c r="M64" s="222" t="str">
        <f t="shared" si="10"/>
        <v/>
      </c>
      <c r="N64" s="222" t="str">
        <f t="shared" si="10"/>
        <v/>
      </c>
      <c r="O64" s="223" t="str">
        <f>IF(ISBLANK(+F64),"",+F64)</f>
        <v/>
      </c>
      <c r="P64" s="109"/>
      <c r="Q64" s="258"/>
      <c r="R64" s="235"/>
      <c r="S64" s="220">
        <f t="shared" si="11"/>
        <v>0</v>
      </c>
      <c r="T64" s="221">
        <f t="shared" si="12"/>
        <v>0</v>
      </c>
      <c r="U64" s="302"/>
      <c r="V64" s="14"/>
      <c r="W64" s="222" t="str">
        <f t="shared" si="13"/>
        <v/>
      </c>
      <c r="X64" s="222" t="str">
        <f t="shared" si="13"/>
        <v/>
      </c>
      <c r="Y64" s="223" t="str">
        <f>IF(ISBLANK(+F64),"",+F64)</f>
        <v/>
      </c>
      <c r="Z64" s="109"/>
      <c r="AA64" s="107"/>
      <c r="AB64" s="236"/>
      <c r="AC64" s="224" t="str">
        <f>IF(ISERROR(IF(OR(Z64="nee",Z64=""),"",+Y64*AA64)),"",IF(OR(Z64="nee",Z64=""),"",+Y64*AA64))</f>
        <v/>
      </c>
      <c r="AD64" s="225" t="str">
        <f>IF(ISERROR((AC64*24*365)/1000),"",(AC64*24*365)/1000)</f>
        <v/>
      </c>
      <c r="AE64" s="221">
        <f>IF(ISERROR(+AD64*tariefKwh*7),0,+AD64*tariefKwh*7)</f>
        <v>0</v>
      </c>
    </row>
    <row r="65" spans="1:34" s="11" customFormat="1" ht="15" customHeight="1" x14ac:dyDescent="0.2">
      <c r="A65" s="59"/>
      <c r="B65" s="139"/>
      <c r="C65" s="180"/>
      <c r="D65" s="64"/>
      <c r="E65" s="64"/>
      <c r="F65" s="234"/>
      <c r="G65" s="258"/>
      <c r="H65" s="65"/>
      <c r="I65" s="220">
        <f>G65*(1-H65)</f>
        <v>0</v>
      </c>
      <c r="J65" s="221">
        <f>IF(ISERROR(+I65*F65),"",+I65*F65)</f>
        <v>0</v>
      </c>
      <c r="K65" s="302"/>
      <c r="L65" s="14"/>
      <c r="M65" s="222" t="str">
        <f t="shared" si="10"/>
        <v/>
      </c>
      <c r="N65" s="222" t="str">
        <f t="shared" si="10"/>
        <v/>
      </c>
      <c r="O65" s="223" t="str">
        <f>IF(ISBLANK(+F65),"",+F65)</f>
        <v/>
      </c>
      <c r="P65" s="109"/>
      <c r="Q65" s="258"/>
      <c r="R65" s="235"/>
      <c r="S65" s="220">
        <f t="shared" si="11"/>
        <v>0</v>
      </c>
      <c r="T65" s="221">
        <f t="shared" si="12"/>
        <v>0</v>
      </c>
      <c r="U65" s="302"/>
      <c r="V65" s="14"/>
      <c r="W65" s="222" t="str">
        <f t="shared" si="13"/>
        <v/>
      </c>
      <c r="X65" s="222" t="str">
        <f t="shared" si="13"/>
        <v/>
      </c>
      <c r="Y65" s="223" t="str">
        <f>IF(ISBLANK(+F65),"",+F65)</f>
        <v/>
      </c>
      <c r="Z65" s="109"/>
      <c r="AA65" s="107"/>
      <c r="AB65" s="236"/>
      <c r="AC65" s="224" t="str">
        <f>IF(ISERROR(IF(OR(Z65="nee",Z65=""),"",+Y65*AA65)),"",IF(OR(Z65="nee",Z65=""),"",+Y65*AA65))</f>
        <v/>
      </c>
      <c r="AD65" s="225" t="str">
        <f>IF(ISERROR((AC65*24*365)/1000),"",(AC65*24*365)/1000)</f>
        <v/>
      </c>
      <c r="AE65" s="221">
        <f>IF(ISERROR(+AD65*tariefKwh*7),0,+AD65*tariefKwh*7)</f>
        <v>0</v>
      </c>
    </row>
    <row r="66" spans="1:34" s="11" customFormat="1" ht="15" customHeight="1" x14ac:dyDescent="0.2">
      <c r="A66" s="59"/>
      <c r="B66" s="139"/>
      <c r="C66" s="180"/>
      <c r="D66" s="64"/>
      <c r="E66" s="64"/>
      <c r="F66" s="234"/>
      <c r="G66" s="258"/>
      <c r="H66" s="65"/>
      <c r="I66" s="220">
        <f>G66*(1-H66)</f>
        <v>0</v>
      </c>
      <c r="J66" s="221">
        <f>IF(ISERROR(+I66*F66),"",+I66*F66)</f>
        <v>0</v>
      </c>
      <c r="K66" s="302"/>
      <c r="L66" s="14"/>
      <c r="M66" s="222" t="str">
        <f t="shared" si="10"/>
        <v/>
      </c>
      <c r="N66" s="222" t="str">
        <f t="shared" si="10"/>
        <v/>
      </c>
      <c r="O66" s="223" t="str">
        <f>IF(ISBLANK(+F66),"",+F66)</f>
        <v/>
      </c>
      <c r="P66" s="109"/>
      <c r="Q66" s="258"/>
      <c r="R66" s="235"/>
      <c r="S66" s="220">
        <f t="shared" si="11"/>
        <v>0</v>
      </c>
      <c r="T66" s="221">
        <f t="shared" si="12"/>
        <v>0</v>
      </c>
      <c r="U66" s="302"/>
      <c r="V66" s="14"/>
      <c r="W66" s="222" t="str">
        <f t="shared" si="13"/>
        <v/>
      </c>
      <c r="X66" s="222" t="str">
        <f t="shared" si="13"/>
        <v/>
      </c>
      <c r="Y66" s="223" t="str">
        <f>IF(ISBLANK(+F66),"",+F66)</f>
        <v/>
      </c>
      <c r="Z66" s="109"/>
      <c r="AA66" s="107"/>
      <c r="AB66" s="236"/>
      <c r="AC66" s="224" t="str">
        <f>IF(ISERROR(IF(OR(Z66="nee",Z66=""),"",+Y66*AA66)),"",IF(OR(Z66="nee",Z66=""),"",+Y66*AA66))</f>
        <v/>
      </c>
      <c r="AD66" s="225" t="str">
        <f>IF(ISERROR((AC66*24*365)/1000),"",(AC66*24*365)/1000)</f>
        <v/>
      </c>
      <c r="AE66" s="221">
        <f>IF(ISERROR(+AD66*tariefKwh*7),0,+AD66*tariefKwh*7)</f>
        <v>0</v>
      </c>
    </row>
    <row r="67" spans="1:34" s="11" customFormat="1" ht="15" customHeight="1" x14ac:dyDescent="0.2">
      <c r="A67" s="59"/>
      <c r="B67" s="139"/>
      <c r="C67" s="180"/>
      <c r="D67" s="64"/>
      <c r="E67" s="64"/>
      <c r="F67" s="234"/>
      <c r="G67" s="258"/>
      <c r="H67" s="65"/>
      <c r="I67" s="220">
        <f>G67*(1-H67)</f>
        <v>0</v>
      </c>
      <c r="J67" s="221">
        <f>IF(ISERROR(+I67*F67),"",+I67*F67)</f>
        <v>0</v>
      </c>
      <c r="K67" s="302"/>
      <c r="L67" s="14"/>
      <c r="M67" s="222" t="str">
        <f t="shared" si="10"/>
        <v/>
      </c>
      <c r="N67" s="222" t="str">
        <f t="shared" si="10"/>
        <v/>
      </c>
      <c r="O67" s="223" t="str">
        <f>IF(ISBLANK(+F67),"",+F67)</f>
        <v/>
      </c>
      <c r="P67" s="109"/>
      <c r="Q67" s="258"/>
      <c r="R67" s="235"/>
      <c r="S67" s="220">
        <f t="shared" si="11"/>
        <v>0</v>
      </c>
      <c r="T67" s="221">
        <f t="shared" si="12"/>
        <v>0</v>
      </c>
      <c r="U67" s="302"/>
      <c r="V67" s="14"/>
      <c r="W67" s="222" t="str">
        <f t="shared" si="13"/>
        <v/>
      </c>
      <c r="X67" s="222" t="str">
        <f t="shared" si="13"/>
        <v/>
      </c>
      <c r="Y67" s="223" t="str">
        <f>IF(ISBLANK(+F67),"",+F67)</f>
        <v/>
      </c>
      <c r="Z67" s="109"/>
      <c r="AA67" s="107"/>
      <c r="AB67" s="236"/>
      <c r="AC67" s="224" t="str">
        <f>IF(ISERROR(IF(OR(Z67="nee",Z67=""),"",+Y67*AA67)),"",IF(OR(Z67="nee",Z67=""),"",+Y67*AA67))</f>
        <v/>
      </c>
      <c r="AD67" s="225" t="str">
        <f>IF(ISERROR((AC67*24*365)/1000),"",(AC67*24*365)/1000)</f>
        <v/>
      </c>
      <c r="AE67" s="221">
        <f>IF(ISERROR(+AD67*tariefKwh*7),0,+AD67*tariefKwh*7)</f>
        <v>0</v>
      </c>
    </row>
    <row r="68" spans="1:34" s="11" customFormat="1" ht="15" customHeight="1" x14ac:dyDescent="0.2">
      <c r="A68" s="59"/>
      <c r="B68" s="80"/>
      <c r="C68" s="226" t="s">
        <v>317</v>
      </c>
      <c r="D68" s="227"/>
      <c r="E68" s="227"/>
      <c r="F68" s="228"/>
      <c r="G68" s="229"/>
      <c r="H68" s="230"/>
      <c r="I68" s="229"/>
      <c r="J68" s="231"/>
      <c r="K68" s="231"/>
      <c r="L68" s="232"/>
      <c r="M68" s="233"/>
      <c r="N68" s="167"/>
      <c r="O68" s="14"/>
      <c r="P68" s="14"/>
      <c r="Q68" s="14"/>
      <c r="R68" s="14"/>
      <c r="S68" s="14"/>
      <c r="T68" s="14"/>
      <c r="U68" s="231"/>
      <c r="V68" s="14"/>
      <c r="W68" s="167"/>
      <c r="X68" s="167"/>
      <c r="Y68" s="14"/>
      <c r="Z68" s="74"/>
      <c r="AA68" s="14"/>
      <c r="AB68" s="14"/>
    </row>
    <row r="69" spans="1:34" s="11" customFormat="1" ht="15" customHeight="1" x14ac:dyDescent="0.2">
      <c r="A69" s="59"/>
      <c r="B69" s="80"/>
      <c r="C69" s="226"/>
      <c r="D69" s="227"/>
      <c r="E69" s="227"/>
      <c r="F69" s="228"/>
      <c r="G69" s="229"/>
      <c r="H69" s="230"/>
      <c r="I69" s="229"/>
      <c r="J69" s="231"/>
      <c r="K69" s="229"/>
      <c r="L69" s="232"/>
      <c r="M69" s="233"/>
      <c r="N69" s="167"/>
      <c r="O69" s="14"/>
      <c r="P69" s="14"/>
      <c r="Q69" s="14"/>
      <c r="R69" s="14"/>
      <c r="S69" s="14"/>
      <c r="T69" s="14"/>
      <c r="U69" s="229"/>
      <c r="V69" s="14"/>
      <c r="W69" s="167"/>
      <c r="X69" s="167"/>
      <c r="Y69" s="14"/>
      <c r="Z69" s="74"/>
      <c r="AA69" s="14"/>
      <c r="AB69" s="14"/>
    </row>
    <row r="70" spans="1:34" s="11" customFormat="1" ht="57.5" x14ac:dyDescent="0.45">
      <c r="A70" s="59"/>
      <c r="B70" s="82" t="s">
        <v>53</v>
      </c>
      <c r="C70" s="513" t="str">
        <f>VLOOKUP(B70,$B$10:$D$21,2,FALSE)</f>
        <v>Variant 3: Licentie(s) WAN-koppeling, Distributie &amp; LAN-Access</v>
      </c>
      <c r="D70" s="514" t="e">
        <f>VLOOKUP(C70,$B$10:$D$21,2,FALSE)</f>
        <v>#N/A</v>
      </c>
      <c r="E70" s="514" t="e">
        <f>VLOOKUP(D70,$B$10:$D$21,2,FALSE)</f>
        <v>#N/A</v>
      </c>
      <c r="F70" s="68"/>
      <c r="G70" s="68"/>
      <c r="H70" s="68"/>
      <c r="I70" s="68"/>
      <c r="J70" s="215" t="s">
        <v>50</v>
      </c>
      <c r="K70" s="303"/>
      <c r="L70" s="14"/>
      <c r="M70" s="513" t="str">
        <f>IF(E71="Subscription","Subscription","Onderhoud &amp; Support")</f>
        <v>Onderhoud &amp; Support</v>
      </c>
      <c r="N70" s="514"/>
      <c r="O70" s="514"/>
      <c r="P70" s="514"/>
      <c r="Q70" s="58"/>
      <c r="R70" s="58"/>
      <c r="S70" s="58"/>
      <c r="T70" s="215" t="str">
        <f>"Totaalprijs "&amp;M70&amp;" 
Licentie"</f>
        <v>Totaalprijs Onderhoud &amp; Support 
Licentie</v>
      </c>
      <c r="U70" s="303"/>
      <c r="V70" s="14"/>
      <c r="W70" s="165"/>
      <c r="X70" s="165"/>
      <c r="Y70" s="18"/>
      <c r="Z70" s="18"/>
      <c r="AA70" s="18"/>
      <c r="AB70" s="18"/>
      <c r="AC70" s="18"/>
      <c r="AD70" s="18"/>
      <c r="AE70" s="18"/>
    </row>
    <row r="71" spans="1:34" s="11" customFormat="1" ht="20" thickBot="1" x14ac:dyDescent="0.35">
      <c r="A71" s="59"/>
      <c r="B71" s="83"/>
      <c r="C71" s="84" t="s">
        <v>48</v>
      </c>
      <c r="D71" s="182"/>
      <c r="E71" s="138"/>
      <c r="F71" s="327" t="s">
        <v>49</v>
      </c>
      <c r="G71" s="100"/>
      <c r="H71" s="69"/>
      <c r="I71" s="69"/>
      <c r="J71" s="70">
        <f>SUM(J73:J75)</f>
        <v>0</v>
      </c>
      <c r="K71" s="304"/>
      <c r="L71" s="14"/>
      <c r="M71" s="169"/>
      <c r="N71" s="168"/>
      <c r="O71" s="71"/>
      <c r="P71" s="71"/>
      <c r="Q71" s="71"/>
      <c r="R71" s="71"/>
      <c r="S71" s="71"/>
      <c r="T71" s="72">
        <f>SUM(T73:T75)</f>
        <v>0</v>
      </c>
      <c r="U71" s="304"/>
      <c r="V71" s="14"/>
      <c r="W71" s="165"/>
      <c r="X71" s="165"/>
      <c r="Y71" s="18"/>
      <c r="Z71" s="18"/>
      <c r="AA71" s="18"/>
      <c r="AB71" s="18"/>
      <c r="AC71" s="18"/>
      <c r="AD71" s="18"/>
      <c r="AE71" s="18"/>
    </row>
    <row r="72" spans="1:34" s="11" customFormat="1" ht="70.5" thickTop="1" x14ac:dyDescent="0.3">
      <c r="A72" s="59"/>
      <c r="B72" s="139"/>
      <c r="C72" s="216" t="s">
        <v>5</v>
      </c>
      <c r="D72" s="216" t="s">
        <v>11</v>
      </c>
      <c r="E72" s="216" t="s">
        <v>14</v>
      </c>
      <c r="F72" s="217" t="s">
        <v>17</v>
      </c>
      <c r="G72" s="217" t="s">
        <v>45</v>
      </c>
      <c r="H72" s="217" t="s">
        <v>192</v>
      </c>
      <c r="I72" s="217" t="s">
        <v>12</v>
      </c>
      <c r="J72" s="217" t="s">
        <v>13</v>
      </c>
      <c r="K72" s="301" t="s">
        <v>222</v>
      </c>
      <c r="L72" s="14"/>
      <c r="M72" s="216" t="s">
        <v>5</v>
      </c>
      <c r="N72" s="216" t="s">
        <v>11</v>
      </c>
      <c r="O72" s="217" t="s">
        <v>17</v>
      </c>
      <c r="P72" s="218" t="s">
        <v>21</v>
      </c>
      <c r="Q72" s="217" t="s">
        <v>336</v>
      </c>
      <c r="R72" s="217" t="s">
        <v>192</v>
      </c>
      <c r="S72" s="217" t="s">
        <v>337</v>
      </c>
      <c r="T72" s="217" t="s">
        <v>22</v>
      </c>
      <c r="U72" s="301" t="s">
        <v>222</v>
      </c>
      <c r="V72" s="14"/>
      <c r="W72" s="165"/>
      <c r="X72" s="165"/>
      <c r="Y72" s="18"/>
      <c r="Z72" s="18"/>
      <c r="AA72" s="18"/>
      <c r="AB72" s="18"/>
      <c r="AC72" s="18"/>
      <c r="AD72" s="18"/>
      <c r="AE72" s="18"/>
    </row>
    <row r="73" spans="1:34" s="11" customFormat="1" ht="15" customHeight="1" x14ac:dyDescent="0.2">
      <c r="A73" s="59"/>
      <c r="B73" s="139"/>
      <c r="C73" s="180"/>
      <c r="D73" s="64"/>
      <c r="E73" s="64"/>
      <c r="F73" s="234"/>
      <c r="G73" s="258"/>
      <c r="H73" s="65"/>
      <c r="I73" s="220">
        <f>G73*(1-H73)</f>
        <v>0</v>
      </c>
      <c r="J73" s="221">
        <f>IF(ISERROR(+I73*F73),"",+I73*F73)</f>
        <v>0</v>
      </c>
      <c r="K73" s="302"/>
      <c r="L73" s="14"/>
      <c r="M73" s="222" t="str">
        <f t="shared" ref="M73:N75" si="14">IF(ISBLANK(+C73),"",+C73)</f>
        <v/>
      </c>
      <c r="N73" s="222" t="str">
        <f t="shared" si="14"/>
        <v/>
      </c>
      <c r="O73" s="223" t="str">
        <f>IF(ISBLANK(+F73),"",+F73)</f>
        <v/>
      </c>
      <c r="P73" s="109"/>
      <c r="Q73" s="258"/>
      <c r="R73" s="235"/>
      <c r="S73" s="220" t="str">
        <f>IF(ISERROR(+Q73*(1-(MAX(#REF!,R73)))),"",+Q73*(1-(MAX(#REF!,R73))))</f>
        <v/>
      </c>
      <c r="T73" s="221" t="str">
        <f>IF(ISERROR(+S73*O73),"",+S73*O73)</f>
        <v/>
      </c>
      <c r="U73" s="302"/>
      <c r="V73" s="14"/>
      <c r="W73" s="165"/>
      <c r="X73" s="165"/>
      <c r="Y73" s="18"/>
      <c r="Z73" s="18"/>
      <c r="AA73" s="18"/>
      <c r="AB73" s="18"/>
      <c r="AC73" s="18"/>
      <c r="AD73" s="18"/>
      <c r="AE73" s="18"/>
    </row>
    <row r="74" spans="1:34" s="11" customFormat="1" ht="15" customHeight="1" x14ac:dyDescent="0.2">
      <c r="A74" s="59"/>
      <c r="B74" s="139"/>
      <c r="C74" s="180"/>
      <c r="D74" s="64"/>
      <c r="E74" s="64"/>
      <c r="F74" s="234"/>
      <c r="G74" s="258"/>
      <c r="H74" s="65"/>
      <c r="I74" s="220">
        <f>G74*(1-H74)</f>
        <v>0</v>
      </c>
      <c r="J74" s="221">
        <f>IF(ISERROR(+I74*F74),"",+I74*F74)</f>
        <v>0</v>
      </c>
      <c r="K74" s="302"/>
      <c r="L74" s="14"/>
      <c r="M74" s="222" t="str">
        <f t="shared" si="14"/>
        <v/>
      </c>
      <c r="N74" s="222" t="str">
        <f t="shared" si="14"/>
        <v/>
      </c>
      <c r="O74" s="223" t="str">
        <f>IF(ISBLANK(+F74),"",+F74)</f>
        <v/>
      </c>
      <c r="P74" s="109"/>
      <c r="Q74" s="258"/>
      <c r="R74" s="235"/>
      <c r="S74" s="220" t="str">
        <f>IF(ISERROR(+Q74*(1-(MAX(#REF!,R74)))),"",+Q74*(1-(MAX(#REF!,R74))))</f>
        <v/>
      </c>
      <c r="T74" s="221" t="str">
        <f>IF(ISERROR(+S74*O74),"",+S74*O74)</f>
        <v/>
      </c>
      <c r="U74" s="302"/>
      <c r="V74" s="14"/>
      <c r="W74" s="165"/>
      <c r="X74" s="165"/>
      <c r="Y74" s="18"/>
      <c r="Z74" s="18"/>
      <c r="AA74" s="18"/>
      <c r="AB74" s="18"/>
      <c r="AC74" s="18"/>
      <c r="AD74" s="18"/>
      <c r="AE74" s="18"/>
    </row>
    <row r="75" spans="1:34" s="11" customFormat="1" ht="15" customHeight="1" x14ac:dyDescent="0.2">
      <c r="A75" s="59"/>
      <c r="B75" s="139"/>
      <c r="C75" s="180"/>
      <c r="D75" s="64"/>
      <c r="E75" s="64"/>
      <c r="F75" s="234"/>
      <c r="G75" s="258"/>
      <c r="H75" s="65"/>
      <c r="I75" s="220">
        <f>G75*(1-H75)</f>
        <v>0</v>
      </c>
      <c r="J75" s="221">
        <f>IF(ISERROR(+I75*F75),"",+I75*F75)</f>
        <v>0</v>
      </c>
      <c r="K75" s="302"/>
      <c r="L75" s="14"/>
      <c r="M75" s="222" t="str">
        <f t="shared" si="14"/>
        <v/>
      </c>
      <c r="N75" s="222" t="str">
        <f t="shared" si="14"/>
        <v/>
      </c>
      <c r="O75" s="223" t="str">
        <f>IF(ISBLANK(+F75),"",+F75)</f>
        <v/>
      </c>
      <c r="P75" s="109"/>
      <c r="Q75" s="258"/>
      <c r="R75" s="235"/>
      <c r="S75" s="220" t="str">
        <f>IF(ISERROR(+Q75*(1-(MAX(#REF!,R75)))),"",+Q75*(1-(MAX(#REF!,R75))))</f>
        <v/>
      </c>
      <c r="T75" s="221" t="str">
        <f>IF(ISERROR(+S75*O75),"",+S75*O75)</f>
        <v/>
      </c>
      <c r="U75" s="302"/>
      <c r="V75" s="14"/>
      <c r="W75" s="165"/>
      <c r="X75" s="165"/>
      <c r="Y75" s="18"/>
      <c r="Z75" s="18"/>
      <c r="AA75" s="18"/>
      <c r="AB75" s="18"/>
      <c r="AC75" s="18"/>
      <c r="AD75" s="18"/>
      <c r="AE75" s="18"/>
    </row>
    <row r="76" spans="1:34" s="11" customFormat="1" ht="15" customHeight="1" thickBot="1" x14ac:dyDescent="0.35">
      <c r="A76" s="59"/>
      <c r="B76" s="173"/>
      <c r="C76" s="173"/>
      <c r="D76" s="173"/>
      <c r="E76" s="24"/>
      <c r="F76" s="20"/>
      <c r="G76" s="20"/>
      <c r="H76" s="20"/>
      <c r="I76" s="20"/>
      <c r="J76" s="20"/>
      <c r="K76" s="20"/>
      <c r="L76" s="20"/>
      <c r="M76" s="164"/>
      <c r="N76" s="164"/>
      <c r="O76" s="20"/>
      <c r="P76" s="20"/>
      <c r="Q76" s="20"/>
      <c r="R76" s="20"/>
      <c r="S76" s="20"/>
      <c r="T76" s="20"/>
      <c r="U76" s="20"/>
      <c r="V76" s="20"/>
      <c r="W76" s="164"/>
      <c r="X76" s="164"/>
      <c r="Y76" s="20"/>
      <c r="Z76" s="20"/>
      <c r="AA76" s="20"/>
      <c r="AB76" s="20"/>
      <c r="AC76" s="20"/>
      <c r="AD76" s="20"/>
      <c r="AE76" s="20"/>
    </row>
    <row r="77" spans="1:34" s="11" customFormat="1" ht="15" customHeight="1" x14ac:dyDescent="0.3">
      <c r="A77" s="59"/>
      <c r="B77" s="174"/>
      <c r="C77" s="174"/>
      <c r="D77" s="174"/>
      <c r="E77" s="17"/>
      <c r="F77" s="18"/>
      <c r="G77" s="18"/>
      <c r="H77" s="18"/>
      <c r="I77" s="18"/>
      <c r="J77" s="18"/>
      <c r="K77" s="18"/>
      <c r="L77" s="18"/>
      <c r="M77" s="165"/>
      <c r="N77" s="165"/>
      <c r="O77" s="18"/>
      <c r="P77" s="18"/>
      <c r="Q77" s="18"/>
      <c r="R77" s="18"/>
      <c r="S77" s="18"/>
      <c r="T77" s="18"/>
      <c r="U77" s="18"/>
      <c r="V77" s="18"/>
      <c r="W77" s="165"/>
      <c r="X77" s="165"/>
      <c r="Y77" s="18"/>
      <c r="Z77" s="18"/>
      <c r="AA77" s="18"/>
      <c r="AB77" s="18"/>
      <c r="AC77" s="18"/>
      <c r="AD77" s="18"/>
      <c r="AE77" s="18"/>
    </row>
    <row r="78" spans="1:34" s="11" customFormat="1" ht="19.5" x14ac:dyDescent="0.2">
      <c r="A78" s="59"/>
      <c r="B78" s="88" t="s">
        <v>58</v>
      </c>
      <c r="C78" s="84" t="str">
        <f>VLOOKUP(B78,$B$10:$D$21,2,FALSE)</f>
        <v>Variant 4: WAN-koppeling, Distributie &amp; LAN-Access</v>
      </c>
      <c r="D78" s="179"/>
      <c r="E78" s="132"/>
      <c r="F78" s="132"/>
      <c r="G78" s="135" t="s">
        <v>44</v>
      </c>
      <c r="H78" s="135"/>
      <c r="I78" s="132"/>
      <c r="J78" s="131"/>
      <c r="K78" s="299"/>
      <c r="L78" s="86"/>
      <c r="M78" s="279" t="s">
        <v>335</v>
      </c>
      <c r="N78" s="280"/>
      <c r="O78" s="281"/>
      <c r="P78" s="281"/>
      <c r="Q78" s="281"/>
      <c r="R78" s="281"/>
      <c r="S78" s="132"/>
      <c r="T78" s="131"/>
      <c r="U78" s="299"/>
      <c r="V78" s="86"/>
      <c r="W78" s="279" t="s">
        <v>18</v>
      </c>
      <c r="X78" s="280"/>
      <c r="Y78" s="281"/>
      <c r="Z78" s="281"/>
      <c r="AA78" s="281"/>
      <c r="AB78" s="281"/>
      <c r="AC78" s="281"/>
      <c r="AD78" s="132"/>
      <c r="AE78" s="131"/>
    </row>
    <row r="79" spans="1:34" s="87" customFormat="1" ht="20" thickBot="1" x14ac:dyDescent="0.25">
      <c r="A79" s="59"/>
      <c r="B79" s="59"/>
      <c r="C79" s="84" t="s">
        <v>23</v>
      </c>
      <c r="D79" s="179"/>
      <c r="E79" s="521" t="str">
        <f>"Integratie B"&amp;LEFT(B78,1)&amp;" : "</f>
        <v xml:space="preserve">Integratie B4 : </v>
      </c>
      <c r="F79" s="522"/>
      <c r="G79" s="527"/>
      <c r="H79" s="528"/>
      <c r="I79" s="89" t="s">
        <v>24</v>
      </c>
      <c r="J79" s="85">
        <f>SUM(J81:J85)</f>
        <v>0</v>
      </c>
      <c r="K79" s="300"/>
      <c r="L79" s="59"/>
      <c r="M79" s="277"/>
      <c r="N79" s="278"/>
      <c r="O79" s="133"/>
      <c r="P79" s="133"/>
      <c r="Q79" s="133"/>
      <c r="R79" s="133"/>
      <c r="S79" s="136" t="s">
        <v>24</v>
      </c>
      <c r="T79" s="137">
        <f>SUM(T81:T85)</f>
        <v>0</v>
      </c>
      <c r="U79" s="300"/>
      <c r="V79" s="59"/>
      <c r="W79" s="277"/>
      <c r="X79" s="278"/>
      <c r="Y79" s="133"/>
      <c r="Z79" s="133"/>
      <c r="AA79" s="133"/>
      <c r="AB79" s="133"/>
      <c r="AC79" s="133"/>
      <c r="AD79" s="136" t="s">
        <v>24</v>
      </c>
      <c r="AE79" s="137">
        <f>SUM(AE81:AE85)</f>
        <v>0</v>
      </c>
      <c r="AF79" s="11"/>
      <c r="AG79" s="11"/>
      <c r="AH79" s="11"/>
    </row>
    <row r="80" spans="1:34" s="11" customFormat="1" ht="70.5" thickTop="1" x14ac:dyDescent="0.3">
      <c r="A80" s="59"/>
      <c r="B80" s="139"/>
      <c r="C80" s="216" t="s">
        <v>5</v>
      </c>
      <c r="D80" s="216" t="s">
        <v>11</v>
      </c>
      <c r="E80" s="216" t="s">
        <v>14</v>
      </c>
      <c r="F80" s="217" t="s">
        <v>17</v>
      </c>
      <c r="G80" s="217" t="s">
        <v>45</v>
      </c>
      <c r="H80" s="217" t="s">
        <v>192</v>
      </c>
      <c r="I80" s="217" t="s">
        <v>12</v>
      </c>
      <c r="J80" s="217" t="s">
        <v>13</v>
      </c>
      <c r="K80" s="301" t="s">
        <v>222</v>
      </c>
      <c r="L80" s="14"/>
      <c r="M80" s="216" t="s">
        <v>5</v>
      </c>
      <c r="N80" s="216" t="s">
        <v>11</v>
      </c>
      <c r="O80" s="217" t="s">
        <v>17</v>
      </c>
      <c r="P80" s="218" t="s">
        <v>21</v>
      </c>
      <c r="Q80" s="217" t="s">
        <v>336</v>
      </c>
      <c r="R80" s="217" t="s">
        <v>192</v>
      </c>
      <c r="S80" s="217" t="s">
        <v>337</v>
      </c>
      <c r="T80" s="217" t="s">
        <v>236</v>
      </c>
      <c r="U80" s="301" t="s">
        <v>222</v>
      </c>
      <c r="V80" s="14"/>
      <c r="W80" s="216" t="s">
        <v>5</v>
      </c>
      <c r="X80" s="216" t="s">
        <v>11</v>
      </c>
      <c r="Y80" s="217" t="s">
        <v>17</v>
      </c>
      <c r="Z80" s="218" t="s">
        <v>21</v>
      </c>
      <c r="AA80" s="217" t="s">
        <v>320</v>
      </c>
      <c r="AB80" s="219" t="s">
        <v>16</v>
      </c>
      <c r="AC80" s="217" t="s">
        <v>320</v>
      </c>
      <c r="AD80" s="217" t="s">
        <v>20</v>
      </c>
      <c r="AE80" s="217" t="s">
        <v>238</v>
      </c>
    </row>
    <row r="81" spans="1:31" s="11" customFormat="1" ht="15" customHeight="1" x14ac:dyDescent="0.2">
      <c r="A81" s="59"/>
      <c r="B81" s="139"/>
      <c r="C81" s="180"/>
      <c r="D81" s="64"/>
      <c r="E81" s="64"/>
      <c r="F81" s="234"/>
      <c r="G81" s="258"/>
      <c r="H81" s="65"/>
      <c r="I81" s="220">
        <f>G81*(1-H81)</f>
        <v>0</v>
      </c>
      <c r="J81" s="221">
        <f>IF(ISERROR(+I81*F81),"",+I81*F81)</f>
        <v>0</v>
      </c>
      <c r="K81" s="302"/>
      <c r="L81" s="14"/>
      <c r="M81" s="222" t="str">
        <f t="shared" ref="M81:N85" si="15">IF(ISBLANK(+C81),"",+C81)</f>
        <v/>
      </c>
      <c r="N81" s="222" t="str">
        <f t="shared" si="15"/>
        <v/>
      </c>
      <c r="O81" s="223" t="str">
        <f>IF(ISBLANK(+F81),"",+F81)</f>
        <v/>
      </c>
      <c r="P81" s="109"/>
      <c r="Q81" s="258"/>
      <c r="R81" s="235"/>
      <c r="S81" s="220">
        <f t="shared" ref="S81:S85" si="16">IF(ISERROR(+Q81*(1-(R81))),"",+Q81*(1-(R81)))</f>
        <v>0</v>
      </c>
      <c r="T81" s="221">
        <f t="shared" ref="T81:T85" si="17">IF(ISERROR(+S81*O81*7),0,+S81*O81*7)</f>
        <v>0</v>
      </c>
      <c r="U81" s="302"/>
      <c r="V81" s="14"/>
      <c r="W81" s="222" t="str">
        <f t="shared" ref="W81:X85" si="18">IF(ISBLANK(+M81),"",+M81)</f>
        <v/>
      </c>
      <c r="X81" s="222" t="str">
        <f t="shared" si="18"/>
        <v/>
      </c>
      <c r="Y81" s="223" t="str">
        <f>IF(ISBLANK(+F81),"",+F81)</f>
        <v/>
      </c>
      <c r="Z81" s="109"/>
      <c r="AA81" s="107"/>
      <c r="AB81" s="236"/>
      <c r="AC81" s="224" t="str">
        <f>IF(ISERROR(IF(OR(Z81="nee",Z81=""),"",+Y81*AA81)),"",IF(OR(Z81="nee",Z81=""),"",+Y81*AA81))</f>
        <v/>
      </c>
      <c r="AD81" s="225" t="str">
        <f>IF(ISERROR((AC81*24*365)/1000),"",(AC81*24*365)/1000)</f>
        <v/>
      </c>
      <c r="AE81" s="221">
        <f>IF(ISERROR(+AD81*tariefKwh*7),0,+AD81*tariefKwh*7)</f>
        <v>0</v>
      </c>
    </row>
    <row r="82" spans="1:31" s="11" customFormat="1" ht="15" customHeight="1" x14ac:dyDescent="0.2">
      <c r="A82" s="59"/>
      <c r="B82" s="139"/>
      <c r="C82" s="180"/>
      <c r="D82" s="64"/>
      <c r="E82" s="64"/>
      <c r="F82" s="234"/>
      <c r="G82" s="258"/>
      <c r="H82" s="65"/>
      <c r="I82" s="220">
        <f>G82*(1-H82)</f>
        <v>0</v>
      </c>
      <c r="J82" s="221">
        <f>IF(ISERROR(+I82*F82),"",+I82*F82)</f>
        <v>0</v>
      </c>
      <c r="K82" s="302"/>
      <c r="L82" s="14"/>
      <c r="M82" s="222" t="str">
        <f t="shared" si="15"/>
        <v/>
      </c>
      <c r="N82" s="222" t="str">
        <f t="shared" si="15"/>
        <v/>
      </c>
      <c r="O82" s="223" t="str">
        <f>IF(ISBLANK(+F82),"",+F82)</f>
        <v/>
      </c>
      <c r="P82" s="109"/>
      <c r="Q82" s="258"/>
      <c r="R82" s="235"/>
      <c r="S82" s="220">
        <f t="shared" si="16"/>
        <v>0</v>
      </c>
      <c r="T82" s="221">
        <f t="shared" si="17"/>
        <v>0</v>
      </c>
      <c r="U82" s="302"/>
      <c r="V82" s="14"/>
      <c r="W82" s="222" t="str">
        <f t="shared" si="18"/>
        <v/>
      </c>
      <c r="X82" s="222" t="str">
        <f t="shared" si="18"/>
        <v/>
      </c>
      <c r="Y82" s="223" t="str">
        <f>IF(ISBLANK(+F82),"",+F82)</f>
        <v/>
      </c>
      <c r="Z82" s="109"/>
      <c r="AA82" s="107"/>
      <c r="AB82" s="236"/>
      <c r="AC82" s="224" t="str">
        <f>IF(ISERROR(IF(OR(Z82="nee",Z82=""),"",+Y82*AA82)),"",IF(OR(Z82="nee",Z82=""),"",+Y82*AA82))</f>
        <v/>
      </c>
      <c r="AD82" s="225" t="str">
        <f>IF(ISERROR((AC82*24*365)/1000),"",(AC82*24*365)/1000)</f>
        <v/>
      </c>
      <c r="AE82" s="221">
        <f>IF(ISERROR(+AD82*tariefKwh*7),0,+AD82*tariefKwh*7)</f>
        <v>0</v>
      </c>
    </row>
    <row r="83" spans="1:31" s="11" customFormat="1" ht="15" customHeight="1" x14ac:dyDescent="0.2">
      <c r="A83" s="59"/>
      <c r="B83" s="139"/>
      <c r="C83" s="180"/>
      <c r="D83" s="64"/>
      <c r="E83" s="64"/>
      <c r="F83" s="234"/>
      <c r="G83" s="258"/>
      <c r="H83" s="65"/>
      <c r="I83" s="220">
        <f>G83*(1-H83)</f>
        <v>0</v>
      </c>
      <c r="J83" s="221">
        <f>IF(ISERROR(+I83*F83),"",+I83*F83)</f>
        <v>0</v>
      </c>
      <c r="K83" s="302"/>
      <c r="L83" s="14"/>
      <c r="M83" s="222" t="str">
        <f t="shared" si="15"/>
        <v/>
      </c>
      <c r="N83" s="222" t="str">
        <f t="shared" si="15"/>
        <v/>
      </c>
      <c r="O83" s="223" t="str">
        <f>IF(ISBLANK(+F83),"",+F83)</f>
        <v/>
      </c>
      <c r="P83" s="109"/>
      <c r="Q83" s="258"/>
      <c r="R83" s="235"/>
      <c r="S83" s="220">
        <f t="shared" si="16"/>
        <v>0</v>
      </c>
      <c r="T83" s="221">
        <f t="shared" si="17"/>
        <v>0</v>
      </c>
      <c r="U83" s="302"/>
      <c r="V83" s="14"/>
      <c r="W83" s="222" t="str">
        <f t="shared" si="18"/>
        <v/>
      </c>
      <c r="X83" s="222" t="str">
        <f t="shared" si="18"/>
        <v/>
      </c>
      <c r="Y83" s="223" t="str">
        <f>IF(ISBLANK(+F83),"",+F83)</f>
        <v/>
      </c>
      <c r="Z83" s="109"/>
      <c r="AA83" s="107"/>
      <c r="AB83" s="236"/>
      <c r="AC83" s="224" t="str">
        <f>IF(ISERROR(IF(OR(Z83="nee",Z83=""),"",+Y83*AA83)),"",IF(OR(Z83="nee",Z83=""),"",+Y83*AA83))</f>
        <v/>
      </c>
      <c r="AD83" s="225" t="str">
        <f>IF(ISERROR((AC83*24*365)/1000),"",(AC83*24*365)/1000)</f>
        <v/>
      </c>
      <c r="AE83" s="221">
        <f>IF(ISERROR(+AD83*tariefKwh*7),0,+AD83*tariefKwh*7)</f>
        <v>0</v>
      </c>
    </row>
    <row r="84" spans="1:31" s="11" customFormat="1" ht="15" customHeight="1" x14ac:dyDescent="0.2">
      <c r="A84" s="59"/>
      <c r="B84" s="139"/>
      <c r="C84" s="180"/>
      <c r="D84" s="64"/>
      <c r="E84" s="64"/>
      <c r="F84" s="234"/>
      <c r="G84" s="258"/>
      <c r="H84" s="65"/>
      <c r="I84" s="220">
        <f>G84*(1-H84)</f>
        <v>0</v>
      </c>
      <c r="J84" s="221">
        <f>IF(ISERROR(+I84*F84),"",+I84*F84)</f>
        <v>0</v>
      </c>
      <c r="K84" s="302"/>
      <c r="L84" s="14"/>
      <c r="M84" s="222" t="str">
        <f t="shared" si="15"/>
        <v/>
      </c>
      <c r="N84" s="222" t="str">
        <f t="shared" si="15"/>
        <v/>
      </c>
      <c r="O84" s="223" t="str">
        <f>IF(ISBLANK(+F84),"",+F84)</f>
        <v/>
      </c>
      <c r="P84" s="109"/>
      <c r="Q84" s="258"/>
      <c r="R84" s="235"/>
      <c r="S84" s="220">
        <f t="shared" si="16"/>
        <v>0</v>
      </c>
      <c r="T84" s="221">
        <f t="shared" si="17"/>
        <v>0</v>
      </c>
      <c r="U84" s="302"/>
      <c r="V84" s="14"/>
      <c r="W84" s="222" t="str">
        <f t="shared" si="18"/>
        <v/>
      </c>
      <c r="X84" s="222" t="str">
        <f t="shared" si="18"/>
        <v/>
      </c>
      <c r="Y84" s="223" t="str">
        <f>IF(ISBLANK(+F84),"",+F84)</f>
        <v/>
      </c>
      <c r="Z84" s="109"/>
      <c r="AA84" s="107"/>
      <c r="AB84" s="236"/>
      <c r="AC84" s="224" t="str">
        <f>IF(ISERROR(IF(OR(Z84="nee",Z84=""),"",+Y84*AA84)),"",IF(OR(Z84="nee",Z84=""),"",+Y84*AA84))</f>
        <v/>
      </c>
      <c r="AD84" s="225" t="str">
        <f>IF(ISERROR((AC84*24*365)/1000),"",(AC84*24*365)/1000)</f>
        <v/>
      </c>
      <c r="AE84" s="221">
        <f>IF(ISERROR(+AD84*tariefKwh*7),0,+AD84*tariefKwh*7)</f>
        <v>0</v>
      </c>
    </row>
    <row r="85" spans="1:31" s="11" customFormat="1" ht="15" customHeight="1" x14ac:dyDescent="0.2">
      <c r="A85" s="59"/>
      <c r="B85" s="139"/>
      <c r="C85" s="180"/>
      <c r="D85" s="64"/>
      <c r="E85" s="64"/>
      <c r="F85" s="234"/>
      <c r="G85" s="258"/>
      <c r="H85" s="65"/>
      <c r="I85" s="220">
        <f>G85*(1-H85)</f>
        <v>0</v>
      </c>
      <c r="J85" s="221">
        <f>IF(ISERROR(+I85*F85),"",+I85*F85)</f>
        <v>0</v>
      </c>
      <c r="K85" s="302"/>
      <c r="L85" s="14"/>
      <c r="M85" s="222" t="str">
        <f t="shared" si="15"/>
        <v/>
      </c>
      <c r="N85" s="222" t="str">
        <f t="shared" si="15"/>
        <v/>
      </c>
      <c r="O85" s="223" t="str">
        <f>IF(ISBLANK(+F85),"",+F85)</f>
        <v/>
      </c>
      <c r="P85" s="109"/>
      <c r="Q85" s="258"/>
      <c r="R85" s="235"/>
      <c r="S85" s="220">
        <f t="shared" si="16"/>
        <v>0</v>
      </c>
      <c r="T85" s="221">
        <f t="shared" si="17"/>
        <v>0</v>
      </c>
      <c r="U85" s="302"/>
      <c r="V85" s="14"/>
      <c r="W85" s="222" t="str">
        <f t="shared" si="18"/>
        <v/>
      </c>
      <c r="X85" s="222" t="str">
        <f t="shared" si="18"/>
        <v/>
      </c>
      <c r="Y85" s="223" t="str">
        <f>IF(ISBLANK(+F85),"",+F85)</f>
        <v/>
      </c>
      <c r="Z85" s="109"/>
      <c r="AA85" s="107"/>
      <c r="AB85" s="236"/>
      <c r="AC85" s="224" t="str">
        <f>IF(ISERROR(IF(OR(Z85="nee",Z85=""),"",+Y85*AA85)),"",IF(OR(Z85="nee",Z85=""),"",+Y85*AA85))</f>
        <v/>
      </c>
      <c r="AD85" s="225" t="str">
        <f>IF(ISERROR((AC85*24*365)/1000),"",(AC85*24*365)/1000)</f>
        <v/>
      </c>
      <c r="AE85" s="221">
        <f>IF(ISERROR(+AD85*tariefKwh*7),0,+AD85*tariefKwh*7)</f>
        <v>0</v>
      </c>
    </row>
    <row r="86" spans="1:31" s="11" customFormat="1" ht="15" customHeight="1" x14ac:dyDescent="0.2">
      <c r="A86" s="59"/>
      <c r="B86" s="80"/>
      <c r="C86" s="226" t="s">
        <v>317</v>
      </c>
      <c r="D86" s="227"/>
      <c r="E86" s="227"/>
      <c r="F86" s="228"/>
      <c r="G86" s="229"/>
      <c r="H86" s="230"/>
      <c r="I86" s="229"/>
      <c r="J86" s="231"/>
      <c r="K86" s="231"/>
      <c r="L86" s="232"/>
      <c r="M86" s="233"/>
      <c r="N86" s="167"/>
      <c r="O86" s="14"/>
      <c r="P86" s="14"/>
      <c r="Q86" s="14"/>
      <c r="R86" s="14"/>
      <c r="S86" s="14"/>
      <c r="T86" s="14"/>
      <c r="U86" s="231"/>
      <c r="V86" s="14"/>
      <c r="W86" s="167"/>
      <c r="X86" s="167"/>
      <c r="Y86" s="14"/>
      <c r="Z86" s="74"/>
      <c r="AA86" s="14"/>
      <c r="AB86" s="14"/>
    </row>
    <row r="87" spans="1:31" s="11" customFormat="1" ht="15" customHeight="1" x14ac:dyDescent="0.2">
      <c r="A87" s="59"/>
      <c r="B87" s="80"/>
      <c r="C87" s="226"/>
      <c r="D87" s="227"/>
      <c r="E87" s="227"/>
      <c r="F87" s="228"/>
      <c r="G87" s="229"/>
      <c r="H87" s="230"/>
      <c r="I87" s="229"/>
      <c r="J87" s="231"/>
      <c r="K87" s="229"/>
      <c r="L87" s="232"/>
      <c r="M87" s="233"/>
      <c r="N87" s="167"/>
      <c r="O87" s="14"/>
      <c r="P87" s="14"/>
      <c r="Q87" s="14"/>
      <c r="R87" s="14"/>
      <c r="S87" s="14"/>
      <c r="T87" s="14"/>
      <c r="U87" s="229"/>
      <c r="V87" s="14"/>
      <c r="W87" s="167"/>
      <c r="X87" s="167"/>
      <c r="Y87" s="14"/>
      <c r="Z87" s="74"/>
      <c r="AA87" s="14"/>
      <c r="AB87" s="14"/>
    </row>
    <row r="88" spans="1:31" s="11" customFormat="1" ht="57.5" x14ac:dyDescent="0.45">
      <c r="A88" s="59"/>
      <c r="B88" s="82" t="s">
        <v>61</v>
      </c>
      <c r="C88" s="513" t="str">
        <f>VLOOKUP(B88,$B$10:$D$21,2,FALSE)</f>
        <v>Variant 4: Licentie(s) WAN-koppeling, Distributie &amp; LAN-Access</v>
      </c>
      <c r="D88" s="514" t="e">
        <f>VLOOKUP(C88,$B$10:$D$21,2,FALSE)</f>
        <v>#N/A</v>
      </c>
      <c r="E88" s="514" t="e">
        <f>VLOOKUP(D88,$B$10:$D$21,2,FALSE)</f>
        <v>#N/A</v>
      </c>
      <c r="F88" s="68"/>
      <c r="G88" s="68"/>
      <c r="H88" s="68"/>
      <c r="I88" s="68"/>
      <c r="J88" s="215" t="s">
        <v>50</v>
      </c>
      <c r="K88" s="303"/>
      <c r="L88" s="14"/>
      <c r="M88" s="513" t="str">
        <f>IF(E89="Subscription","Subscription","Onderhoud &amp; Support")</f>
        <v>Onderhoud &amp; Support</v>
      </c>
      <c r="N88" s="514"/>
      <c r="O88" s="514"/>
      <c r="P88" s="514"/>
      <c r="Q88" s="58"/>
      <c r="R88" s="58"/>
      <c r="S88" s="58"/>
      <c r="T88" s="215" t="str">
        <f>"Totaalprijs "&amp;M88&amp;" 
Licentie"</f>
        <v>Totaalprijs Onderhoud &amp; Support 
Licentie</v>
      </c>
      <c r="U88" s="303"/>
      <c r="V88" s="14"/>
      <c r="W88" s="165"/>
      <c r="X88" s="165"/>
      <c r="Y88" s="18"/>
      <c r="Z88" s="18"/>
      <c r="AA88" s="18"/>
      <c r="AB88" s="18"/>
      <c r="AC88" s="18"/>
      <c r="AD88" s="18"/>
      <c r="AE88" s="18"/>
    </row>
    <row r="89" spans="1:31" s="11" customFormat="1" ht="20" thickBot="1" x14ac:dyDescent="0.35">
      <c r="A89" s="59"/>
      <c r="B89" s="83"/>
      <c r="C89" s="84" t="s">
        <v>48</v>
      </c>
      <c r="D89" s="182"/>
      <c r="E89" s="138"/>
      <c r="F89" s="327" t="s">
        <v>49</v>
      </c>
      <c r="G89" s="100"/>
      <c r="H89" s="69"/>
      <c r="I89" s="69"/>
      <c r="J89" s="70">
        <f>SUM(J91:J93)</f>
        <v>0</v>
      </c>
      <c r="K89" s="304"/>
      <c r="L89" s="14"/>
      <c r="M89" s="169"/>
      <c r="N89" s="168"/>
      <c r="O89" s="71"/>
      <c r="P89" s="71"/>
      <c r="Q89" s="71"/>
      <c r="R89" s="71"/>
      <c r="S89" s="71"/>
      <c r="T89" s="72">
        <f>SUM(T91:T93)</f>
        <v>0</v>
      </c>
      <c r="U89" s="304"/>
      <c r="V89" s="14"/>
      <c r="W89" s="165"/>
      <c r="X89" s="165"/>
      <c r="Y89" s="18"/>
      <c r="Z89" s="18"/>
      <c r="AA89" s="18"/>
      <c r="AB89" s="18"/>
      <c r="AC89" s="18"/>
      <c r="AD89" s="18"/>
      <c r="AE89" s="18"/>
    </row>
    <row r="90" spans="1:31" s="11" customFormat="1" ht="70.5" thickTop="1" x14ac:dyDescent="0.3">
      <c r="A90" s="59"/>
      <c r="B90" s="139"/>
      <c r="C90" s="216" t="s">
        <v>5</v>
      </c>
      <c r="D90" s="216" t="s">
        <v>11</v>
      </c>
      <c r="E90" s="216" t="s">
        <v>14</v>
      </c>
      <c r="F90" s="217" t="s">
        <v>17</v>
      </c>
      <c r="G90" s="217" t="s">
        <v>45</v>
      </c>
      <c r="H90" s="217" t="s">
        <v>192</v>
      </c>
      <c r="I90" s="217" t="s">
        <v>12</v>
      </c>
      <c r="J90" s="217" t="s">
        <v>13</v>
      </c>
      <c r="K90" s="301" t="s">
        <v>222</v>
      </c>
      <c r="L90" s="14"/>
      <c r="M90" s="216" t="s">
        <v>5</v>
      </c>
      <c r="N90" s="216" t="s">
        <v>11</v>
      </c>
      <c r="O90" s="217" t="s">
        <v>17</v>
      </c>
      <c r="P90" s="218" t="s">
        <v>21</v>
      </c>
      <c r="Q90" s="217" t="s">
        <v>336</v>
      </c>
      <c r="R90" s="217" t="s">
        <v>192</v>
      </c>
      <c r="S90" s="217" t="s">
        <v>337</v>
      </c>
      <c r="T90" s="217" t="s">
        <v>22</v>
      </c>
      <c r="U90" s="301" t="s">
        <v>222</v>
      </c>
      <c r="V90" s="14"/>
      <c r="W90" s="165"/>
      <c r="X90" s="165"/>
      <c r="Y90" s="18"/>
      <c r="Z90" s="18"/>
      <c r="AA90" s="18"/>
      <c r="AB90" s="18"/>
      <c r="AC90" s="18"/>
      <c r="AD90" s="18"/>
      <c r="AE90" s="18"/>
    </row>
    <row r="91" spans="1:31" s="11" customFormat="1" ht="15" customHeight="1" x14ac:dyDescent="0.2">
      <c r="A91" s="59"/>
      <c r="B91" s="139"/>
      <c r="C91" s="180"/>
      <c r="D91" s="64"/>
      <c r="E91" s="64"/>
      <c r="F91" s="234"/>
      <c r="G91" s="258"/>
      <c r="H91" s="65"/>
      <c r="I91" s="220">
        <f>G91*(1-H91)</f>
        <v>0</v>
      </c>
      <c r="J91" s="221">
        <f>IF(ISERROR(+I91*F91),"",+I91*F91)</f>
        <v>0</v>
      </c>
      <c r="K91" s="302"/>
      <c r="L91" s="14"/>
      <c r="M91" s="222" t="str">
        <f t="shared" ref="M91:N93" si="19">IF(ISBLANK(+C91),"",+C91)</f>
        <v/>
      </c>
      <c r="N91" s="222" t="str">
        <f t="shared" si="19"/>
        <v/>
      </c>
      <c r="O91" s="223" t="str">
        <f>IF(ISBLANK(+F91),"",+F91)</f>
        <v/>
      </c>
      <c r="P91" s="109"/>
      <c r="Q91" s="258"/>
      <c r="R91" s="235"/>
      <c r="S91" s="220" t="str">
        <f>IF(ISERROR(+Q91*(1-(MAX(#REF!,R91)))),"",+Q91*(1-(MAX(#REF!,R91))))</f>
        <v/>
      </c>
      <c r="T91" s="221" t="str">
        <f>IF(ISERROR(+S91*O91),"",+S91*O91)</f>
        <v/>
      </c>
      <c r="U91" s="302"/>
      <c r="V91" s="14"/>
      <c r="W91" s="165"/>
      <c r="X91" s="165"/>
      <c r="Y91" s="18"/>
      <c r="Z91" s="18"/>
      <c r="AA91" s="18"/>
      <c r="AB91" s="18"/>
      <c r="AC91" s="18"/>
      <c r="AD91" s="18"/>
      <c r="AE91" s="18"/>
    </row>
    <row r="92" spans="1:31" s="11" customFormat="1" ht="15" customHeight="1" x14ac:dyDescent="0.2">
      <c r="A92" s="59"/>
      <c r="B92" s="139"/>
      <c r="C92" s="180"/>
      <c r="D92" s="64"/>
      <c r="E92" s="64"/>
      <c r="F92" s="234"/>
      <c r="G92" s="258"/>
      <c r="H92" s="65"/>
      <c r="I92" s="220">
        <f>G92*(1-H92)</f>
        <v>0</v>
      </c>
      <c r="J92" s="221">
        <f>IF(ISERROR(+I92*F92),"",+I92*F92)</f>
        <v>0</v>
      </c>
      <c r="K92" s="302"/>
      <c r="L92" s="14"/>
      <c r="M92" s="222" t="str">
        <f t="shared" si="19"/>
        <v/>
      </c>
      <c r="N92" s="222" t="str">
        <f t="shared" si="19"/>
        <v/>
      </c>
      <c r="O92" s="223" t="str">
        <f>IF(ISBLANK(+F92),"",+F92)</f>
        <v/>
      </c>
      <c r="P92" s="109"/>
      <c r="Q92" s="258"/>
      <c r="R92" s="235"/>
      <c r="S92" s="220" t="str">
        <f>IF(ISERROR(+Q92*(1-(MAX(#REF!,R92)))),"",+Q92*(1-(MAX(#REF!,R92))))</f>
        <v/>
      </c>
      <c r="T92" s="221" t="str">
        <f>IF(ISERROR(+S92*O92),"",+S92*O92)</f>
        <v/>
      </c>
      <c r="U92" s="302"/>
      <c r="V92" s="14"/>
      <c r="W92" s="165"/>
      <c r="X92" s="165"/>
      <c r="Y92" s="18"/>
      <c r="Z92" s="18"/>
      <c r="AA92" s="18"/>
      <c r="AB92" s="18"/>
      <c r="AC92" s="18"/>
      <c r="AD92" s="18"/>
      <c r="AE92" s="18"/>
    </row>
    <row r="93" spans="1:31" s="11" customFormat="1" ht="15" customHeight="1" x14ac:dyDescent="0.2">
      <c r="A93" s="59"/>
      <c r="B93" s="139"/>
      <c r="C93" s="180"/>
      <c r="D93" s="64"/>
      <c r="E93" s="64"/>
      <c r="F93" s="234"/>
      <c r="G93" s="258"/>
      <c r="H93" s="65"/>
      <c r="I93" s="220">
        <f>G93*(1-H93)</f>
        <v>0</v>
      </c>
      <c r="J93" s="221">
        <f>IF(ISERROR(+I93*F93),"",+I93*F93)</f>
        <v>0</v>
      </c>
      <c r="K93" s="302"/>
      <c r="L93" s="14"/>
      <c r="M93" s="222" t="str">
        <f t="shared" si="19"/>
        <v/>
      </c>
      <c r="N93" s="222" t="str">
        <f t="shared" si="19"/>
        <v/>
      </c>
      <c r="O93" s="223" t="str">
        <f>IF(ISBLANK(+F93),"",+F93)</f>
        <v/>
      </c>
      <c r="P93" s="109"/>
      <c r="Q93" s="258"/>
      <c r="R93" s="235"/>
      <c r="S93" s="220" t="str">
        <f>IF(ISERROR(+Q93*(1-(MAX(#REF!,R93)))),"",+Q93*(1-(MAX(#REF!,R93))))</f>
        <v/>
      </c>
      <c r="T93" s="221" t="str">
        <f>IF(ISERROR(+S93*O93),"",+S93*O93)</f>
        <v/>
      </c>
      <c r="U93" s="302"/>
      <c r="V93" s="14"/>
      <c r="W93" s="165"/>
      <c r="X93" s="165"/>
      <c r="Y93" s="18"/>
      <c r="Z93" s="18"/>
      <c r="AA93" s="18"/>
      <c r="AB93" s="18"/>
      <c r="AC93" s="18"/>
      <c r="AD93" s="18"/>
      <c r="AE93" s="18"/>
    </row>
    <row r="94" spans="1:31" s="11" customFormat="1" ht="15" customHeight="1" thickBot="1" x14ac:dyDescent="0.35">
      <c r="A94" s="59"/>
      <c r="B94" s="173"/>
      <c r="C94" s="173"/>
      <c r="D94" s="173"/>
      <c r="E94" s="24"/>
      <c r="F94" s="20"/>
      <c r="G94" s="20"/>
      <c r="H94" s="20"/>
      <c r="I94" s="20"/>
      <c r="J94" s="20"/>
      <c r="K94" s="20"/>
      <c r="L94" s="20"/>
      <c r="M94" s="164"/>
      <c r="N94" s="164"/>
      <c r="O94" s="20"/>
      <c r="P94" s="20"/>
      <c r="Q94" s="20"/>
      <c r="R94" s="20"/>
      <c r="S94" s="20"/>
      <c r="T94" s="20"/>
      <c r="U94" s="20"/>
      <c r="V94" s="20"/>
      <c r="W94" s="164"/>
      <c r="X94" s="164"/>
      <c r="Y94" s="20"/>
      <c r="Z94" s="20"/>
      <c r="AA94" s="20"/>
      <c r="AB94" s="20"/>
      <c r="AC94" s="20"/>
      <c r="AD94" s="20"/>
      <c r="AE94" s="20"/>
    </row>
    <row r="95" spans="1:31" s="11" customFormat="1" ht="15" customHeight="1" x14ac:dyDescent="0.3">
      <c r="A95" s="59"/>
      <c r="B95" s="174"/>
      <c r="C95" s="174"/>
      <c r="D95" s="174"/>
      <c r="E95" s="17"/>
      <c r="F95" s="18"/>
      <c r="G95" s="18"/>
      <c r="H95" s="18"/>
      <c r="I95" s="18"/>
      <c r="J95" s="18"/>
      <c r="L95" s="18"/>
      <c r="M95" s="165"/>
      <c r="N95" s="165"/>
      <c r="O95" s="18"/>
      <c r="P95" s="18"/>
      <c r="Q95" s="18"/>
      <c r="R95" s="18"/>
      <c r="S95" s="18"/>
      <c r="T95" s="18"/>
      <c r="V95" s="18"/>
      <c r="W95" s="165"/>
      <c r="X95" s="165"/>
      <c r="Y95" s="18"/>
      <c r="Z95" s="18"/>
      <c r="AA95" s="18"/>
      <c r="AB95" s="18"/>
      <c r="AC95" s="18"/>
      <c r="AD95" s="18"/>
      <c r="AE95" s="18"/>
    </row>
    <row r="96" spans="1:31" s="11" customFormat="1" ht="15" customHeight="1" x14ac:dyDescent="0.3">
      <c r="A96" s="59"/>
      <c r="B96" s="80"/>
      <c r="C96" s="174"/>
      <c r="D96" s="174"/>
      <c r="E96" s="17"/>
      <c r="F96" s="18"/>
      <c r="G96" s="18"/>
      <c r="H96" s="18"/>
      <c r="I96" s="18"/>
      <c r="J96" s="18"/>
      <c r="K96" s="18"/>
      <c r="L96" s="18"/>
      <c r="M96" s="18"/>
      <c r="N96" s="165"/>
      <c r="O96" s="165"/>
      <c r="P96" s="18"/>
      <c r="Q96" s="18"/>
      <c r="R96" s="18"/>
      <c r="S96" s="18"/>
      <c r="T96" s="18"/>
      <c r="U96" s="18"/>
      <c r="V96" s="18"/>
      <c r="W96" s="18"/>
      <c r="X96" s="165"/>
      <c r="Y96" s="165"/>
      <c r="Z96" s="18"/>
      <c r="AA96" s="18"/>
      <c r="AB96" s="18"/>
      <c r="AC96" s="18"/>
      <c r="AD96" s="18"/>
      <c r="AE96" s="18"/>
    </row>
    <row r="97" spans="1:31" s="11" customFormat="1" ht="15" customHeight="1" x14ac:dyDescent="0.3">
      <c r="A97" s="59"/>
      <c r="B97" s="80"/>
      <c r="C97" s="174"/>
      <c r="D97" s="174"/>
      <c r="E97" s="17"/>
      <c r="F97" s="18"/>
      <c r="G97" s="18"/>
      <c r="H97" s="18"/>
      <c r="I97" s="18"/>
      <c r="J97" s="18"/>
      <c r="K97" s="18"/>
      <c r="L97" s="18"/>
      <c r="M97" s="18"/>
      <c r="N97" s="165"/>
      <c r="O97" s="165"/>
      <c r="P97" s="18"/>
      <c r="Q97" s="18"/>
      <c r="R97" s="18"/>
      <c r="S97" s="18"/>
      <c r="T97" s="18"/>
      <c r="U97" s="18"/>
      <c r="V97" s="18"/>
      <c r="W97" s="18"/>
      <c r="X97" s="165"/>
      <c r="Y97" s="165"/>
      <c r="Z97" s="18"/>
      <c r="AA97" s="18"/>
      <c r="AB97" s="18"/>
      <c r="AC97" s="18"/>
      <c r="AD97" s="18"/>
      <c r="AE97" s="18"/>
    </row>
    <row r="98" spans="1:31" s="11" customFormat="1" ht="15" customHeight="1" x14ac:dyDescent="0.3">
      <c r="A98" s="59"/>
      <c r="B98" s="80"/>
      <c r="C98" s="174"/>
      <c r="D98" s="174"/>
      <c r="E98" s="17"/>
      <c r="F98" s="18"/>
      <c r="G98" s="18"/>
      <c r="H98" s="18"/>
      <c r="I98" s="18"/>
      <c r="J98" s="18"/>
      <c r="K98" s="18"/>
      <c r="L98" s="18"/>
      <c r="M98" s="18"/>
      <c r="N98" s="165"/>
      <c r="O98" s="165"/>
      <c r="P98" s="18"/>
      <c r="Q98" s="18"/>
      <c r="R98" s="18"/>
      <c r="S98" s="18"/>
      <c r="T98" s="18"/>
      <c r="U98" s="18"/>
      <c r="V98" s="18"/>
      <c r="W98" s="18"/>
      <c r="X98" s="165"/>
      <c r="Y98" s="165"/>
      <c r="Z98" s="18"/>
      <c r="AA98" s="18"/>
      <c r="AB98" s="18"/>
      <c r="AC98" s="18"/>
      <c r="AD98" s="18"/>
      <c r="AE98" s="18"/>
    </row>
    <row r="99" spans="1:31" s="11" customFormat="1" ht="15" customHeight="1" x14ac:dyDescent="0.3">
      <c r="A99" s="59"/>
      <c r="B99" s="80"/>
      <c r="C99" s="174"/>
      <c r="D99" s="174"/>
      <c r="E99" s="17"/>
      <c r="F99" s="18"/>
      <c r="G99" s="18"/>
      <c r="H99" s="18"/>
      <c r="I99" s="18"/>
      <c r="J99" s="18"/>
      <c r="K99" s="18"/>
      <c r="L99" s="18"/>
      <c r="M99" s="18"/>
      <c r="N99" s="165"/>
      <c r="O99" s="165"/>
      <c r="P99" s="18"/>
      <c r="Q99" s="18"/>
      <c r="R99" s="18"/>
      <c r="S99" s="18"/>
      <c r="T99" s="18"/>
      <c r="U99" s="18"/>
      <c r="V99" s="18"/>
      <c r="W99" s="18"/>
      <c r="X99" s="165"/>
      <c r="Y99" s="165"/>
      <c r="Z99" s="18"/>
      <c r="AA99" s="18"/>
      <c r="AB99" s="18"/>
      <c r="AC99" s="18"/>
      <c r="AD99" s="18"/>
      <c r="AE99" s="18"/>
    </row>
    <row r="100" spans="1:31" s="11" customFormat="1" ht="15" customHeight="1" x14ac:dyDescent="0.3">
      <c r="A100" s="59"/>
      <c r="B100" s="80"/>
      <c r="C100" s="174"/>
      <c r="D100" s="174"/>
      <c r="E100" s="17"/>
      <c r="F100" s="18"/>
      <c r="G100" s="18"/>
      <c r="H100" s="18"/>
      <c r="I100" s="18"/>
      <c r="J100" s="18"/>
      <c r="K100" s="18"/>
      <c r="L100" s="18"/>
      <c r="M100" s="18"/>
      <c r="N100" s="165"/>
      <c r="O100" s="165"/>
      <c r="P100" s="18"/>
      <c r="Q100" s="18"/>
      <c r="R100" s="18"/>
      <c r="S100" s="18"/>
      <c r="T100" s="18"/>
      <c r="U100" s="18"/>
      <c r="V100" s="18"/>
      <c r="W100" s="18"/>
      <c r="X100" s="165"/>
      <c r="Y100" s="165"/>
      <c r="Z100" s="18"/>
      <c r="AA100" s="18"/>
      <c r="AB100" s="18"/>
      <c r="AC100" s="18"/>
      <c r="AD100" s="18"/>
      <c r="AE100" s="18"/>
    </row>
    <row r="101" spans="1:31" s="11" customFormat="1" ht="15" customHeight="1" x14ac:dyDescent="0.3">
      <c r="A101" s="59"/>
      <c r="B101" s="80"/>
      <c r="C101" s="174"/>
      <c r="D101" s="174"/>
      <c r="E101" s="17"/>
      <c r="F101" s="18"/>
      <c r="G101" s="18"/>
      <c r="H101" s="18"/>
      <c r="I101" s="18"/>
      <c r="J101" s="18"/>
      <c r="K101" s="18"/>
      <c r="L101" s="18"/>
      <c r="M101" s="18"/>
      <c r="N101" s="165"/>
      <c r="O101" s="165"/>
      <c r="P101" s="18"/>
      <c r="Q101" s="18"/>
      <c r="R101" s="18"/>
      <c r="S101" s="18"/>
      <c r="T101" s="18"/>
      <c r="U101" s="18"/>
      <c r="V101" s="18"/>
      <c r="W101" s="18"/>
      <c r="X101" s="165"/>
      <c r="Y101" s="165"/>
      <c r="Z101" s="18"/>
      <c r="AA101" s="18"/>
      <c r="AB101" s="18"/>
      <c r="AC101" s="18"/>
      <c r="AD101" s="18"/>
      <c r="AE101" s="18"/>
    </row>
    <row r="102" spans="1:31" s="11" customFormat="1" ht="15" customHeight="1" x14ac:dyDescent="0.3">
      <c r="A102" s="59"/>
      <c r="B102" s="80"/>
      <c r="C102" s="174"/>
      <c r="D102" s="174"/>
      <c r="E102" s="17"/>
      <c r="F102" s="18"/>
      <c r="G102" s="18"/>
      <c r="H102" s="18"/>
      <c r="I102" s="18"/>
      <c r="J102" s="18"/>
      <c r="K102" s="18"/>
      <c r="L102" s="18"/>
      <c r="M102" s="18"/>
      <c r="N102" s="165"/>
      <c r="O102" s="165"/>
      <c r="P102" s="18"/>
      <c r="Q102" s="18"/>
      <c r="R102" s="18"/>
      <c r="S102" s="18"/>
      <c r="T102" s="18"/>
      <c r="U102" s="18"/>
      <c r="V102" s="18"/>
      <c r="W102" s="18"/>
      <c r="X102" s="165"/>
      <c r="Y102" s="165"/>
      <c r="Z102" s="18"/>
      <c r="AA102" s="18"/>
      <c r="AB102" s="18"/>
      <c r="AC102" s="18"/>
      <c r="AD102" s="18"/>
      <c r="AE102" s="18"/>
    </row>
    <row r="103" spans="1:31" s="11" customFormat="1" ht="15" customHeight="1" x14ac:dyDescent="0.3">
      <c r="A103" s="59"/>
      <c r="B103" s="80"/>
      <c r="C103" s="174"/>
      <c r="D103" s="174"/>
      <c r="E103" s="17"/>
      <c r="F103" s="18"/>
      <c r="G103" s="18"/>
      <c r="H103" s="18"/>
      <c r="I103" s="18"/>
      <c r="J103" s="18"/>
      <c r="K103" s="18"/>
      <c r="L103" s="18"/>
      <c r="M103" s="18"/>
      <c r="N103" s="165"/>
      <c r="O103" s="165"/>
      <c r="P103" s="18"/>
      <c r="Q103" s="18"/>
      <c r="R103" s="18"/>
      <c r="S103" s="18"/>
      <c r="T103" s="18"/>
      <c r="U103" s="18"/>
      <c r="V103" s="18"/>
      <c r="W103" s="18"/>
      <c r="X103" s="165"/>
      <c r="Y103" s="165"/>
      <c r="Z103" s="18"/>
      <c r="AA103" s="18"/>
      <c r="AB103" s="18"/>
      <c r="AC103" s="18"/>
      <c r="AD103" s="18"/>
      <c r="AE103" s="18"/>
    </row>
    <row r="104" spans="1:31" s="11" customFormat="1" ht="15" customHeight="1" x14ac:dyDescent="0.3">
      <c r="A104" s="59"/>
      <c r="B104" s="80"/>
      <c r="C104" s="174"/>
      <c r="D104" s="174"/>
      <c r="E104" s="17"/>
      <c r="F104" s="18"/>
      <c r="G104" s="18"/>
      <c r="H104" s="18"/>
      <c r="I104" s="18"/>
      <c r="J104" s="18"/>
      <c r="K104" s="18"/>
      <c r="L104" s="18"/>
      <c r="M104" s="18"/>
      <c r="N104" s="165"/>
      <c r="O104" s="165"/>
      <c r="P104" s="18"/>
      <c r="Q104" s="18"/>
      <c r="R104" s="18"/>
      <c r="S104" s="18"/>
      <c r="T104" s="18"/>
      <c r="U104" s="18"/>
      <c r="V104" s="18"/>
      <c r="W104" s="18"/>
      <c r="X104" s="165"/>
      <c r="Y104" s="165"/>
      <c r="Z104" s="18"/>
      <c r="AA104" s="18"/>
      <c r="AB104" s="18"/>
      <c r="AC104" s="18"/>
      <c r="AD104" s="18"/>
      <c r="AE104" s="18"/>
    </row>
    <row r="105" spans="1:31" s="11" customFormat="1" ht="15" customHeight="1" x14ac:dyDescent="0.3">
      <c r="A105" s="59"/>
      <c r="B105" s="80"/>
      <c r="C105" s="174"/>
      <c r="D105" s="174"/>
      <c r="E105" s="17"/>
      <c r="F105" s="18"/>
      <c r="G105" s="18"/>
      <c r="H105" s="18"/>
      <c r="I105" s="18"/>
      <c r="J105" s="18"/>
      <c r="K105" s="18"/>
      <c r="L105" s="18"/>
      <c r="M105" s="18"/>
      <c r="N105" s="165"/>
      <c r="O105" s="165"/>
      <c r="P105" s="18"/>
      <c r="Q105" s="18"/>
      <c r="R105" s="18"/>
      <c r="S105" s="18"/>
      <c r="T105" s="18"/>
      <c r="U105" s="18"/>
      <c r="V105" s="18"/>
      <c r="W105" s="18"/>
      <c r="X105" s="165"/>
      <c r="Y105" s="165"/>
      <c r="Z105" s="18"/>
      <c r="AA105" s="18"/>
      <c r="AB105" s="18"/>
      <c r="AC105" s="18"/>
      <c r="AD105" s="18"/>
      <c r="AE105" s="18"/>
    </row>
    <row r="106" spans="1:31" s="11" customFormat="1" ht="15" customHeight="1" x14ac:dyDescent="0.3">
      <c r="A106" s="59"/>
      <c r="B106" s="80"/>
      <c r="C106" s="174"/>
      <c r="D106" s="174"/>
      <c r="E106" s="17"/>
      <c r="F106" s="18"/>
      <c r="G106" s="18"/>
      <c r="H106" s="18"/>
      <c r="I106" s="18"/>
      <c r="J106" s="18"/>
      <c r="K106" s="18"/>
      <c r="L106" s="18"/>
      <c r="M106" s="18"/>
      <c r="N106" s="165"/>
      <c r="O106" s="165"/>
      <c r="P106" s="18"/>
      <c r="Q106" s="18"/>
      <c r="R106" s="18"/>
      <c r="S106" s="18"/>
      <c r="T106" s="18"/>
      <c r="U106" s="18"/>
      <c r="V106" s="18"/>
      <c r="W106" s="18"/>
      <c r="X106" s="165"/>
      <c r="Y106" s="165"/>
      <c r="Z106" s="18"/>
      <c r="AA106" s="18"/>
      <c r="AB106" s="18"/>
      <c r="AC106" s="18"/>
      <c r="AD106" s="18"/>
      <c r="AE106" s="18"/>
    </row>
    <row r="107" spans="1:31" s="11" customFormat="1" ht="15" customHeight="1" x14ac:dyDescent="0.3">
      <c r="A107" s="59"/>
      <c r="B107" s="80"/>
      <c r="C107" s="174"/>
      <c r="D107" s="174"/>
      <c r="E107" s="17"/>
      <c r="F107" s="18"/>
      <c r="G107" s="18"/>
      <c r="H107" s="18"/>
      <c r="I107" s="18"/>
      <c r="J107" s="18"/>
      <c r="K107" s="18"/>
      <c r="L107" s="18"/>
      <c r="M107" s="18"/>
      <c r="N107" s="165"/>
      <c r="O107" s="165"/>
      <c r="P107" s="18"/>
      <c r="Q107" s="18"/>
      <c r="R107" s="18"/>
      <c r="S107" s="18"/>
      <c r="T107" s="18"/>
      <c r="U107" s="18"/>
      <c r="V107" s="18"/>
      <c r="W107" s="18"/>
      <c r="X107" s="165"/>
      <c r="Y107" s="165"/>
      <c r="Z107" s="18"/>
      <c r="AA107" s="18"/>
      <c r="AB107" s="18"/>
      <c r="AC107" s="18"/>
      <c r="AD107" s="18"/>
      <c r="AE107" s="18"/>
    </row>
    <row r="108" spans="1:31" s="11" customFormat="1" ht="15" customHeight="1" x14ac:dyDescent="0.3">
      <c r="A108" s="59"/>
      <c r="B108" s="80"/>
      <c r="C108" s="174"/>
      <c r="D108" s="174"/>
      <c r="E108" s="17"/>
      <c r="F108" s="18"/>
      <c r="G108" s="18"/>
      <c r="H108" s="18"/>
      <c r="I108" s="18"/>
      <c r="J108" s="18"/>
      <c r="K108" s="18"/>
      <c r="L108" s="18"/>
      <c r="M108" s="18"/>
      <c r="N108" s="165"/>
      <c r="O108" s="165"/>
      <c r="P108" s="18"/>
      <c r="Q108" s="18"/>
      <c r="R108" s="18"/>
      <c r="S108" s="18"/>
      <c r="T108" s="18"/>
      <c r="U108" s="18"/>
      <c r="V108" s="18"/>
      <c r="W108" s="18"/>
      <c r="X108" s="165"/>
      <c r="Y108" s="165"/>
      <c r="Z108" s="18"/>
      <c r="AA108" s="18"/>
      <c r="AB108" s="18"/>
      <c r="AC108" s="18"/>
      <c r="AD108" s="18"/>
      <c r="AE108" s="18"/>
    </row>
    <row r="109" spans="1:31" s="11" customFormat="1" ht="15" customHeight="1" x14ac:dyDescent="0.3">
      <c r="A109" s="59"/>
      <c r="B109" s="80"/>
      <c r="C109" s="174"/>
      <c r="D109" s="174"/>
      <c r="E109" s="17"/>
      <c r="F109" s="18"/>
      <c r="G109" s="18"/>
      <c r="H109" s="18"/>
      <c r="I109" s="18"/>
      <c r="J109" s="18"/>
      <c r="K109" s="18"/>
      <c r="L109" s="18"/>
      <c r="M109" s="18"/>
      <c r="N109" s="165"/>
      <c r="O109" s="165"/>
      <c r="P109" s="18"/>
      <c r="Q109" s="18"/>
      <c r="R109" s="18"/>
      <c r="S109" s="18"/>
      <c r="T109" s="18"/>
      <c r="U109" s="18"/>
      <c r="V109" s="18"/>
      <c r="W109" s="18"/>
      <c r="X109" s="165"/>
      <c r="Y109" s="165"/>
      <c r="Z109" s="18"/>
      <c r="AA109" s="18"/>
      <c r="AB109" s="18"/>
      <c r="AC109" s="18"/>
      <c r="AD109" s="18"/>
      <c r="AE109" s="18"/>
    </row>
    <row r="110" spans="1:31" s="11" customFormat="1" ht="15" customHeight="1" x14ac:dyDescent="0.3">
      <c r="A110" s="59"/>
      <c r="B110" s="80"/>
      <c r="C110" s="174"/>
      <c r="D110" s="174"/>
      <c r="E110" s="17"/>
      <c r="F110" s="18"/>
      <c r="G110" s="18"/>
      <c r="H110" s="18"/>
      <c r="I110" s="18"/>
      <c r="J110" s="18"/>
      <c r="K110" s="18"/>
      <c r="L110" s="18"/>
      <c r="M110" s="18"/>
      <c r="N110" s="165"/>
      <c r="O110" s="165"/>
      <c r="P110" s="18"/>
      <c r="Q110" s="18"/>
      <c r="R110" s="18"/>
      <c r="S110" s="18"/>
      <c r="T110" s="18"/>
      <c r="U110" s="18"/>
      <c r="V110" s="18"/>
      <c r="W110" s="18"/>
      <c r="X110" s="165"/>
      <c r="Y110" s="165"/>
      <c r="Z110" s="18"/>
      <c r="AA110" s="18"/>
      <c r="AB110" s="18"/>
      <c r="AC110" s="18"/>
      <c r="AD110" s="18"/>
      <c r="AE110" s="18"/>
    </row>
    <row r="111" spans="1:31" s="11" customFormat="1" ht="15" customHeight="1" x14ac:dyDescent="0.3">
      <c r="A111" s="59"/>
      <c r="B111" s="80"/>
      <c r="C111" s="174"/>
      <c r="D111" s="174"/>
      <c r="E111" s="17"/>
      <c r="F111" s="18"/>
      <c r="G111" s="18"/>
      <c r="H111" s="18"/>
      <c r="I111" s="18"/>
      <c r="J111" s="18"/>
      <c r="K111" s="18"/>
      <c r="L111" s="18"/>
      <c r="M111" s="18"/>
      <c r="N111" s="165"/>
      <c r="O111" s="165"/>
      <c r="P111" s="18"/>
      <c r="Q111" s="18"/>
      <c r="R111" s="18"/>
      <c r="S111" s="18"/>
      <c r="T111" s="18"/>
      <c r="U111" s="18"/>
      <c r="V111" s="18"/>
      <c r="W111" s="18"/>
      <c r="X111" s="165"/>
      <c r="Y111" s="165"/>
      <c r="Z111" s="18"/>
      <c r="AA111" s="18"/>
      <c r="AB111" s="18"/>
      <c r="AC111" s="18"/>
      <c r="AD111" s="18"/>
      <c r="AE111" s="18"/>
    </row>
    <row r="112" spans="1:31" s="11" customFormat="1" ht="15" customHeight="1" x14ac:dyDescent="0.3">
      <c r="A112" s="59"/>
      <c r="B112" s="80"/>
      <c r="C112" s="174"/>
      <c r="D112" s="174"/>
      <c r="E112" s="17"/>
      <c r="F112" s="18"/>
      <c r="G112" s="18"/>
      <c r="H112" s="18"/>
      <c r="I112" s="18"/>
      <c r="J112" s="18"/>
      <c r="K112" s="18"/>
      <c r="L112" s="18"/>
      <c r="M112" s="18"/>
      <c r="N112" s="165"/>
      <c r="O112" s="165"/>
      <c r="P112" s="18"/>
      <c r="Q112" s="18"/>
      <c r="R112" s="18"/>
      <c r="S112" s="18"/>
      <c r="T112" s="18"/>
      <c r="U112" s="18"/>
      <c r="V112" s="18"/>
      <c r="W112" s="18"/>
      <c r="X112" s="165"/>
      <c r="Y112" s="165"/>
      <c r="Z112" s="18"/>
      <c r="AA112" s="18"/>
      <c r="AB112" s="18"/>
      <c r="AC112" s="18"/>
      <c r="AD112" s="18"/>
      <c r="AE112" s="18"/>
    </row>
    <row r="113" spans="1:31" s="11" customFormat="1" ht="15" customHeight="1" x14ac:dyDescent="0.3">
      <c r="A113" s="59"/>
      <c r="B113" s="80"/>
      <c r="C113" s="174"/>
      <c r="D113" s="174"/>
      <c r="E113" s="17"/>
      <c r="F113" s="18"/>
      <c r="G113" s="18"/>
      <c r="H113" s="18"/>
      <c r="I113" s="18"/>
      <c r="J113" s="18"/>
      <c r="K113" s="18"/>
      <c r="L113" s="18"/>
      <c r="M113" s="18"/>
      <c r="N113" s="165"/>
      <c r="O113" s="165"/>
      <c r="P113" s="18"/>
      <c r="Q113" s="18"/>
      <c r="R113" s="18"/>
      <c r="S113" s="18"/>
      <c r="T113" s="18"/>
      <c r="U113" s="18"/>
      <c r="V113" s="18"/>
      <c r="W113" s="18"/>
      <c r="X113" s="165"/>
      <c r="Y113" s="165"/>
      <c r="Z113" s="18"/>
      <c r="AA113" s="18"/>
      <c r="AB113" s="18"/>
      <c r="AC113" s="18"/>
      <c r="AD113" s="18"/>
      <c r="AE113" s="18"/>
    </row>
    <row r="114" spans="1:31" s="11" customFormat="1" ht="15" customHeight="1" x14ac:dyDescent="0.3">
      <c r="A114" s="59"/>
      <c r="B114" s="80"/>
      <c r="C114" s="174"/>
      <c r="D114" s="174"/>
      <c r="E114" s="17"/>
      <c r="F114" s="18"/>
      <c r="G114" s="18"/>
      <c r="H114" s="18"/>
      <c r="I114" s="18"/>
      <c r="J114" s="18"/>
      <c r="K114" s="18"/>
      <c r="L114" s="18"/>
      <c r="M114" s="18"/>
      <c r="N114" s="165"/>
      <c r="O114" s="165"/>
      <c r="P114" s="18"/>
      <c r="Q114" s="18"/>
      <c r="R114" s="18"/>
      <c r="S114" s="18"/>
      <c r="T114" s="18"/>
      <c r="U114" s="18"/>
      <c r="V114" s="18"/>
      <c r="W114" s="18"/>
      <c r="X114" s="165"/>
      <c r="Y114" s="165"/>
      <c r="Z114" s="18"/>
      <c r="AA114" s="18"/>
      <c r="AB114" s="18"/>
      <c r="AC114" s="18"/>
      <c r="AD114" s="18"/>
      <c r="AE114" s="18"/>
    </row>
    <row r="115" spans="1:31" s="11" customFormat="1" ht="15" customHeight="1" x14ac:dyDescent="0.3">
      <c r="A115" s="59"/>
      <c r="B115" s="80"/>
      <c r="C115" s="174"/>
      <c r="D115" s="174"/>
      <c r="E115" s="17"/>
      <c r="F115" s="18"/>
      <c r="G115" s="18"/>
      <c r="H115" s="18"/>
      <c r="I115" s="18"/>
      <c r="J115" s="18"/>
      <c r="K115" s="18"/>
      <c r="L115" s="18"/>
      <c r="M115" s="18"/>
      <c r="N115" s="165"/>
      <c r="O115" s="165"/>
      <c r="P115" s="18"/>
      <c r="Q115" s="18"/>
      <c r="R115" s="18"/>
      <c r="S115" s="18"/>
      <c r="T115" s="18"/>
      <c r="U115" s="18"/>
      <c r="V115" s="18"/>
      <c r="W115" s="18"/>
      <c r="X115" s="165"/>
      <c r="Y115" s="165"/>
      <c r="Z115" s="18"/>
      <c r="AA115" s="18"/>
      <c r="AB115" s="18"/>
      <c r="AC115" s="18"/>
      <c r="AD115" s="18"/>
      <c r="AE115" s="18"/>
    </row>
    <row r="116" spans="1:31" s="11" customFormat="1" ht="15" customHeight="1" x14ac:dyDescent="0.3">
      <c r="A116" s="59"/>
      <c r="B116" s="80"/>
      <c r="C116" s="174"/>
      <c r="D116" s="174"/>
      <c r="E116" s="17"/>
      <c r="F116" s="18"/>
      <c r="G116" s="18"/>
      <c r="H116" s="18"/>
      <c r="I116" s="18"/>
      <c r="J116" s="18"/>
      <c r="K116" s="18"/>
      <c r="L116" s="18"/>
      <c r="M116" s="18"/>
      <c r="N116" s="165"/>
      <c r="O116" s="165"/>
      <c r="P116" s="18"/>
      <c r="Q116" s="18"/>
      <c r="R116" s="18"/>
      <c r="S116" s="18"/>
      <c r="T116" s="18"/>
      <c r="U116" s="18"/>
      <c r="V116" s="18"/>
      <c r="W116" s="18"/>
      <c r="X116" s="165"/>
      <c r="Y116" s="165"/>
      <c r="Z116" s="18"/>
      <c r="AA116" s="18"/>
      <c r="AB116" s="18"/>
      <c r="AC116" s="18"/>
      <c r="AD116" s="18"/>
      <c r="AE116" s="18"/>
    </row>
    <row r="117" spans="1:31" s="11" customFormat="1" ht="15" customHeight="1" x14ac:dyDescent="0.3">
      <c r="A117" s="59"/>
      <c r="B117" s="80"/>
      <c r="C117" s="174"/>
      <c r="D117" s="174"/>
      <c r="E117" s="17"/>
      <c r="F117" s="18"/>
      <c r="G117" s="18"/>
      <c r="H117" s="18"/>
      <c r="I117" s="18"/>
      <c r="J117" s="18"/>
      <c r="K117" s="18"/>
      <c r="L117" s="18"/>
      <c r="M117" s="18"/>
      <c r="N117" s="165"/>
      <c r="O117" s="165"/>
      <c r="P117" s="18"/>
      <c r="Q117" s="18"/>
      <c r="R117" s="18"/>
      <c r="S117" s="18"/>
      <c r="T117" s="18"/>
      <c r="U117" s="18"/>
      <c r="V117" s="18"/>
      <c r="W117" s="18"/>
      <c r="X117" s="165"/>
      <c r="Y117" s="165"/>
      <c r="Z117" s="18"/>
      <c r="AA117" s="18"/>
      <c r="AB117" s="18"/>
      <c r="AC117" s="18"/>
      <c r="AD117" s="18"/>
      <c r="AE117" s="18"/>
    </row>
    <row r="118" spans="1:31" s="11" customFormat="1" ht="15" customHeight="1" x14ac:dyDescent="0.3">
      <c r="A118" s="59"/>
      <c r="B118" s="80"/>
      <c r="C118" s="174"/>
      <c r="D118" s="174"/>
      <c r="E118" s="17"/>
      <c r="F118" s="18"/>
      <c r="G118" s="18"/>
      <c r="H118" s="18"/>
      <c r="I118" s="18"/>
      <c r="J118" s="18"/>
      <c r="K118" s="18"/>
      <c r="L118" s="18"/>
      <c r="M118" s="18"/>
      <c r="N118" s="165"/>
      <c r="O118" s="165"/>
      <c r="P118" s="18"/>
      <c r="Q118" s="18"/>
      <c r="R118" s="18"/>
      <c r="S118" s="18"/>
      <c r="T118" s="18"/>
      <c r="U118" s="18"/>
      <c r="V118" s="18"/>
      <c r="W118" s="18"/>
      <c r="X118" s="165"/>
      <c r="Y118" s="165"/>
      <c r="Z118" s="18"/>
      <c r="AA118" s="18"/>
      <c r="AB118" s="18"/>
      <c r="AC118" s="18"/>
      <c r="AD118" s="18"/>
      <c r="AE118" s="18"/>
    </row>
    <row r="119" spans="1:31" s="11" customFormat="1" ht="15" customHeight="1" x14ac:dyDescent="0.3">
      <c r="A119" s="59"/>
      <c r="B119" s="80"/>
      <c r="C119" s="174"/>
      <c r="D119" s="174"/>
      <c r="E119" s="17"/>
      <c r="F119" s="18"/>
      <c r="G119" s="18"/>
      <c r="H119" s="18"/>
      <c r="I119" s="18"/>
      <c r="J119" s="18"/>
      <c r="K119" s="18"/>
      <c r="L119" s="18"/>
      <c r="M119" s="18"/>
      <c r="N119" s="165"/>
      <c r="O119" s="165"/>
      <c r="P119" s="18"/>
      <c r="Q119" s="18"/>
      <c r="R119" s="18"/>
      <c r="S119" s="18"/>
      <c r="T119" s="18"/>
      <c r="U119" s="18"/>
      <c r="V119" s="18"/>
      <c r="W119" s="18"/>
      <c r="X119" s="165"/>
      <c r="Y119" s="165"/>
      <c r="Z119" s="18"/>
      <c r="AA119" s="18"/>
      <c r="AB119" s="18"/>
      <c r="AC119" s="18"/>
      <c r="AD119" s="18"/>
      <c r="AE119" s="18"/>
    </row>
    <row r="120" spans="1:31" s="11" customFormat="1" ht="15" customHeight="1" x14ac:dyDescent="0.3">
      <c r="A120" s="59"/>
      <c r="B120" s="80"/>
      <c r="C120" s="174"/>
      <c r="D120" s="174"/>
      <c r="E120" s="17"/>
      <c r="F120" s="18"/>
      <c r="G120" s="18"/>
      <c r="H120" s="18"/>
      <c r="I120" s="18"/>
      <c r="J120" s="18"/>
      <c r="K120" s="18"/>
      <c r="L120" s="18"/>
      <c r="M120" s="18"/>
      <c r="N120" s="165"/>
      <c r="O120" s="165"/>
      <c r="P120" s="18"/>
      <c r="Q120" s="18"/>
      <c r="R120" s="18"/>
      <c r="S120" s="18"/>
      <c r="T120" s="18"/>
      <c r="U120" s="18"/>
      <c r="V120" s="18"/>
      <c r="W120" s="18"/>
      <c r="X120" s="165"/>
      <c r="Y120" s="165"/>
      <c r="Z120" s="18"/>
      <c r="AA120" s="18"/>
      <c r="AB120" s="18"/>
      <c r="AC120" s="18"/>
      <c r="AD120" s="18"/>
      <c r="AE120" s="18"/>
    </row>
    <row r="121" spans="1:31" s="11" customFormat="1" ht="15" customHeight="1" x14ac:dyDescent="0.3">
      <c r="A121" s="59"/>
      <c r="B121" s="80"/>
      <c r="C121" s="174"/>
      <c r="D121" s="174"/>
      <c r="E121" s="17"/>
      <c r="F121" s="18"/>
      <c r="G121" s="18"/>
      <c r="H121" s="18"/>
      <c r="I121" s="18"/>
      <c r="J121" s="18"/>
      <c r="K121" s="18"/>
      <c r="L121" s="18"/>
      <c r="M121" s="18"/>
      <c r="N121" s="165"/>
      <c r="O121" s="165"/>
      <c r="P121" s="18"/>
      <c r="Q121" s="18"/>
      <c r="R121" s="18"/>
      <c r="S121" s="18"/>
      <c r="T121" s="18"/>
      <c r="U121" s="18"/>
      <c r="V121" s="18"/>
      <c r="W121" s="18"/>
      <c r="X121" s="165"/>
      <c r="Y121" s="165"/>
      <c r="Z121" s="18"/>
      <c r="AA121" s="18"/>
      <c r="AB121" s="18"/>
      <c r="AC121" s="18"/>
      <c r="AD121" s="18"/>
      <c r="AE121" s="18"/>
    </row>
    <row r="122" spans="1:31" s="11" customFormat="1" ht="15" customHeight="1" x14ac:dyDescent="0.3">
      <c r="A122" s="59"/>
      <c r="B122" s="80"/>
      <c r="C122" s="174"/>
      <c r="D122" s="174"/>
      <c r="E122" s="17"/>
      <c r="F122" s="18"/>
      <c r="G122" s="18"/>
      <c r="H122" s="18"/>
      <c r="I122" s="18"/>
      <c r="J122" s="18"/>
      <c r="K122" s="18"/>
      <c r="L122" s="18"/>
      <c r="M122" s="18"/>
      <c r="N122" s="165"/>
      <c r="O122" s="165"/>
      <c r="P122" s="18"/>
      <c r="Q122" s="18"/>
      <c r="R122" s="18"/>
      <c r="S122" s="18"/>
      <c r="T122" s="18"/>
      <c r="U122" s="18"/>
      <c r="V122" s="18"/>
      <c r="W122" s="18"/>
      <c r="X122" s="165"/>
      <c r="Y122" s="165"/>
      <c r="Z122" s="18"/>
      <c r="AA122" s="18"/>
      <c r="AB122" s="18"/>
      <c r="AC122" s="18"/>
      <c r="AD122" s="18"/>
      <c r="AE122" s="18"/>
    </row>
    <row r="123" spans="1:31" s="11" customFormat="1" ht="15" customHeight="1" x14ac:dyDescent="0.3">
      <c r="A123" s="59"/>
      <c r="B123" s="80"/>
      <c r="C123" s="174"/>
      <c r="D123" s="174"/>
      <c r="E123" s="17"/>
      <c r="F123" s="18"/>
      <c r="G123" s="18"/>
      <c r="H123" s="18"/>
      <c r="I123" s="18"/>
      <c r="J123" s="18"/>
      <c r="K123" s="18"/>
      <c r="L123" s="18"/>
      <c r="M123" s="18"/>
      <c r="N123" s="165"/>
      <c r="O123" s="165"/>
      <c r="P123" s="18"/>
      <c r="Q123" s="18"/>
      <c r="R123" s="18"/>
      <c r="S123" s="18"/>
      <c r="T123" s="18"/>
      <c r="U123" s="18"/>
      <c r="V123" s="18"/>
      <c r="W123" s="18"/>
      <c r="X123" s="165"/>
      <c r="Y123" s="165"/>
      <c r="Z123" s="18"/>
      <c r="AA123" s="18"/>
      <c r="AB123" s="18"/>
      <c r="AC123" s="18"/>
      <c r="AD123" s="18"/>
      <c r="AE123" s="18"/>
    </row>
    <row r="124" spans="1:31" s="11" customFormat="1" ht="15" customHeight="1" x14ac:dyDescent="0.3">
      <c r="A124" s="59"/>
      <c r="B124" s="80"/>
      <c r="C124" s="174"/>
      <c r="D124" s="174"/>
      <c r="E124" s="17"/>
      <c r="F124" s="18"/>
      <c r="G124" s="18"/>
      <c r="H124" s="18"/>
      <c r="I124" s="18"/>
      <c r="J124" s="18"/>
      <c r="K124" s="18"/>
      <c r="L124" s="18"/>
      <c r="M124" s="18"/>
      <c r="N124" s="165"/>
      <c r="O124" s="165"/>
      <c r="P124" s="18"/>
      <c r="Q124" s="18"/>
      <c r="R124" s="18"/>
      <c r="S124" s="18"/>
      <c r="T124" s="18"/>
      <c r="U124" s="18"/>
      <c r="V124" s="18"/>
      <c r="W124" s="18"/>
      <c r="X124" s="165"/>
      <c r="Y124" s="165"/>
      <c r="Z124" s="18"/>
      <c r="AA124" s="18"/>
      <c r="AB124" s="18"/>
      <c r="AC124" s="18"/>
      <c r="AD124" s="18"/>
      <c r="AE124" s="18"/>
    </row>
    <row r="125" spans="1:31" s="11" customFormat="1" ht="15" customHeight="1" x14ac:dyDescent="0.3">
      <c r="A125" s="59"/>
      <c r="B125" s="80"/>
      <c r="C125" s="174"/>
      <c r="D125" s="174"/>
      <c r="E125" s="17"/>
      <c r="F125" s="18"/>
      <c r="G125" s="18"/>
      <c r="H125" s="18"/>
      <c r="I125" s="18"/>
      <c r="J125" s="18"/>
      <c r="K125" s="18"/>
      <c r="L125" s="18"/>
      <c r="M125" s="18"/>
      <c r="N125" s="165"/>
      <c r="O125" s="165"/>
      <c r="P125" s="18"/>
      <c r="Q125" s="18"/>
      <c r="R125" s="18"/>
      <c r="S125" s="18"/>
      <c r="T125" s="18"/>
      <c r="U125" s="18"/>
      <c r="V125" s="18"/>
      <c r="W125" s="18"/>
      <c r="X125" s="165"/>
      <c r="Y125" s="165"/>
      <c r="Z125" s="18"/>
      <c r="AA125" s="18"/>
      <c r="AB125" s="18"/>
      <c r="AC125" s="18"/>
      <c r="AD125" s="18"/>
      <c r="AE125" s="18"/>
    </row>
    <row r="126" spans="1:31" s="11" customFormat="1" ht="15" customHeight="1" x14ac:dyDescent="0.3">
      <c r="A126" s="59"/>
      <c r="B126" s="80"/>
      <c r="C126" s="174"/>
      <c r="D126" s="174"/>
      <c r="E126" s="17"/>
      <c r="F126" s="18"/>
      <c r="G126" s="18"/>
      <c r="H126" s="18"/>
      <c r="I126" s="18"/>
      <c r="J126" s="18"/>
      <c r="K126" s="18"/>
      <c r="L126" s="18"/>
      <c r="M126" s="18"/>
      <c r="N126" s="165"/>
      <c r="O126" s="165"/>
      <c r="P126" s="18"/>
      <c r="Q126" s="18"/>
      <c r="R126" s="18"/>
      <c r="S126" s="18"/>
      <c r="T126" s="18"/>
      <c r="U126" s="18"/>
      <c r="V126" s="18"/>
      <c r="W126" s="18"/>
      <c r="X126" s="165"/>
      <c r="Y126" s="165"/>
      <c r="Z126" s="18"/>
      <c r="AA126" s="18"/>
      <c r="AB126" s="18"/>
      <c r="AC126" s="18"/>
      <c r="AD126" s="18"/>
      <c r="AE126" s="18"/>
    </row>
    <row r="127" spans="1:31" s="11" customFormat="1" ht="15" customHeight="1" x14ac:dyDescent="0.3">
      <c r="A127" s="59"/>
      <c r="B127" s="80"/>
      <c r="C127" s="174"/>
      <c r="D127" s="174"/>
      <c r="E127" s="17"/>
      <c r="F127" s="18"/>
      <c r="G127" s="18"/>
      <c r="H127" s="18"/>
      <c r="I127" s="18"/>
      <c r="J127" s="18"/>
      <c r="K127" s="18"/>
      <c r="L127" s="18"/>
      <c r="M127" s="18"/>
      <c r="N127" s="165"/>
      <c r="O127" s="165"/>
      <c r="P127" s="18"/>
      <c r="Q127" s="18"/>
      <c r="R127" s="18"/>
      <c r="S127" s="18"/>
      <c r="T127" s="18"/>
      <c r="U127" s="18"/>
      <c r="V127" s="18"/>
      <c r="W127" s="18"/>
      <c r="X127" s="165"/>
      <c r="Y127" s="165"/>
      <c r="Z127" s="18"/>
      <c r="AA127" s="18"/>
      <c r="AB127" s="18"/>
      <c r="AC127" s="18"/>
      <c r="AD127" s="18"/>
      <c r="AE127" s="18"/>
    </row>
    <row r="128" spans="1:31" s="11" customFormat="1" ht="15" customHeight="1" x14ac:dyDescent="0.3">
      <c r="A128" s="59"/>
      <c r="B128" s="80"/>
      <c r="C128" s="174"/>
      <c r="D128" s="174"/>
      <c r="E128" s="17"/>
      <c r="F128" s="18"/>
      <c r="G128" s="18"/>
      <c r="H128" s="18"/>
      <c r="I128" s="18"/>
      <c r="J128" s="18"/>
      <c r="K128" s="18"/>
      <c r="L128" s="18"/>
      <c r="M128" s="18"/>
      <c r="N128" s="165"/>
      <c r="O128" s="165"/>
      <c r="P128" s="18"/>
      <c r="Q128" s="18"/>
      <c r="R128" s="18"/>
      <c r="S128" s="18"/>
      <c r="T128" s="18"/>
      <c r="U128" s="18"/>
      <c r="V128" s="18"/>
      <c r="W128" s="18"/>
      <c r="X128" s="165"/>
      <c r="Y128" s="165"/>
      <c r="Z128" s="18"/>
      <c r="AA128" s="18"/>
      <c r="AB128" s="18"/>
      <c r="AC128" s="18"/>
      <c r="AD128" s="18"/>
      <c r="AE128" s="18"/>
    </row>
    <row r="129" spans="1:31" s="11" customFormat="1" ht="15" customHeight="1" x14ac:dyDescent="0.3">
      <c r="A129" s="59"/>
      <c r="B129" s="80"/>
      <c r="C129" s="174"/>
      <c r="D129" s="174"/>
      <c r="E129" s="17"/>
      <c r="F129" s="18"/>
      <c r="G129" s="18"/>
      <c r="H129" s="18"/>
      <c r="I129" s="18"/>
      <c r="J129" s="18"/>
      <c r="K129" s="18"/>
      <c r="L129" s="18"/>
      <c r="M129" s="18"/>
      <c r="N129" s="165"/>
      <c r="O129" s="165"/>
      <c r="P129" s="18"/>
      <c r="Q129" s="18"/>
      <c r="R129" s="18"/>
      <c r="S129" s="18"/>
      <c r="T129" s="18"/>
      <c r="U129" s="18"/>
      <c r="V129" s="18"/>
      <c r="W129" s="18"/>
      <c r="X129" s="165"/>
      <c r="Y129" s="165"/>
      <c r="Z129" s="18"/>
      <c r="AA129" s="18"/>
      <c r="AB129" s="18"/>
      <c r="AC129" s="18"/>
      <c r="AD129" s="18"/>
      <c r="AE129" s="18"/>
    </row>
    <row r="130" spans="1:31" s="11" customFormat="1" ht="15" customHeight="1" x14ac:dyDescent="0.3">
      <c r="A130" s="59"/>
      <c r="B130" s="80"/>
      <c r="C130" s="174"/>
      <c r="D130" s="174"/>
      <c r="E130" s="17"/>
      <c r="F130" s="18"/>
      <c r="G130" s="18"/>
      <c r="H130" s="18"/>
      <c r="I130" s="18"/>
      <c r="J130" s="18"/>
      <c r="K130" s="18"/>
      <c r="L130" s="18"/>
      <c r="M130" s="18"/>
      <c r="N130" s="165"/>
      <c r="O130" s="165"/>
      <c r="P130" s="18"/>
      <c r="Q130" s="18"/>
      <c r="R130" s="18"/>
      <c r="S130" s="18"/>
      <c r="T130" s="18"/>
      <c r="U130" s="18"/>
      <c r="V130" s="18"/>
      <c r="W130" s="18"/>
      <c r="X130" s="165"/>
      <c r="Y130" s="165"/>
      <c r="Z130" s="18"/>
      <c r="AA130" s="18"/>
      <c r="AB130" s="18"/>
      <c r="AC130" s="18"/>
      <c r="AD130" s="18"/>
      <c r="AE130" s="18"/>
    </row>
    <row r="131" spans="1:31" s="11" customFormat="1" ht="15" customHeight="1" x14ac:dyDescent="0.3">
      <c r="A131" s="59"/>
      <c r="B131" s="80"/>
      <c r="C131" s="174"/>
      <c r="D131" s="174"/>
      <c r="E131" s="17"/>
      <c r="F131" s="18"/>
      <c r="G131" s="18"/>
      <c r="H131" s="18"/>
      <c r="I131" s="18"/>
      <c r="J131" s="18"/>
      <c r="K131" s="18"/>
      <c r="L131" s="18"/>
      <c r="M131" s="18"/>
      <c r="N131" s="165"/>
      <c r="O131" s="165"/>
      <c r="P131" s="18"/>
      <c r="Q131" s="18"/>
      <c r="R131" s="18"/>
      <c r="S131" s="18"/>
      <c r="T131" s="18"/>
      <c r="U131" s="18"/>
      <c r="V131" s="18"/>
      <c r="W131" s="18"/>
      <c r="X131" s="165"/>
      <c r="Y131" s="165"/>
      <c r="Z131" s="18"/>
      <c r="AA131" s="18"/>
      <c r="AB131" s="18"/>
      <c r="AC131" s="18"/>
      <c r="AD131" s="18"/>
      <c r="AE131" s="18"/>
    </row>
    <row r="132" spans="1:31" s="11" customFormat="1" ht="15" customHeight="1" x14ac:dyDescent="0.3">
      <c r="A132" s="59"/>
      <c r="B132" s="80"/>
      <c r="C132" s="174"/>
      <c r="D132" s="174"/>
      <c r="E132" s="17"/>
      <c r="F132" s="18"/>
      <c r="G132" s="18"/>
      <c r="H132" s="18"/>
      <c r="I132" s="18"/>
      <c r="J132" s="18"/>
      <c r="K132" s="18"/>
      <c r="L132" s="18"/>
      <c r="M132" s="18"/>
      <c r="N132" s="165"/>
      <c r="O132" s="165"/>
      <c r="P132" s="18"/>
      <c r="Q132" s="18"/>
      <c r="R132" s="18"/>
      <c r="S132" s="18"/>
      <c r="T132" s="18"/>
      <c r="U132" s="18"/>
      <c r="V132" s="18"/>
      <c r="W132" s="18"/>
      <c r="X132" s="165"/>
      <c r="Y132" s="165"/>
      <c r="Z132" s="18"/>
      <c r="AA132" s="18"/>
      <c r="AB132" s="18"/>
      <c r="AC132" s="18"/>
      <c r="AD132" s="18"/>
      <c r="AE132" s="18"/>
    </row>
    <row r="133" spans="1:31" s="11" customFormat="1" ht="15" customHeight="1" x14ac:dyDescent="0.3">
      <c r="A133" s="59"/>
      <c r="B133" s="80"/>
      <c r="C133" s="174"/>
      <c r="D133" s="174"/>
      <c r="E133" s="17"/>
      <c r="F133" s="18"/>
      <c r="G133" s="18"/>
      <c r="H133" s="18"/>
      <c r="I133" s="18"/>
      <c r="J133" s="18"/>
      <c r="K133" s="18"/>
      <c r="L133" s="18"/>
      <c r="M133" s="18"/>
      <c r="N133" s="165"/>
      <c r="O133" s="165"/>
      <c r="P133" s="18"/>
      <c r="Q133" s="18"/>
      <c r="R133" s="18"/>
      <c r="S133" s="18"/>
      <c r="T133" s="18"/>
      <c r="U133" s="18"/>
      <c r="V133" s="18"/>
      <c r="W133" s="18"/>
      <c r="X133" s="165"/>
      <c r="Y133" s="165"/>
      <c r="Z133" s="18"/>
      <c r="AA133" s="18"/>
      <c r="AB133" s="18"/>
      <c r="AC133" s="18"/>
      <c r="AD133" s="18"/>
      <c r="AE133" s="18"/>
    </row>
    <row r="134" spans="1:31" s="11" customFormat="1" ht="15" customHeight="1" x14ac:dyDescent="0.3">
      <c r="A134" s="59"/>
      <c r="B134" s="80"/>
      <c r="C134" s="174"/>
      <c r="D134" s="174"/>
      <c r="E134" s="17"/>
      <c r="F134" s="18"/>
      <c r="G134" s="18"/>
      <c r="H134" s="18"/>
      <c r="I134" s="18"/>
      <c r="J134" s="18"/>
      <c r="K134" s="18"/>
      <c r="L134" s="18"/>
      <c r="M134" s="18"/>
      <c r="N134" s="165"/>
      <c r="O134" s="165"/>
      <c r="P134" s="18"/>
      <c r="Q134" s="18"/>
      <c r="R134" s="18"/>
      <c r="S134" s="18"/>
      <c r="T134" s="18"/>
      <c r="U134" s="18"/>
      <c r="V134" s="18"/>
      <c r="W134" s="18"/>
      <c r="X134" s="165"/>
      <c r="Y134" s="165"/>
      <c r="Z134" s="18"/>
      <c r="AA134" s="18"/>
      <c r="AB134" s="18"/>
      <c r="AC134" s="18"/>
      <c r="AD134" s="18"/>
      <c r="AE134" s="18"/>
    </row>
    <row r="135" spans="1:31" s="11" customFormat="1" ht="15" customHeight="1" x14ac:dyDescent="0.3">
      <c r="A135" s="59"/>
      <c r="B135" s="80"/>
      <c r="C135" s="174"/>
      <c r="D135" s="174"/>
      <c r="E135" s="17"/>
      <c r="F135" s="18"/>
      <c r="G135" s="18"/>
      <c r="H135" s="18"/>
      <c r="I135" s="18"/>
      <c r="J135" s="18"/>
      <c r="K135" s="18"/>
      <c r="L135" s="18"/>
      <c r="M135" s="18"/>
      <c r="N135" s="165"/>
      <c r="O135" s="165"/>
      <c r="P135" s="18"/>
      <c r="Q135" s="18"/>
      <c r="R135" s="18"/>
      <c r="S135" s="18"/>
      <c r="T135" s="18"/>
      <c r="U135" s="18"/>
      <c r="V135" s="18"/>
      <c r="W135" s="18"/>
      <c r="X135" s="165"/>
      <c r="Y135" s="165"/>
      <c r="Z135" s="18"/>
      <c r="AA135" s="18"/>
      <c r="AB135" s="18"/>
      <c r="AC135" s="18"/>
      <c r="AD135" s="18"/>
      <c r="AE135" s="18"/>
    </row>
    <row r="136" spans="1:31" s="11" customFormat="1" ht="15" customHeight="1" x14ac:dyDescent="0.3">
      <c r="A136" s="59"/>
      <c r="B136" s="80"/>
      <c r="C136" s="174"/>
      <c r="D136" s="174"/>
      <c r="E136" s="17"/>
      <c r="F136" s="18"/>
      <c r="G136" s="18"/>
      <c r="H136" s="18"/>
      <c r="I136" s="18"/>
      <c r="J136" s="18"/>
      <c r="K136" s="18"/>
      <c r="L136" s="18"/>
      <c r="M136" s="18"/>
      <c r="N136" s="165"/>
      <c r="O136" s="165"/>
      <c r="P136" s="18"/>
      <c r="Q136" s="18"/>
      <c r="R136" s="18"/>
      <c r="S136" s="18"/>
      <c r="T136" s="18"/>
      <c r="U136" s="18"/>
      <c r="V136" s="18"/>
      <c r="W136" s="18"/>
      <c r="X136" s="165"/>
      <c r="Y136" s="165"/>
      <c r="Z136" s="18"/>
      <c r="AA136" s="18"/>
      <c r="AB136" s="18"/>
      <c r="AC136" s="18"/>
      <c r="AD136" s="18"/>
      <c r="AE136" s="18"/>
    </row>
    <row r="137" spans="1:31" s="11" customFormat="1" ht="15" customHeight="1" x14ac:dyDescent="0.3">
      <c r="A137" s="59"/>
      <c r="B137" s="80"/>
      <c r="C137" s="174"/>
      <c r="D137" s="174"/>
      <c r="E137" s="17"/>
      <c r="F137" s="18"/>
      <c r="G137" s="18"/>
      <c r="H137" s="18"/>
      <c r="I137" s="18"/>
      <c r="J137" s="18"/>
      <c r="K137" s="18"/>
      <c r="L137" s="18"/>
      <c r="M137" s="18"/>
      <c r="N137" s="165"/>
      <c r="O137" s="165"/>
      <c r="P137" s="18"/>
      <c r="Q137" s="18"/>
      <c r="R137" s="18"/>
      <c r="S137" s="18"/>
      <c r="T137" s="18"/>
      <c r="U137" s="18"/>
      <c r="V137" s="18"/>
      <c r="W137" s="18"/>
      <c r="X137" s="165"/>
      <c r="Y137" s="165"/>
      <c r="Z137" s="18"/>
      <c r="AA137" s="18"/>
      <c r="AB137" s="18"/>
      <c r="AC137" s="18"/>
      <c r="AD137" s="18"/>
      <c r="AE137" s="18"/>
    </row>
    <row r="138" spans="1:31" s="11" customFormat="1" ht="15" customHeight="1" x14ac:dyDescent="0.3">
      <c r="A138" s="59"/>
      <c r="B138" s="80"/>
      <c r="C138" s="174"/>
      <c r="D138" s="174"/>
      <c r="E138" s="17"/>
      <c r="F138" s="18"/>
      <c r="G138" s="18"/>
      <c r="H138" s="18"/>
      <c r="I138" s="18"/>
      <c r="J138" s="18"/>
      <c r="K138" s="18"/>
      <c r="L138" s="18"/>
      <c r="M138" s="18"/>
      <c r="N138" s="165"/>
      <c r="O138" s="165"/>
      <c r="P138" s="18"/>
      <c r="Q138" s="18"/>
      <c r="R138" s="18"/>
      <c r="S138" s="18"/>
      <c r="T138" s="18"/>
      <c r="U138" s="18"/>
      <c r="V138" s="18"/>
      <c r="W138" s="18"/>
      <c r="X138" s="165"/>
      <c r="Y138" s="165"/>
      <c r="Z138" s="18"/>
      <c r="AA138" s="18"/>
      <c r="AB138" s="18"/>
      <c r="AC138" s="18"/>
      <c r="AD138" s="18"/>
      <c r="AE138" s="18"/>
    </row>
    <row r="139" spans="1:31" s="11" customFormat="1" ht="15" customHeight="1" x14ac:dyDescent="0.3">
      <c r="A139" s="59"/>
      <c r="B139" s="80"/>
      <c r="C139" s="174"/>
      <c r="D139" s="174"/>
      <c r="E139" s="17"/>
      <c r="F139" s="18"/>
      <c r="G139" s="18"/>
      <c r="H139" s="18"/>
      <c r="I139" s="18"/>
      <c r="J139" s="18"/>
      <c r="K139" s="18"/>
      <c r="L139" s="18"/>
      <c r="M139" s="18"/>
      <c r="N139" s="165"/>
      <c r="O139" s="165"/>
      <c r="P139" s="18"/>
      <c r="Q139" s="18"/>
      <c r="R139" s="18"/>
      <c r="S139" s="18"/>
      <c r="T139" s="18"/>
      <c r="U139" s="18"/>
      <c r="V139" s="18"/>
      <c r="W139" s="18"/>
      <c r="X139" s="165"/>
      <c r="Y139" s="165"/>
      <c r="Z139" s="18"/>
      <c r="AA139" s="18"/>
      <c r="AB139" s="18"/>
      <c r="AC139" s="18"/>
      <c r="AD139" s="18"/>
      <c r="AE139" s="18"/>
    </row>
    <row r="140" spans="1:31" s="11" customFormat="1" ht="15" customHeight="1" x14ac:dyDescent="0.3">
      <c r="A140" s="59"/>
      <c r="B140" s="80"/>
      <c r="C140" s="174"/>
      <c r="D140" s="174"/>
      <c r="E140" s="17"/>
      <c r="F140" s="18"/>
      <c r="G140" s="18"/>
      <c r="H140" s="18"/>
      <c r="I140" s="18"/>
      <c r="J140" s="18"/>
      <c r="K140" s="18"/>
      <c r="L140" s="18"/>
      <c r="M140" s="18"/>
      <c r="N140" s="165"/>
      <c r="O140" s="165"/>
      <c r="P140" s="18"/>
      <c r="Q140" s="18"/>
      <c r="R140" s="18"/>
      <c r="S140" s="18"/>
      <c r="T140" s="18"/>
      <c r="U140" s="18"/>
      <c r="V140" s="18"/>
      <c r="W140" s="18"/>
      <c r="X140" s="165"/>
      <c r="Y140" s="165"/>
      <c r="Z140" s="18"/>
      <c r="AA140" s="18"/>
      <c r="AB140" s="18"/>
      <c r="AC140" s="18"/>
      <c r="AD140" s="18"/>
      <c r="AE140" s="18"/>
    </row>
    <row r="141" spans="1:31" s="11" customFormat="1" ht="15" customHeight="1" x14ac:dyDescent="0.3">
      <c r="A141" s="59"/>
      <c r="B141" s="80"/>
      <c r="C141" s="174"/>
      <c r="D141" s="174"/>
      <c r="E141" s="17"/>
      <c r="F141" s="18"/>
      <c r="G141" s="18"/>
      <c r="H141" s="18"/>
      <c r="I141" s="18"/>
      <c r="J141" s="18"/>
      <c r="K141" s="18"/>
      <c r="L141" s="18"/>
      <c r="M141" s="18"/>
      <c r="N141" s="165"/>
      <c r="O141" s="165"/>
      <c r="P141" s="18"/>
      <c r="Q141" s="18"/>
      <c r="R141" s="18"/>
      <c r="S141" s="18"/>
      <c r="T141" s="18"/>
      <c r="U141" s="18"/>
      <c r="V141" s="18"/>
      <c r="W141" s="18"/>
      <c r="X141" s="165"/>
      <c r="Y141" s="165"/>
      <c r="Z141" s="18"/>
      <c r="AA141" s="18"/>
      <c r="AB141" s="18"/>
      <c r="AC141" s="18"/>
      <c r="AD141" s="18"/>
      <c r="AE141" s="18"/>
    </row>
    <row r="142" spans="1:31" s="11" customFormat="1" ht="15" customHeight="1" x14ac:dyDescent="0.3">
      <c r="A142" s="59"/>
      <c r="B142" s="80"/>
      <c r="C142" s="174"/>
      <c r="D142" s="174"/>
      <c r="E142" s="17"/>
      <c r="F142" s="18"/>
      <c r="G142" s="18"/>
      <c r="H142" s="18"/>
      <c r="I142" s="18"/>
      <c r="J142" s="18"/>
      <c r="K142" s="18"/>
      <c r="L142" s="18"/>
      <c r="M142" s="18"/>
      <c r="N142" s="165"/>
      <c r="O142" s="165"/>
      <c r="P142" s="18"/>
      <c r="Q142" s="18"/>
      <c r="R142" s="18"/>
      <c r="S142" s="18"/>
      <c r="T142" s="18"/>
      <c r="U142" s="18"/>
      <c r="V142" s="18"/>
      <c r="W142" s="18"/>
      <c r="X142" s="165"/>
      <c r="Y142" s="165"/>
      <c r="Z142" s="18"/>
      <c r="AA142" s="18"/>
      <c r="AB142" s="18"/>
      <c r="AC142" s="18"/>
      <c r="AD142" s="18"/>
      <c r="AE142" s="18"/>
    </row>
    <row r="143" spans="1:31" s="11" customFormat="1" ht="15" customHeight="1" x14ac:dyDescent="0.3">
      <c r="A143" s="59"/>
      <c r="B143" s="80"/>
      <c r="C143" s="174"/>
      <c r="D143" s="174"/>
      <c r="E143" s="17"/>
      <c r="F143" s="18"/>
      <c r="G143" s="18"/>
      <c r="H143" s="18"/>
      <c r="I143" s="18"/>
      <c r="J143" s="18"/>
      <c r="K143" s="18"/>
      <c r="L143" s="18"/>
      <c r="M143" s="18"/>
      <c r="N143" s="165"/>
      <c r="O143" s="165"/>
      <c r="P143" s="18"/>
      <c r="Q143" s="18"/>
      <c r="R143" s="18"/>
      <c r="S143" s="18"/>
      <c r="T143" s="18"/>
      <c r="U143" s="18"/>
      <c r="V143" s="18"/>
      <c r="W143" s="18"/>
      <c r="X143" s="165"/>
      <c r="Y143" s="165"/>
      <c r="Z143" s="18"/>
      <c r="AA143" s="18"/>
      <c r="AB143" s="18"/>
      <c r="AC143" s="18"/>
      <c r="AD143" s="18"/>
      <c r="AE143" s="18"/>
    </row>
    <row r="144" spans="1:31" s="11" customFormat="1" ht="15" customHeight="1" x14ac:dyDescent="0.3">
      <c r="A144" s="59"/>
      <c r="B144" s="80"/>
      <c r="C144" s="174"/>
      <c r="D144" s="174"/>
      <c r="E144" s="17"/>
      <c r="F144" s="18"/>
      <c r="G144" s="18"/>
      <c r="H144" s="18"/>
      <c r="I144" s="18"/>
      <c r="J144" s="18"/>
      <c r="K144" s="18"/>
      <c r="L144" s="18"/>
      <c r="M144" s="18"/>
      <c r="N144" s="165"/>
      <c r="O144" s="165"/>
      <c r="P144" s="18"/>
      <c r="Q144" s="18"/>
      <c r="R144" s="18"/>
      <c r="S144" s="18"/>
      <c r="T144" s="18"/>
      <c r="U144" s="18"/>
      <c r="V144" s="18"/>
      <c r="W144" s="18"/>
      <c r="X144" s="165"/>
      <c r="Y144" s="165"/>
      <c r="Z144" s="18"/>
      <c r="AA144" s="18"/>
      <c r="AB144" s="18"/>
      <c r="AC144" s="18"/>
      <c r="AD144" s="18"/>
      <c r="AE144" s="18"/>
    </row>
    <row r="145" spans="1:31" s="11" customFormat="1" ht="15" customHeight="1" x14ac:dyDescent="0.3">
      <c r="A145" s="59"/>
      <c r="B145" s="80"/>
      <c r="C145" s="174"/>
      <c r="D145" s="174"/>
      <c r="E145" s="17"/>
      <c r="F145" s="18"/>
      <c r="G145" s="18"/>
      <c r="H145" s="18"/>
      <c r="I145" s="18"/>
      <c r="J145" s="18"/>
      <c r="K145" s="18"/>
      <c r="L145" s="18"/>
      <c r="M145" s="18"/>
      <c r="N145" s="165"/>
      <c r="O145" s="165"/>
      <c r="P145" s="18"/>
      <c r="Q145" s="18"/>
      <c r="R145" s="18"/>
      <c r="S145" s="18"/>
      <c r="T145" s="18"/>
      <c r="U145" s="18"/>
      <c r="V145" s="18"/>
      <c r="W145" s="18"/>
      <c r="X145" s="165"/>
      <c r="Y145" s="165"/>
      <c r="Z145" s="18"/>
      <c r="AA145" s="18"/>
      <c r="AB145" s="18"/>
      <c r="AC145" s="18"/>
      <c r="AD145" s="18"/>
      <c r="AE145" s="18"/>
    </row>
    <row r="146" spans="1:31" s="11" customFormat="1" ht="15" customHeight="1" x14ac:dyDescent="0.3">
      <c r="A146" s="59"/>
      <c r="B146" s="80"/>
      <c r="C146" s="174"/>
      <c r="D146" s="174"/>
      <c r="E146" s="17"/>
      <c r="F146" s="18"/>
      <c r="G146" s="18"/>
      <c r="H146" s="18"/>
      <c r="I146" s="18"/>
      <c r="J146" s="18"/>
      <c r="K146" s="18"/>
      <c r="L146" s="18"/>
      <c r="M146" s="18"/>
      <c r="N146" s="165"/>
      <c r="O146" s="165"/>
      <c r="P146" s="18"/>
      <c r="Q146" s="18"/>
      <c r="R146" s="18"/>
      <c r="S146" s="18"/>
      <c r="T146" s="18"/>
      <c r="U146" s="18"/>
      <c r="V146" s="18"/>
      <c r="W146" s="18"/>
      <c r="X146" s="165"/>
      <c r="Y146" s="165"/>
      <c r="Z146" s="18"/>
      <c r="AA146" s="18"/>
      <c r="AB146" s="18"/>
      <c r="AC146" s="18"/>
      <c r="AD146" s="18"/>
      <c r="AE146" s="18"/>
    </row>
    <row r="147" spans="1:31" s="11" customFormat="1" ht="15" customHeight="1" x14ac:dyDescent="0.3">
      <c r="A147" s="59"/>
      <c r="B147" s="80"/>
      <c r="C147" s="174"/>
      <c r="D147" s="174"/>
      <c r="E147" s="17"/>
      <c r="F147" s="18"/>
      <c r="G147" s="18"/>
      <c r="H147" s="18"/>
      <c r="I147" s="18"/>
      <c r="J147" s="18"/>
      <c r="K147" s="18"/>
      <c r="L147" s="18"/>
      <c r="M147" s="18"/>
      <c r="N147" s="165"/>
      <c r="O147" s="165"/>
      <c r="P147" s="18"/>
      <c r="Q147" s="18"/>
      <c r="R147" s="18"/>
      <c r="S147" s="18"/>
      <c r="T147" s="18"/>
      <c r="U147" s="18"/>
      <c r="V147" s="18"/>
      <c r="W147" s="18"/>
      <c r="X147" s="165"/>
      <c r="Y147" s="165"/>
      <c r="Z147" s="18"/>
      <c r="AA147" s="18"/>
      <c r="AB147" s="18"/>
      <c r="AC147" s="18"/>
      <c r="AD147" s="18"/>
      <c r="AE147" s="18"/>
    </row>
    <row r="148" spans="1:31" s="11" customFormat="1" ht="15" customHeight="1" x14ac:dyDescent="0.3">
      <c r="A148" s="59"/>
      <c r="B148" s="80"/>
      <c r="C148" s="174"/>
      <c r="D148" s="174"/>
      <c r="E148" s="17"/>
      <c r="F148" s="18"/>
      <c r="G148" s="18"/>
      <c r="H148" s="18"/>
      <c r="I148" s="18"/>
      <c r="J148" s="18"/>
      <c r="K148" s="18"/>
      <c r="L148" s="18"/>
      <c r="M148" s="18"/>
      <c r="N148" s="165"/>
      <c r="O148" s="165"/>
      <c r="P148" s="18"/>
      <c r="Q148" s="18"/>
      <c r="R148" s="18"/>
      <c r="S148" s="18"/>
      <c r="T148" s="18"/>
      <c r="U148" s="18"/>
      <c r="V148" s="18"/>
      <c r="W148" s="18"/>
      <c r="X148" s="165"/>
      <c r="Y148" s="165"/>
      <c r="Z148" s="18"/>
      <c r="AA148" s="18"/>
      <c r="AB148" s="18"/>
      <c r="AC148" s="18"/>
      <c r="AD148" s="18"/>
      <c r="AE148" s="18"/>
    </row>
    <row r="149" spans="1:31" s="11" customFormat="1" ht="15" customHeight="1" x14ac:dyDescent="0.3">
      <c r="A149" s="59"/>
      <c r="B149" s="80"/>
      <c r="C149" s="174"/>
      <c r="D149" s="174"/>
      <c r="E149" s="17"/>
      <c r="F149" s="18"/>
      <c r="G149" s="18"/>
      <c r="H149" s="18"/>
      <c r="I149" s="18"/>
      <c r="J149" s="18"/>
      <c r="K149" s="18"/>
      <c r="L149" s="18"/>
      <c r="M149" s="18"/>
      <c r="N149" s="165"/>
      <c r="O149" s="165"/>
      <c r="P149" s="18"/>
      <c r="Q149" s="18"/>
      <c r="R149" s="18"/>
      <c r="S149" s="18"/>
      <c r="T149" s="18"/>
      <c r="U149" s="18"/>
      <c r="V149" s="18"/>
      <c r="W149" s="18"/>
      <c r="X149" s="165"/>
      <c r="Y149" s="165"/>
      <c r="Z149" s="18"/>
      <c r="AA149" s="18"/>
      <c r="AB149" s="18"/>
      <c r="AC149" s="18"/>
      <c r="AD149" s="18"/>
      <c r="AE149" s="18"/>
    </row>
    <row r="150" spans="1:31" s="11" customFormat="1" ht="15" customHeight="1" x14ac:dyDescent="0.3">
      <c r="A150" s="59"/>
      <c r="B150" s="80"/>
      <c r="C150" s="174"/>
      <c r="D150" s="174"/>
      <c r="E150" s="17"/>
      <c r="F150" s="18"/>
      <c r="G150" s="18"/>
      <c r="H150" s="18"/>
      <c r="I150" s="18"/>
      <c r="J150" s="18"/>
      <c r="K150" s="18"/>
      <c r="L150" s="18"/>
      <c r="M150" s="18"/>
      <c r="N150" s="165"/>
      <c r="O150" s="165"/>
      <c r="P150" s="18"/>
      <c r="Q150" s="18"/>
      <c r="R150" s="18"/>
      <c r="S150" s="18"/>
      <c r="T150" s="18"/>
      <c r="U150" s="18"/>
      <c r="V150" s="18"/>
      <c r="W150" s="18"/>
      <c r="X150" s="165"/>
      <c r="Y150" s="165"/>
      <c r="Z150" s="18"/>
      <c r="AA150" s="18"/>
      <c r="AB150" s="18"/>
      <c r="AC150" s="18"/>
      <c r="AD150" s="18"/>
      <c r="AE150" s="18"/>
    </row>
    <row r="151" spans="1:31" s="11" customFormat="1" ht="15" customHeight="1" x14ac:dyDescent="0.3">
      <c r="A151" s="59"/>
      <c r="B151" s="80"/>
      <c r="C151" s="174"/>
      <c r="D151" s="174"/>
      <c r="E151" s="17"/>
      <c r="F151" s="18"/>
      <c r="G151" s="18"/>
      <c r="H151" s="18"/>
      <c r="I151" s="18"/>
      <c r="J151" s="18"/>
      <c r="K151" s="18"/>
      <c r="L151" s="18"/>
      <c r="M151" s="18"/>
      <c r="N151" s="165"/>
      <c r="O151" s="165"/>
      <c r="P151" s="18"/>
      <c r="Q151" s="18"/>
      <c r="R151" s="18"/>
      <c r="S151" s="18"/>
      <c r="T151" s="18"/>
      <c r="U151" s="18"/>
      <c r="V151" s="18"/>
      <c r="W151" s="18"/>
      <c r="X151" s="165"/>
      <c r="Y151" s="165"/>
      <c r="Z151" s="18"/>
      <c r="AA151" s="18"/>
      <c r="AB151" s="18"/>
      <c r="AC151" s="18"/>
      <c r="AD151" s="18"/>
      <c r="AE151" s="18"/>
    </row>
    <row r="152" spans="1:31" s="11" customFormat="1" ht="15" customHeight="1" x14ac:dyDescent="0.3">
      <c r="A152" s="59"/>
      <c r="B152" s="80"/>
      <c r="C152" s="174"/>
      <c r="D152" s="174"/>
      <c r="E152" s="17"/>
      <c r="F152" s="18"/>
      <c r="G152" s="18"/>
      <c r="H152" s="18"/>
      <c r="I152" s="18"/>
      <c r="J152" s="18"/>
      <c r="K152" s="18"/>
      <c r="L152" s="18"/>
      <c r="M152" s="18"/>
      <c r="N152" s="165"/>
      <c r="O152" s="165"/>
      <c r="P152" s="18"/>
      <c r="Q152" s="18"/>
      <c r="R152" s="18"/>
      <c r="S152" s="18"/>
      <c r="T152" s="18"/>
      <c r="U152" s="18"/>
      <c r="V152" s="18"/>
      <c r="W152" s="18"/>
      <c r="X152" s="165"/>
      <c r="Y152" s="165"/>
      <c r="Z152" s="18"/>
      <c r="AA152" s="18"/>
      <c r="AB152" s="18"/>
      <c r="AC152" s="18"/>
      <c r="AD152" s="18"/>
      <c r="AE152" s="18"/>
    </row>
    <row r="153" spans="1:31" s="11" customFormat="1" ht="15" customHeight="1" x14ac:dyDescent="0.3">
      <c r="A153" s="59"/>
      <c r="B153" s="80"/>
      <c r="C153" s="174"/>
      <c r="D153" s="174"/>
      <c r="E153" s="17"/>
      <c r="F153" s="18"/>
      <c r="G153" s="18"/>
      <c r="H153" s="18"/>
      <c r="I153" s="18"/>
      <c r="J153" s="18"/>
      <c r="K153" s="18"/>
      <c r="L153" s="18"/>
      <c r="M153" s="18"/>
      <c r="N153" s="165"/>
      <c r="O153" s="165"/>
      <c r="P153" s="18"/>
      <c r="Q153" s="18"/>
      <c r="R153" s="18"/>
      <c r="S153" s="18"/>
      <c r="T153" s="18"/>
      <c r="U153" s="18"/>
      <c r="V153" s="18"/>
      <c r="W153" s="18"/>
      <c r="X153" s="165"/>
      <c r="Y153" s="165"/>
      <c r="Z153" s="18"/>
      <c r="AA153" s="18"/>
      <c r="AB153" s="18"/>
      <c r="AC153" s="18"/>
      <c r="AD153" s="18"/>
      <c r="AE153" s="18"/>
    </row>
    <row r="154" spans="1:31" s="11" customFormat="1" ht="15" customHeight="1" x14ac:dyDescent="0.3">
      <c r="A154" s="59"/>
      <c r="B154" s="80"/>
      <c r="C154" s="174"/>
      <c r="D154" s="174"/>
      <c r="E154" s="17"/>
      <c r="F154" s="18"/>
      <c r="G154" s="18"/>
      <c r="H154" s="18"/>
      <c r="I154" s="18"/>
      <c r="J154" s="18"/>
      <c r="K154" s="18"/>
      <c r="L154" s="18"/>
      <c r="M154" s="18"/>
      <c r="N154" s="165"/>
      <c r="O154" s="165"/>
      <c r="P154" s="18"/>
      <c r="Q154" s="18"/>
      <c r="R154" s="18"/>
      <c r="S154" s="18"/>
      <c r="T154" s="18"/>
      <c r="U154" s="18"/>
      <c r="V154" s="18"/>
      <c r="W154" s="18"/>
      <c r="X154" s="165"/>
      <c r="Y154" s="165"/>
      <c r="Z154" s="18"/>
      <c r="AA154" s="18"/>
      <c r="AB154" s="18"/>
      <c r="AC154" s="18"/>
      <c r="AD154" s="18"/>
      <c r="AE154" s="18"/>
    </row>
    <row r="155" spans="1:31" s="11" customFormat="1" ht="15" customHeight="1" x14ac:dyDescent="0.3">
      <c r="A155" s="59"/>
      <c r="B155" s="80"/>
      <c r="C155" s="174"/>
      <c r="D155" s="174"/>
      <c r="E155" s="17"/>
      <c r="F155" s="18"/>
      <c r="G155" s="18"/>
      <c r="H155" s="18"/>
      <c r="I155" s="18"/>
      <c r="J155" s="18"/>
      <c r="K155" s="18"/>
      <c r="L155" s="18"/>
      <c r="M155" s="18"/>
      <c r="N155" s="165"/>
      <c r="O155" s="165"/>
      <c r="P155" s="18"/>
      <c r="Q155" s="18"/>
      <c r="R155" s="18"/>
      <c r="S155" s="18"/>
      <c r="T155" s="18"/>
      <c r="U155" s="18"/>
      <c r="V155" s="18"/>
      <c r="W155" s="18"/>
      <c r="X155" s="165"/>
      <c r="Y155" s="165"/>
      <c r="Z155" s="18"/>
      <c r="AA155" s="18"/>
      <c r="AB155" s="18"/>
      <c r="AC155" s="18"/>
      <c r="AD155" s="18"/>
      <c r="AE155" s="18"/>
    </row>
    <row r="156" spans="1:31" s="11" customFormat="1" ht="15" customHeight="1" x14ac:dyDescent="0.3">
      <c r="A156" s="59"/>
      <c r="B156" s="80"/>
      <c r="C156" s="174"/>
      <c r="D156" s="174"/>
      <c r="E156" s="17"/>
      <c r="F156" s="18"/>
      <c r="G156" s="18"/>
      <c r="H156" s="18"/>
      <c r="I156" s="18"/>
      <c r="J156" s="18"/>
      <c r="K156" s="18"/>
      <c r="L156" s="18"/>
      <c r="M156" s="18"/>
      <c r="N156" s="165"/>
      <c r="O156" s="165"/>
      <c r="P156" s="18"/>
      <c r="Q156" s="18"/>
      <c r="R156" s="18"/>
      <c r="S156" s="18"/>
      <c r="T156" s="18"/>
      <c r="U156" s="18"/>
      <c r="V156" s="18"/>
      <c r="W156" s="18"/>
      <c r="X156" s="165"/>
      <c r="Y156" s="165"/>
      <c r="Z156" s="18"/>
      <c r="AA156" s="18"/>
      <c r="AB156" s="18"/>
      <c r="AC156" s="18"/>
      <c r="AD156" s="18"/>
      <c r="AE156" s="18"/>
    </row>
    <row r="157" spans="1:31" s="11" customFormat="1" ht="15" customHeight="1" x14ac:dyDescent="0.3">
      <c r="A157" s="59"/>
      <c r="B157" s="80"/>
      <c r="C157" s="174"/>
      <c r="D157" s="174"/>
      <c r="E157" s="17"/>
      <c r="F157" s="18"/>
      <c r="G157" s="18"/>
      <c r="H157" s="18"/>
      <c r="I157" s="18"/>
      <c r="J157" s="18"/>
      <c r="K157" s="18"/>
      <c r="L157" s="18"/>
      <c r="M157" s="18"/>
      <c r="N157" s="165"/>
      <c r="O157" s="165"/>
      <c r="P157" s="18"/>
      <c r="Q157" s="18"/>
      <c r="R157" s="18"/>
      <c r="S157" s="18"/>
      <c r="T157" s="18"/>
      <c r="U157" s="18"/>
      <c r="V157" s="18"/>
      <c r="W157" s="18"/>
      <c r="X157" s="165"/>
      <c r="Y157" s="165"/>
      <c r="Z157" s="18"/>
      <c r="AA157" s="18"/>
      <c r="AB157" s="18"/>
      <c r="AC157" s="18"/>
      <c r="AD157" s="18"/>
      <c r="AE157" s="18"/>
    </row>
    <row r="158" spans="1:31" s="11" customFormat="1" ht="15" customHeight="1" x14ac:dyDescent="0.3">
      <c r="A158" s="59"/>
      <c r="B158" s="80"/>
      <c r="C158" s="174"/>
      <c r="D158" s="174"/>
      <c r="E158" s="17"/>
      <c r="F158" s="18"/>
      <c r="G158" s="18"/>
      <c r="H158" s="18"/>
      <c r="I158" s="18"/>
      <c r="J158" s="18"/>
      <c r="K158" s="18"/>
      <c r="L158" s="18"/>
      <c r="M158" s="18"/>
      <c r="N158" s="165"/>
      <c r="O158" s="165"/>
      <c r="P158" s="18"/>
      <c r="Q158" s="18"/>
      <c r="R158" s="18"/>
      <c r="S158" s="18"/>
      <c r="T158" s="18"/>
      <c r="U158" s="18"/>
      <c r="V158" s="18"/>
      <c r="W158" s="18"/>
      <c r="X158" s="165"/>
      <c r="Y158" s="165"/>
      <c r="Z158" s="18"/>
      <c r="AA158" s="18"/>
      <c r="AB158" s="18"/>
      <c r="AC158" s="18"/>
      <c r="AD158" s="18"/>
      <c r="AE158" s="18"/>
    </row>
    <row r="159" spans="1:31" s="11" customFormat="1" ht="15" customHeight="1" x14ac:dyDescent="0.3">
      <c r="A159" s="59"/>
      <c r="B159" s="80"/>
      <c r="C159" s="174"/>
      <c r="D159" s="174"/>
      <c r="E159" s="17"/>
      <c r="F159" s="18"/>
      <c r="G159" s="18"/>
      <c r="H159" s="18"/>
      <c r="I159" s="18"/>
      <c r="J159" s="18"/>
      <c r="K159" s="18"/>
      <c r="L159" s="18"/>
      <c r="M159" s="18"/>
      <c r="N159" s="165"/>
      <c r="O159" s="165"/>
      <c r="P159" s="18"/>
      <c r="Q159" s="18"/>
      <c r="R159" s="18"/>
      <c r="S159" s="18"/>
      <c r="T159" s="18"/>
      <c r="U159" s="18"/>
      <c r="V159" s="18"/>
      <c r="W159" s="18"/>
      <c r="X159" s="165"/>
      <c r="Y159" s="165"/>
      <c r="Z159" s="18"/>
      <c r="AA159" s="18"/>
      <c r="AB159" s="18"/>
      <c r="AC159" s="18"/>
      <c r="AD159" s="18"/>
      <c r="AE159" s="18"/>
    </row>
    <row r="160" spans="1:31" s="11" customFormat="1" ht="15" customHeight="1" x14ac:dyDescent="0.3">
      <c r="A160" s="59"/>
      <c r="B160" s="80"/>
      <c r="C160" s="174"/>
      <c r="D160" s="174"/>
      <c r="E160" s="17"/>
      <c r="F160" s="18"/>
      <c r="G160" s="18"/>
      <c r="H160" s="18"/>
      <c r="I160" s="18"/>
      <c r="J160" s="18"/>
      <c r="K160" s="18"/>
      <c r="L160" s="18"/>
      <c r="M160" s="18"/>
      <c r="N160" s="165"/>
      <c r="O160" s="165"/>
      <c r="P160" s="18"/>
      <c r="Q160" s="18"/>
      <c r="R160" s="18"/>
      <c r="S160" s="18"/>
      <c r="T160" s="18"/>
      <c r="U160" s="18"/>
      <c r="V160" s="18"/>
      <c r="W160" s="18"/>
      <c r="X160" s="165"/>
      <c r="Y160" s="165"/>
      <c r="Z160" s="18"/>
      <c r="AA160" s="18"/>
      <c r="AB160" s="18"/>
      <c r="AC160" s="18"/>
      <c r="AD160" s="18"/>
      <c r="AE160" s="18"/>
    </row>
    <row r="161" spans="1:31" s="11" customFormat="1" ht="15" customHeight="1" x14ac:dyDescent="0.3">
      <c r="A161" s="59"/>
      <c r="B161" s="80"/>
      <c r="C161" s="174"/>
      <c r="D161" s="174"/>
      <c r="E161" s="17"/>
      <c r="F161" s="18"/>
      <c r="G161" s="18"/>
      <c r="H161" s="18"/>
      <c r="I161" s="18"/>
      <c r="J161" s="18"/>
      <c r="K161" s="18"/>
      <c r="L161" s="18"/>
      <c r="M161" s="18"/>
      <c r="N161" s="165"/>
      <c r="O161" s="165"/>
      <c r="P161" s="18"/>
      <c r="Q161" s="18"/>
      <c r="R161" s="18"/>
      <c r="S161" s="18"/>
      <c r="T161" s="18"/>
      <c r="U161" s="18"/>
      <c r="V161" s="18"/>
      <c r="W161" s="18"/>
      <c r="X161" s="165"/>
      <c r="Y161" s="165"/>
      <c r="Z161" s="18"/>
      <c r="AA161" s="18"/>
      <c r="AB161" s="18"/>
      <c r="AC161" s="18"/>
      <c r="AD161" s="18"/>
      <c r="AE161" s="18"/>
    </row>
    <row r="162" spans="1:31" s="11" customFormat="1" ht="15" customHeight="1" x14ac:dyDescent="0.3">
      <c r="A162" s="59"/>
      <c r="B162" s="80"/>
      <c r="C162" s="174"/>
      <c r="D162" s="174"/>
      <c r="E162" s="17"/>
      <c r="F162" s="18"/>
      <c r="G162" s="18"/>
      <c r="H162" s="18"/>
      <c r="I162" s="18"/>
      <c r="J162" s="18"/>
      <c r="K162" s="18"/>
      <c r="L162" s="18"/>
      <c r="M162" s="18"/>
      <c r="N162" s="165"/>
      <c r="O162" s="165"/>
      <c r="P162" s="18"/>
      <c r="Q162" s="18"/>
      <c r="R162" s="18"/>
      <c r="S162" s="18"/>
      <c r="T162" s="18"/>
      <c r="U162" s="18"/>
      <c r="V162" s="18"/>
      <c r="W162" s="18"/>
      <c r="X162" s="165"/>
      <c r="Y162" s="165"/>
      <c r="Z162" s="18"/>
      <c r="AA162" s="18"/>
      <c r="AB162" s="18"/>
      <c r="AC162" s="18"/>
      <c r="AD162" s="18"/>
      <c r="AE162" s="18"/>
    </row>
    <row r="163" spans="1:31" s="11" customFormat="1" ht="15" customHeight="1" x14ac:dyDescent="0.3">
      <c r="A163" s="59"/>
      <c r="B163" s="80"/>
      <c r="C163" s="174"/>
      <c r="D163" s="174"/>
      <c r="E163" s="17"/>
      <c r="F163" s="18"/>
      <c r="G163" s="18"/>
      <c r="H163" s="18"/>
      <c r="I163" s="18"/>
      <c r="J163" s="18"/>
      <c r="K163" s="18"/>
      <c r="L163" s="18"/>
      <c r="M163" s="18"/>
      <c r="N163" s="165"/>
      <c r="O163" s="165"/>
      <c r="P163" s="18"/>
      <c r="Q163" s="18"/>
      <c r="R163" s="18"/>
      <c r="S163" s="18"/>
      <c r="T163" s="18"/>
      <c r="U163" s="18"/>
      <c r="V163" s="18"/>
      <c r="W163" s="18"/>
      <c r="X163" s="165"/>
      <c r="Y163" s="165"/>
      <c r="Z163" s="18"/>
      <c r="AA163" s="18"/>
      <c r="AB163" s="18"/>
      <c r="AC163" s="18"/>
      <c r="AD163" s="18"/>
      <c r="AE163" s="18"/>
    </row>
    <row r="164" spans="1:31" s="11" customFormat="1" ht="15" customHeight="1" x14ac:dyDescent="0.3">
      <c r="A164" s="59"/>
      <c r="B164" s="80"/>
      <c r="C164" s="174"/>
      <c r="D164" s="174"/>
      <c r="E164" s="17"/>
      <c r="F164" s="18"/>
      <c r="G164" s="18"/>
      <c r="H164" s="18"/>
      <c r="I164" s="18"/>
      <c r="J164" s="18"/>
      <c r="K164" s="18"/>
      <c r="L164" s="18"/>
      <c r="M164" s="18"/>
      <c r="N164" s="165"/>
      <c r="O164" s="165"/>
      <c r="P164" s="18"/>
      <c r="Q164" s="18"/>
      <c r="R164" s="18"/>
      <c r="S164" s="18"/>
      <c r="T164" s="18"/>
      <c r="U164" s="18"/>
      <c r="V164" s="18"/>
      <c r="W164" s="18"/>
      <c r="X164" s="165"/>
      <c r="Y164" s="165"/>
      <c r="Z164" s="18"/>
      <c r="AA164" s="18"/>
      <c r="AB164" s="18"/>
      <c r="AC164" s="18"/>
      <c r="AD164" s="18"/>
      <c r="AE164" s="18"/>
    </row>
    <row r="165" spans="1:31" s="11" customFormat="1" ht="15" customHeight="1" x14ac:dyDescent="0.3">
      <c r="A165" s="59"/>
      <c r="B165" s="80"/>
      <c r="C165" s="174"/>
      <c r="D165" s="174"/>
      <c r="E165" s="17"/>
      <c r="F165" s="18"/>
      <c r="G165" s="18"/>
      <c r="H165" s="18"/>
      <c r="I165" s="18"/>
      <c r="J165" s="18"/>
      <c r="K165" s="18"/>
      <c r="L165" s="18"/>
      <c r="M165" s="18"/>
      <c r="N165" s="165"/>
      <c r="O165" s="165"/>
      <c r="P165" s="18"/>
      <c r="Q165" s="18"/>
      <c r="R165" s="18"/>
      <c r="S165" s="18"/>
      <c r="T165" s="18"/>
      <c r="U165" s="18"/>
      <c r="V165" s="18"/>
      <c r="W165" s="18"/>
      <c r="X165" s="165"/>
      <c r="Y165" s="165"/>
      <c r="Z165" s="18"/>
      <c r="AA165" s="18"/>
      <c r="AB165" s="18"/>
      <c r="AC165" s="18"/>
      <c r="AD165" s="18"/>
      <c r="AE165" s="18"/>
    </row>
    <row r="166" spans="1:31" s="11" customFormat="1" ht="15" customHeight="1" x14ac:dyDescent="0.3">
      <c r="A166" s="59"/>
      <c r="B166" s="80"/>
      <c r="C166" s="174"/>
      <c r="D166" s="174"/>
      <c r="E166" s="17"/>
      <c r="F166" s="18"/>
      <c r="G166" s="18"/>
      <c r="H166" s="18"/>
      <c r="I166" s="18"/>
      <c r="J166" s="18"/>
      <c r="K166" s="18"/>
      <c r="L166" s="18"/>
      <c r="M166" s="18"/>
      <c r="N166" s="165"/>
      <c r="O166" s="165"/>
      <c r="P166" s="18"/>
      <c r="Q166" s="18"/>
      <c r="R166" s="18"/>
      <c r="S166" s="18"/>
      <c r="T166" s="18"/>
      <c r="U166" s="18"/>
      <c r="V166" s="18"/>
      <c r="W166" s="18"/>
      <c r="X166" s="165"/>
      <c r="Y166" s="165"/>
      <c r="Z166" s="18"/>
      <c r="AA166" s="18"/>
      <c r="AB166" s="18"/>
      <c r="AC166" s="18"/>
      <c r="AD166" s="18"/>
      <c r="AE166" s="18"/>
    </row>
    <row r="167" spans="1:31" s="11" customFormat="1" ht="15" customHeight="1" x14ac:dyDescent="0.3">
      <c r="A167" s="59"/>
      <c r="B167" s="80"/>
      <c r="C167" s="174"/>
      <c r="D167" s="174"/>
      <c r="E167" s="17"/>
      <c r="F167" s="18"/>
      <c r="G167" s="18"/>
      <c r="H167" s="18"/>
      <c r="I167" s="18"/>
      <c r="J167" s="18"/>
      <c r="K167" s="18"/>
      <c r="L167" s="18"/>
      <c r="M167" s="18"/>
      <c r="N167" s="165"/>
      <c r="O167" s="165"/>
      <c r="P167" s="18"/>
      <c r="Q167" s="18"/>
      <c r="R167" s="18"/>
      <c r="S167" s="18"/>
      <c r="T167" s="18"/>
      <c r="U167" s="18"/>
      <c r="V167" s="18"/>
      <c r="W167" s="18"/>
      <c r="X167" s="165"/>
      <c r="Y167" s="165"/>
      <c r="Z167" s="18"/>
      <c r="AA167" s="18"/>
      <c r="AB167" s="18"/>
      <c r="AC167" s="18"/>
      <c r="AD167" s="18"/>
      <c r="AE167" s="18"/>
    </row>
    <row r="168" spans="1:31" s="11" customFormat="1" ht="15" customHeight="1" x14ac:dyDescent="0.3">
      <c r="A168" s="59"/>
      <c r="B168" s="80"/>
      <c r="C168" s="174"/>
      <c r="D168" s="174"/>
      <c r="E168" s="17"/>
      <c r="F168" s="18"/>
      <c r="G168" s="18"/>
      <c r="H168" s="18"/>
      <c r="I168" s="18"/>
      <c r="J168" s="18"/>
      <c r="K168" s="18"/>
      <c r="L168" s="18"/>
      <c r="M168" s="18"/>
      <c r="N168" s="165"/>
      <c r="O168" s="165"/>
      <c r="P168" s="18"/>
      <c r="Q168" s="18"/>
      <c r="R168" s="18"/>
      <c r="S168" s="18"/>
      <c r="T168" s="18"/>
      <c r="U168" s="18"/>
      <c r="V168" s="18"/>
      <c r="W168" s="18"/>
      <c r="X168" s="165"/>
      <c r="Y168" s="165"/>
      <c r="Z168" s="18"/>
      <c r="AA168" s="18"/>
      <c r="AB168" s="18"/>
      <c r="AC168" s="18"/>
      <c r="AD168" s="18"/>
      <c r="AE168" s="18"/>
    </row>
    <row r="169" spans="1:31" s="11" customFormat="1" ht="15" customHeight="1" x14ac:dyDescent="0.3">
      <c r="A169" s="59"/>
      <c r="B169" s="80"/>
      <c r="C169" s="174"/>
      <c r="D169" s="174"/>
      <c r="E169" s="17"/>
      <c r="F169" s="18"/>
      <c r="G169" s="18"/>
      <c r="H169" s="18"/>
      <c r="I169" s="18"/>
      <c r="J169" s="18"/>
      <c r="K169" s="18"/>
      <c r="L169" s="18"/>
      <c r="M169" s="18"/>
      <c r="N169" s="165"/>
      <c r="O169" s="165"/>
      <c r="P169" s="18"/>
      <c r="Q169" s="18"/>
      <c r="R169" s="18"/>
      <c r="S169" s="18"/>
      <c r="T169" s="18"/>
      <c r="U169" s="18"/>
      <c r="V169" s="18"/>
      <c r="W169" s="18"/>
      <c r="X169" s="165"/>
      <c r="Y169" s="165"/>
      <c r="Z169" s="18"/>
      <c r="AA169" s="18"/>
      <c r="AB169" s="18"/>
      <c r="AC169" s="18"/>
      <c r="AD169" s="18"/>
      <c r="AE169" s="18"/>
    </row>
    <row r="170" spans="1:31" s="11" customFormat="1" ht="15" customHeight="1" x14ac:dyDescent="0.3">
      <c r="A170" s="59"/>
      <c r="B170" s="80"/>
      <c r="C170" s="174"/>
      <c r="D170" s="174"/>
      <c r="E170" s="17"/>
      <c r="F170" s="18"/>
      <c r="G170" s="18"/>
      <c r="H170" s="18"/>
      <c r="I170" s="18"/>
      <c r="J170" s="18"/>
      <c r="K170" s="18"/>
      <c r="L170" s="18"/>
      <c r="M170" s="18"/>
      <c r="N170" s="165"/>
      <c r="O170" s="165"/>
      <c r="P170" s="18"/>
      <c r="Q170" s="18"/>
      <c r="R170" s="18"/>
      <c r="S170" s="18"/>
      <c r="T170" s="18"/>
      <c r="U170" s="18"/>
      <c r="V170" s="18"/>
      <c r="W170" s="18"/>
      <c r="X170" s="165"/>
      <c r="Y170" s="165"/>
      <c r="Z170" s="18"/>
      <c r="AA170" s="18"/>
      <c r="AB170" s="18"/>
      <c r="AC170" s="18"/>
      <c r="AD170" s="18"/>
      <c r="AE170" s="18"/>
    </row>
    <row r="171" spans="1:31" s="11" customFormat="1" ht="15" customHeight="1" x14ac:dyDescent="0.3">
      <c r="A171" s="59"/>
      <c r="B171" s="80"/>
      <c r="C171" s="174"/>
      <c r="D171" s="174"/>
      <c r="E171" s="17"/>
      <c r="F171" s="18"/>
      <c r="G171" s="18"/>
      <c r="H171" s="18"/>
      <c r="I171" s="18"/>
      <c r="J171" s="18"/>
      <c r="K171" s="18"/>
      <c r="L171" s="18"/>
      <c r="M171" s="18"/>
      <c r="N171" s="165"/>
      <c r="O171" s="165"/>
      <c r="P171" s="18"/>
      <c r="Q171" s="18"/>
      <c r="R171" s="18"/>
      <c r="S171" s="18"/>
      <c r="T171" s="18"/>
      <c r="U171" s="18"/>
      <c r="V171" s="18"/>
      <c r="W171" s="18"/>
      <c r="X171" s="165"/>
      <c r="Y171" s="165"/>
      <c r="Z171" s="18"/>
      <c r="AA171" s="18"/>
      <c r="AB171" s="18"/>
      <c r="AC171" s="18"/>
      <c r="AD171" s="18"/>
      <c r="AE171" s="18"/>
    </row>
    <row r="172" spans="1:31" s="11" customFormat="1" ht="15" customHeight="1" x14ac:dyDescent="0.3">
      <c r="A172" s="59"/>
      <c r="B172" s="80"/>
      <c r="C172" s="174"/>
      <c r="D172" s="174"/>
      <c r="E172" s="17"/>
      <c r="F172" s="18"/>
      <c r="G172" s="18"/>
      <c r="H172" s="18"/>
      <c r="I172" s="18"/>
      <c r="J172" s="18"/>
      <c r="K172" s="18"/>
      <c r="L172" s="18"/>
      <c r="M172" s="18"/>
      <c r="N172" s="165"/>
      <c r="O172" s="165"/>
      <c r="P172" s="18"/>
      <c r="Q172" s="18"/>
      <c r="R172" s="18"/>
      <c r="S172" s="18"/>
      <c r="T172" s="18"/>
      <c r="U172" s="18"/>
      <c r="V172" s="18"/>
      <c r="W172" s="18"/>
      <c r="X172" s="165"/>
      <c r="Y172" s="165"/>
      <c r="Z172" s="18"/>
      <c r="AA172" s="18"/>
      <c r="AB172" s="18"/>
      <c r="AC172" s="18"/>
      <c r="AD172" s="18"/>
      <c r="AE172" s="18"/>
    </row>
    <row r="173" spans="1:31" s="11" customFormat="1" ht="15" customHeight="1" x14ac:dyDescent="0.3">
      <c r="A173" s="59"/>
      <c r="B173" s="80"/>
      <c r="C173" s="174"/>
      <c r="D173" s="174"/>
      <c r="E173" s="17"/>
      <c r="F173" s="18"/>
      <c r="G173" s="18"/>
      <c r="H173" s="18"/>
      <c r="I173" s="18"/>
      <c r="J173" s="18"/>
      <c r="K173" s="18"/>
      <c r="L173" s="18"/>
      <c r="M173" s="18"/>
      <c r="N173" s="165"/>
      <c r="O173" s="165"/>
      <c r="P173" s="18"/>
      <c r="Q173" s="18"/>
      <c r="R173" s="18"/>
      <c r="S173" s="18"/>
      <c r="T173" s="18"/>
      <c r="U173" s="18"/>
      <c r="V173" s="18"/>
      <c r="W173" s="18"/>
      <c r="X173" s="165"/>
      <c r="Y173" s="165"/>
      <c r="Z173" s="18"/>
      <c r="AA173" s="18"/>
      <c r="AB173" s="18"/>
      <c r="AC173" s="18"/>
      <c r="AD173" s="18"/>
      <c r="AE173" s="18"/>
    </row>
    <row r="174" spans="1:31" s="11" customFormat="1" ht="15" customHeight="1" x14ac:dyDescent="0.3">
      <c r="A174" s="59"/>
      <c r="B174" s="80"/>
      <c r="C174" s="174"/>
      <c r="D174" s="174"/>
      <c r="E174" s="17"/>
      <c r="F174" s="18"/>
      <c r="G174" s="18"/>
      <c r="H174" s="18"/>
      <c r="I174" s="18"/>
      <c r="J174" s="18"/>
      <c r="K174" s="18"/>
      <c r="L174" s="18"/>
      <c r="M174" s="18"/>
      <c r="N174" s="165"/>
      <c r="O174" s="165"/>
      <c r="P174" s="18"/>
      <c r="Q174" s="18"/>
      <c r="R174" s="18"/>
      <c r="S174" s="18"/>
      <c r="T174" s="18"/>
      <c r="U174" s="18"/>
      <c r="V174" s="18"/>
      <c r="W174" s="18"/>
      <c r="X174" s="165"/>
      <c r="Y174" s="165"/>
      <c r="Z174" s="18"/>
      <c r="AA174" s="18"/>
      <c r="AB174" s="18"/>
      <c r="AC174" s="18"/>
      <c r="AD174" s="18"/>
      <c r="AE174" s="18"/>
    </row>
    <row r="175" spans="1:31" s="11" customFormat="1" ht="15" customHeight="1" x14ac:dyDescent="0.3">
      <c r="A175" s="59"/>
      <c r="B175" s="80"/>
      <c r="C175" s="174"/>
      <c r="D175" s="174"/>
      <c r="E175" s="17"/>
      <c r="F175" s="18"/>
      <c r="G175" s="18"/>
      <c r="H175" s="18"/>
      <c r="I175" s="18"/>
      <c r="J175" s="18"/>
      <c r="K175" s="18"/>
      <c r="L175" s="18"/>
      <c r="M175" s="18"/>
      <c r="N175" s="165"/>
      <c r="O175" s="165"/>
      <c r="P175" s="18"/>
      <c r="Q175" s="18"/>
      <c r="R175" s="18"/>
      <c r="S175" s="18"/>
      <c r="T175" s="18"/>
      <c r="U175" s="18"/>
      <c r="V175" s="18"/>
      <c r="W175" s="18"/>
      <c r="X175" s="165"/>
      <c r="Y175" s="165"/>
      <c r="Z175" s="18"/>
      <c r="AA175" s="18"/>
      <c r="AB175" s="18"/>
      <c r="AC175" s="18"/>
      <c r="AD175" s="18"/>
      <c r="AE175" s="18"/>
    </row>
    <row r="176" spans="1:31" s="11" customFormat="1" ht="15" customHeight="1" x14ac:dyDescent="0.3">
      <c r="A176" s="59"/>
      <c r="B176" s="80"/>
      <c r="C176" s="174"/>
      <c r="D176" s="174"/>
      <c r="E176" s="17"/>
      <c r="F176" s="18"/>
      <c r="G176" s="18"/>
      <c r="H176" s="18"/>
      <c r="I176" s="18"/>
      <c r="J176" s="18"/>
      <c r="K176" s="18"/>
      <c r="L176" s="18"/>
      <c r="M176" s="18"/>
      <c r="N176" s="165"/>
      <c r="O176" s="165"/>
      <c r="P176" s="18"/>
      <c r="Q176" s="18"/>
      <c r="R176" s="18"/>
      <c r="S176" s="18"/>
      <c r="T176" s="18"/>
      <c r="U176" s="18"/>
      <c r="V176" s="18"/>
      <c r="W176" s="18"/>
      <c r="X176" s="165"/>
      <c r="Y176" s="165"/>
      <c r="Z176" s="18"/>
      <c r="AA176" s="18"/>
      <c r="AB176" s="18"/>
      <c r="AC176" s="18"/>
      <c r="AD176" s="18"/>
      <c r="AE176" s="18"/>
    </row>
    <row r="177" spans="1:31" s="11" customFormat="1" ht="15" customHeight="1" x14ac:dyDescent="0.3">
      <c r="A177" s="59"/>
      <c r="B177" s="80"/>
      <c r="C177" s="174"/>
      <c r="D177" s="174"/>
      <c r="E177" s="17"/>
      <c r="F177" s="18"/>
      <c r="G177" s="18"/>
      <c r="H177" s="18"/>
      <c r="I177" s="18"/>
      <c r="J177" s="18"/>
      <c r="K177" s="18"/>
      <c r="L177" s="18"/>
      <c r="M177" s="18"/>
      <c r="N177" s="165"/>
      <c r="O177" s="165"/>
      <c r="P177" s="18"/>
      <c r="Q177" s="18"/>
      <c r="R177" s="18"/>
      <c r="S177" s="18"/>
      <c r="T177" s="18"/>
      <c r="U177" s="18"/>
      <c r="V177" s="18"/>
      <c r="W177" s="18"/>
      <c r="X177" s="165"/>
      <c r="Y177" s="165"/>
      <c r="Z177" s="18"/>
      <c r="AA177" s="18"/>
      <c r="AB177" s="18"/>
      <c r="AC177" s="18"/>
      <c r="AD177" s="18"/>
      <c r="AE177" s="18"/>
    </row>
    <row r="178" spans="1:31" s="11" customFormat="1" ht="15" customHeight="1" x14ac:dyDescent="0.3">
      <c r="A178" s="59"/>
      <c r="B178" s="80"/>
      <c r="C178" s="174"/>
      <c r="D178" s="174"/>
      <c r="E178" s="17"/>
      <c r="F178" s="18"/>
      <c r="G178" s="18"/>
      <c r="H178" s="18"/>
      <c r="I178" s="18"/>
      <c r="J178" s="18"/>
      <c r="K178" s="18"/>
      <c r="L178" s="18"/>
      <c r="M178" s="18"/>
      <c r="N178" s="165"/>
      <c r="O178" s="165"/>
      <c r="P178" s="18"/>
      <c r="Q178" s="18"/>
      <c r="R178" s="18"/>
      <c r="S178" s="18"/>
      <c r="T178" s="18"/>
      <c r="U178" s="18"/>
      <c r="V178" s="18"/>
      <c r="W178" s="18"/>
      <c r="X178" s="165"/>
      <c r="Y178" s="165"/>
      <c r="Z178" s="18"/>
      <c r="AA178" s="18"/>
      <c r="AB178" s="18"/>
      <c r="AC178" s="18"/>
      <c r="AD178" s="18"/>
      <c r="AE178" s="18"/>
    </row>
    <row r="179" spans="1:31" s="11" customFormat="1" ht="15" customHeight="1" x14ac:dyDescent="0.3">
      <c r="A179" s="59"/>
      <c r="B179" s="80"/>
      <c r="C179" s="174"/>
      <c r="D179" s="174"/>
      <c r="E179" s="17"/>
      <c r="F179" s="18"/>
      <c r="G179" s="18"/>
      <c r="H179" s="18"/>
      <c r="I179" s="18"/>
      <c r="J179" s="18"/>
      <c r="K179" s="18"/>
      <c r="L179" s="18"/>
      <c r="M179" s="18"/>
      <c r="N179" s="165"/>
      <c r="O179" s="165"/>
      <c r="P179" s="18"/>
      <c r="Q179" s="18"/>
      <c r="R179" s="18"/>
      <c r="S179" s="18"/>
      <c r="T179" s="18"/>
      <c r="U179" s="18"/>
      <c r="V179" s="18"/>
      <c r="W179" s="18"/>
      <c r="X179" s="165"/>
      <c r="Y179" s="165"/>
      <c r="Z179" s="18"/>
      <c r="AA179" s="18"/>
      <c r="AB179" s="18"/>
      <c r="AC179" s="18"/>
      <c r="AD179" s="18"/>
      <c r="AE179" s="18"/>
    </row>
    <row r="180" spans="1:31" s="11" customFormat="1" ht="15" customHeight="1" x14ac:dyDescent="0.3">
      <c r="A180" s="59"/>
      <c r="B180" s="80"/>
      <c r="C180" s="174"/>
      <c r="D180" s="174"/>
      <c r="E180" s="17"/>
      <c r="F180" s="18"/>
      <c r="G180" s="18"/>
      <c r="H180" s="18"/>
      <c r="I180" s="18"/>
      <c r="J180" s="18"/>
      <c r="K180" s="18"/>
      <c r="L180" s="18"/>
      <c r="M180" s="18"/>
      <c r="N180" s="165"/>
      <c r="O180" s="165"/>
      <c r="P180" s="18"/>
      <c r="Q180" s="18"/>
      <c r="R180" s="18"/>
      <c r="S180" s="18"/>
      <c r="T180" s="18"/>
      <c r="U180" s="18"/>
      <c r="V180" s="18"/>
      <c r="W180" s="18"/>
      <c r="X180" s="165"/>
      <c r="Y180" s="165"/>
      <c r="Z180" s="18"/>
      <c r="AA180" s="18"/>
      <c r="AB180" s="18"/>
      <c r="AC180" s="18"/>
      <c r="AD180" s="18"/>
      <c r="AE180" s="18"/>
    </row>
    <row r="181" spans="1:31" s="11" customFormat="1" ht="15" customHeight="1" x14ac:dyDescent="0.3">
      <c r="A181" s="59"/>
      <c r="B181" s="80"/>
      <c r="C181" s="174"/>
      <c r="D181" s="174"/>
      <c r="E181" s="17"/>
      <c r="F181" s="18"/>
      <c r="G181" s="18"/>
      <c r="H181" s="18"/>
      <c r="I181" s="18"/>
      <c r="J181" s="18"/>
      <c r="K181" s="18"/>
      <c r="L181" s="18"/>
      <c r="M181" s="18"/>
      <c r="N181" s="165"/>
      <c r="O181" s="165"/>
      <c r="P181" s="18"/>
      <c r="Q181" s="18"/>
      <c r="R181" s="18"/>
      <c r="S181" s="18"/>
      <c r="T181" s="18"/>
      <c r="U181" s="18"/>
      <c r="V181" s="18"/>
      <c r="W181" s="18"/>
      <c r="X181" s="165"/>
      <c r="Y181" s="165"/>
      <c r="Z181" s="18"/>
      <c r="AA181" s="18"/>
      <c r="AB181" s="18"/>
      <c r="AC181" s="18"/>
      <c r="AD181" s="18"/>
      <c r="AE181" s="18"/>
    </row>
    <row r="182" spans="1:31" s="11" customFormat="1" ht="15" customHeight="1" x14ac:dyDescent="0.3">
      <c r="A182" s="59"/>
      <c r="B182" s="80"/>
      <c r="C182" s="174"/>
      <c r="D182" s="174"/>
      <c r="E182" s="17"/>
      <c r="F182" s="18"/>
      <c r="G182" s="18"/>
      <c r="H182" s="18"/>
      <c r="I182" s="18"/>
      <c r="J182" s="18"/>
      <c r="K182" s="18"/>
      <c r="L182" s="18"/>
      <c r="M182" s="18"/>
      <c r="N182" s="165"/>
      <c r="O182" s="165"/>
      <c r="P182" s="18"/>
      <c r="Q182" s="18"/>
      <c r="R182" s="18"/>
      <c r="S182" s="18"/>
      <c r="T182" s="18"/>
      <c r="U182" s="18"/>
      <c r="V182" s="18"/>
      <c r="W182" s="18"/>
      <c r="X182" s="165"/>
      <c r="Y182" s="165"/>
      <c r="Z182" s="18"/>
      <c r="AA182" s="18"/>
      <c r="AB182" s="18"/>
      <c r="AC182" s="18"/>
      <c r="AD182" s="18"/>
      <c r="AE182" s="18"/>
    </row>
    <row r="183" spans="1:31" s="11" customFormat="1" ht="15" customHeight="1" x14ac:dyDescent="0.3">
      <c r="A183" s="59"/>
      <c r="B183" s="80"/>
      <c r="C183" s="174"/>
      <c r="D183" s="174"/>
      <c r="E183" s="17"/>
      <c r="F183" s="18"/>
      <c r="G183" s="18"/>
      <c r="H183" s="18"/>
      <c r="I183" s="18"/>
      <c r="J183" s="18"/>
      <c r="K183" s="18"/>
      <c r="L183" s="18"/>
      <c r="M183" s="18"/>
      <c r="N183" s="165"/>
      <c r="O183" s="165"/>
      <c r="P183" s="18"/>
      <c r="Q183" s="18"/>
      <c r="R183" s="18"/>
      <c r="S183" s="18"/>
      <c r="T183" s="18"/>
      <c r="U183" s="18"/>
      <c r="V183" s="18"/>
      <c r="W183" s="18"/>
      <c r="X183" s="165"/>
      <c r="Y183" s="165"/>
      <c r="Z183" s="18"/>
      <c r="AA183" s="18"/>
      <c r="AB183" s="18"/>
      <c r="AC183" s="18"/>
      <c r="AD183" s="18"/>
      <c r="AE183" s="18"/>
    </row>
    <row r="184" spans="1:31" s="11" customFormat="1" ht="15" customHeight="1" x14ac:dyDescent="0.3">
      <c r="A184" s="59"/>
      <c r="B184" s="80"/>
      <c r="C184" s="174"/>
      <c r="D184" s="174"/>
      <c r="E184" s="17"/>
      <c r="F184" s="18"/>
      <c r="G184" s="18"/>
      <c r="H184" s="18"/>
      <c r="I184" s="18"/>
      <c r="J184" s="18"/>
      <c r="K184" s="18"/>
      <c r="L184" s="18"/>
      <c r="M184" s="18"/>
      <c r="N184" s="165"/>
      <c r="O184" s="165"/>
      <c r="P184" s="18"/>
      <c r="Q184" s="18"/>
      <c r="R184" s="18"/>
      <c r="S184" s="18"/>
      <c r="T184" s="18"/>
      <c r="U184" s="18"/>
      <c r="V184" s="18"/>
      <c r="W184" s="18"/>
      <c r="X184" s="165"/>
      <c r="Y184" s="165"/>
      <c r="Z184" s="18"/>
      <c r="AA184" s="18"/>
      <c r="AB184" s="18"/>
      <c r="AC184" s="18"/>
      <c r="AD184" s="18"/>
      <c r="AE184" s="18"/>
    </row>
    <row r="185" spans="1:31" s="11" customFormat="1" ht="15" customHeight="1" x14ac:dyDescent="0.3">
      <c r="A185" s="59"/>
      <c r="B185" s="80"/>
      <c r="C185" s="174"/>
      <c r="D185" s="174"/>
      <c r="E185" s="17"/>
      <c r="F185" s="18"/>
      <c r="G185" s="18"/>
      <c r="H185" s="18"/>
      <c r="I185" s="18"/>
      <c r="J185" s="18"/>
      <c r="K185" s="18"/>
      <c r="L185" s="18"/>
      <c r="M185" s="18"/>
      <c r="N185" s="165"/>
      <c r="O185" s="165"/>
      <c r="P185" s="18"/>
      <c r="Q185" s="18"/>
      <c r="R185" s="18"/>
      <c r="S185" s="18"/>
      <c r="T185" s="18"/>
      <c r="U185" s="18"/>
      <c r="V185" s="18"/>
      <c r="W185" s="18"/>
      <c r="X185" s="165"/>
      <c r="Y185" s="165"/>
      <c r="Z185" s="18"/>
      <c r="AA185" s="18"/>
      <c r="AB185" s="18"/>
      <c r="AC185" s="18"/>
      <c r="AD185" s="18"/>
      <c r="AE185" s="18"/>
    </row>
    <row r="186" spans="1:31" s="11" customFormat="1" ht="15" customHeight="1" x14ac:dyDescent="0.3">
      <c r="A186" s="59"/>
      <c r="B186" s="80"/>
      <c r="C186" s="174"/>
      <c r="D186" s="174"/>
      <c r="E186" s="17"/>
      <c r="F186" s="18"/>
      <c r="G186" s="18"/>
      <c r="H186" s="18"/>
      <c r="I186" s="18"/>
      <c r="J186" s="18"/>
      <c r="K186" s="18"/>
      <c r="L186" s="18"/>
      <c r="M186" s="18"/>
      <c r="N186" s="165"/>
      <c r="O186" s="165"/>
      <c r="P186" s="18"/>
      <c r="Q186" s="18"/>
      <c r="R186" s="18"/>
      <c r="S186" s="18"/>
      <c r="T186" s="18"/>
      <c r="U186" s="18"/>
      <c r="V186" s="18"/>
      <c r="W186" s="18"/>
      <c r="X186" s="165"/>
      <c r="Y186" s="165"/>
      <c r="Z186" s="18"/>
      <c r="AA186" s="18"/>
      <c r="AB186" s="18"/>
      <c r="AC186" s="18"/>
      <c r="AD186" s="18"/>
      <c r="AE186" s="18"/>
    </row>
    <row r="187" spans="1:31" s="11" customFormat="1" ht="15" customHeight="1" x14ac:dyDescent="0.3">
      <c r="A187" s="59"/>
      <c r="B187" s="80"/>
      <c r="C187" s="174"/>
      <c r="D187" s="174"/>
      <c r="E187" s="17"/>
      <c r="F187" s="18"/>
      <c r="G187" s="18"/>
      <c r="H187" s="18"/>
      <c r="I187" s="18"/>
      <c r="J187" s="18"/>
      <c r="K187" s="18"/>
      <c r="L187" s="18"/>
      <c r="M187" s="18"/>
      <c r="N187" s="165"/>
      <c r="O187" s="165"/>
      <c r="P187" s="18"/>
      <c r="Q187" s="18"/>
      <c r="R187" s="18"/>
      <c r="S187" s="18"/>
      <c r="T187" s="18"/>
      <c r="U187" s="18"/>
      <c r="V187" s="18"/>
      <c r="W187" s="18"/>
      <c r="X187" s="165"/>
      <c r="Y187" s="165"/>
      <c r="Z187" s="18"/>
      <c r="AA187" s="18"/>
      <c r="AB187" s="18"/>
      <c r="AC187" s="18"/>
      <c r="AD187" s="18"/>
      <c r="AE187" s="18"/>
    </row>
    <row r="188" spans="1:31" s="11" customFormat="1" ht="15" customHeight="1" x14ac:dyDescent="0.3">
      <c r="A188" s="59"/>
      <c r="B188" s="80"/>
      <c r="C188" s="174"/>
      <c r="D188" s="174"/>
      <c r="E188" s="17"/>
      <c r="F188" s="18"/>
      <c r="G188" s="18"/>
      <c r="H188" s="18"/>
      <c r="I188" s="18"/>
      <c r="J188" s="18"/>
      <c r="K188" s="18"/>
      <c r="L188" s="18"/>
      <c r="M188" s="18"/>
      <c r="N188" s="165"/>
      <c r="O188" s="165"/>
      <c r="P188" s="18"/>
      <c r="Q188" s="18"/>
      <c r="R188" s="18"/>
      <c r="S188" s="18"/>
      <c r="T188" s="18"/>
      <c r="U188" s="18"/>
      <c r="V188" s="18"/>
      <c r="W188" s="18"/>
      <c r="X188" s="165"/>
      <c r="Y188" s="165"/>
      <c r="Z188" s="18"/>
      <c r="AA188" s="18"/>
      <c r="AB188" s="18"/>
      <c r="AC188" s="18"/>
      <c r="AD188" s="18"/>
      <c r="AE188" s="18"/>
    </row>
    <row r="189" spans="1:31" s="11" customFormat="1" ht="15" customHeight="1" x14ac:dyDescent="0.3">
      <c r="A189" s="59"/>
      <c r="B189" s="80"/>
      <c r="C189" s="174"/>
      <c r="D189" s="174"/>
      <c r="E189" s="17"/>
      <c r="F189" s="18"/>
      <c r="G189" s="18"/>
      <c r="H189" s="18"/>
      <c r="I189" s="18"/>
      <c r="J189" s="18"/>
      <c r="K189" s="18"/>
      <c r="L189" s="18"/>
      <c r="M189" s="18"/>
      <c r="N189" s="165"/>
      <c r="O189" s="165"/>
      <c r="P189" s="18"/>
      <c r="Q189" s="18"/>
      <c r="R189" s="18"/>
      <c r="S189" s="18"/>
      <c r="T189" s="18"/>
      <c r="U189" s="18"/>
      <c r="V189" s="18"/>
      <c r="W189" s="18"/>
      <c r="X189" s="165"/>
      <c r="Y189" s="165"/>
      <c r="Z189" s="18"/>
      <c r="AA189" s="18"/>
      <c r="AB189" s="18"/>
      <c r="AC189" s="18"/>
      <c r="AD189" s="18"/>
      <c r="AE189" s="18"/>
    </row>
    <row r="190" spans="1:31" s="11" customFormat="1" ht="15" customHeight="1" x14ac:dyDescent="0.3">
      <c r="A190" s="59"/>
      <c r="B190" s="80"/>
      <c r="C190" s="174"/>
      <c r="D190" s="174"/>
      <c r="E190" s="17"/>
      <c r="F190" s="18"/>
      <c r="G190" s="18"/>
      <c r="H190" s="18"/>
      <c r="I190" s="18"/>
      <c r="J190" s="18"/>
      <c r="K190" s="18"/>
      <c r="L190" s="18"/>
      <c r="M190" s="18"/>
      <c r="N190" s="165"/>
      <c r="O190" s="165"/>
      <c r="P190" s="18"/>
      <c r="Q190" s="18"/>
      <c r="R190" s="18"/>
      <c r="S190" s="18"/>
      <c r="T190" s="18"/>
      <c r="U190" s="18"/>
      <c r="V190" s="18"/>
      <c r="W190" s="18"/>
      <c r="X190" s="165"/>
      <c r="Y190" s="165"/>
      <c r="Z190" s="18"/>
      <c r="AA190" s="18"/>
      <c r="AB190" s="18"/>
      <c r="AC190" s="18"/>
      <c r="AD190" s="18"/>
      <c r="AE190" s="18"/>
    </row>
    <row r="191" spans="1:31" s="11" customFormat="1" ht="15" customHeight="1" x14ac:dyDescent="0.3">
      <c r="A191" s="59"/>
      <c r="B191" s="80"/>
      <c r="C191" s="174"/>
      <c r="D191" s="174"/>
      <c r="E191" s="17"/>
      <c r="F191" s="18"/>
      <c r="G191" s="18"/>
      <c r="H191" s="18"/>
      <c r="I191" s="18"/>
      <c r="J191" s="18"/>
      <c r="K191" s="18"/>
      <c r="L191" s="18"/>
      <c r="M191" s="18"/>
      <c r="N191" s="165"/>
      <c r="O191" s="165"/>
      <c r="P191" s="18"/>
      <c r="Q191" s="18"/>
      <c r="R191" s="18"/>
      <c r="S191" s="18"/>
      <c r="T191" s="18"/>
      <c r="U191" s="18"/>
      <c r="V191" s="18"/>
      <c r="W191" s="18"/>
      <c r="X191" s="165"/>
      <c r="Y191" s="165"/>
      <c r="Z191" s="18"/>
      <c r="AA191" s="18"/>
      <c r="AB191" s="18"/>
      <c r="AC191" s="18"/>
      <c r="AD191" s="18"/>
      <c r="AE191" s="18"/>
    </row>
    <row r="192" spans="1:31" s="11" customFormat="1" ht="15" customHeight="1" x14ac:dyDescent="0.3">
      <c r="A192" s="59"/>
      <c r="B192" s="80"/>
      <c r="C192" s="174"/>
      <c r="D192" s="174"/>
      <c r="E192" s="17"/>
      <c r="F192" s="18"/>
      <c r="G192" s="18"/>
      <c r="H192" s="18"/>
      <c r="I192" s="18"/>
      <c r="J192" s="18"/>
      <c r="K192" s="18"/>
      <c r="L192" s="18"/>
      <c r="M192" s="18"/>
      <c r="N192" s="165"/>
      <c r="O192" s="165"/>
      <c r="P192" s="18"/>
      <c r="Q192" s="18"/>
      <c r="R192" s="18"/>
      <c r="S192" s="18"/>
      <c r="T192" s="18"/>
      <c r="U192" s="18"/>
      <c r="V192" s="18"/>
      <c r="W192" s="18"/>
      <c r="X192" s="165"/>
      <c r="Y192" s="165"/>
      <c r="Z192" s="18"/>
      <c r="AA192" s="18"/>
      <c r="AB192" s="18"/>
      <c r="AC192" s="18"/>
      <c r="AD192" s="18"/>
      <c r="AE192" s="18"/>
    </row>
    <row r="193" spans="1:31" s="11" customFormat="1" ht="15" customHeight="1" x14ac:dyDescent="0.3">
      <c r="A193" s="59"/>
      <c r="B193" s="80"/>
      <c r="C193" s="174"/>
      <c r="D193" s="174"/>
      <c r="E193" s="17"/>
      <c r="F193" s="18"/>
      <c r="G193" s="18"/>
      <c r="H193" s="18"/>
      <c r="I193" s="18"/>
      <c r="J193" s="18"/>
      <c r="K193" s="18"/>
      <c r="L193" s="18"/>
      <c r="M193" s="18"/>
      <c r="N193" s="165"/>
      <c r="O193" s="165"/>
      <c r="P193" s="18"/>
      <c r="Q193" s="18"/>
      <c r="R193" s="18"/>
      <c r="S193" s="18"/>
      <c r="T193" s="18"/>
      <c r="U193" s="18"/>
      <c r="V193" s="18"/>
      <c r="W193" s="18"/>
      <c r="X193" s="165"/>
      <c r="Y193" s="165"/>
      <c r="Z193" s="18"/>
      <c r="AA193" s="18"/>
      <c r="AB193" s="18"/>
      <c r="AC193" s="18"/>
      <c r="AD193" s="18"/>
      <c r="AE193" s="18"/>
    </row>
    <row r="194" spans="1:31" s="11" customFormat="1" ht="15" customHeight="1" x14ac:dyDescent="0.3">
      <c r="A194" s="59"/>
      <c r="B194" s="80"/>
      <c r="C194" s="174"/>
      <c r="D194" s="174"/>
      <c r="E194" s="17"/>
      <c r="F194" s="18"/>
      <c r="G194" s="18"/>
      <c r="H194" s="18"/>
      <c r="I194" s="18"/>
      <c r="J194" s="18"/>
      <c r="K194" s="18"/>
      <c r="L194" s="18"/>
      <c r="M194" s="18"/>
      <c r="N194" s="165"/>
      <c r="O194" s="165"/>
      <c r="P194" s="18"/>
      <c r="Q194" s="18"/>
      <c r="R194" s="18"/>
      <c r="S194" s="18"/>
      <c r="T194" s="18"/>
      <c r="U194" s="18"/>
      <c r="V194" s="18"/>
      <c r="W194" s="18"/>
      <c r="X194" s="165"/>
      <c r="Y194" s="165"/>
      <c r="Z194" s="18"/>
      <c r="AA194" s="18"/>
      <c r="AB194" s="18"/>
      <c r="AC194" s="18"/>
      <c r="AD194" s="18"/>
      <c r="AE194" s="18"/>
    </row>
    <row r="195" spans="1:31" s="11" customFormat="1" ht="15" customHeight="1" x14ac:dyDescent="0.3">
      <c r="A195" s="59"/>
      <c r="B195" s="80"/>
      <c r="C195" s="174"/>
      <c r="D195" s="174"/>
      <c r="E195" s="17"/>
      <c r="F195" s="18"/>
      <c r="G195" s="18"/>
      <c r="H195" s="18"/>
      <c r="I195" s="18"/>
      <c r="J195" s="18"/>
      <c r="K195" s="18"/>
      <c r="L195" s="18"/>
      <c r="M195" s="18"/>
      <c r="N195" s="165"/>
      <c r="O195" s="165"/>
      <c r="P195" s="18"/>
      <c r="Q195" s="18"/>
      <c r="R195" s="18"/>
      <c r="S195" s="18"/>
      <c r="T195" s="18"/>
      <c r="U195" s="18"/>
      <c r="V195" s="18"/>
      <c r="W195" s="18"/>
      <c r="X195" s="165"/>
      <c r="Y195" s="165"/>
      <c r="Z195" s="18"/>
      <c r="AA195" s="18"/>
      <c r="AB195" s="18"/>
      <c r="AC195" s="18"/>
      <c r="AD195" s="18"/>
      <c r="AE195" s="18"/>
    </row>
    <row r="196" spans="1:31" s="11" customFormat="1" ht="15" customHeight="1" x14ac:dyDescent="0.3">
      <c r="A196" s="59"/>
      <c r="B196" s="80"/>
      <c r="C196" s="174"/>
      <c r="D196" s="174"/>
      <c r="E196" s="17"/>
      <c r="F196" s="18"/>
      <c r="G196" s="18"/>
      <c r="H196" s="18"/>
      <c r="I196" s="18"/>
      <c r="J196" s="18"/>
      <c r="K196" s="18"/>
      <c r="L196" s="18"/>
      <c r="M196" s="18"/>
      <c r="N196" s="165"/>
      <c r="O196" s="165"/>
      <c r="P196" s="18"/>
      <c r="Q196" s="18"/>
      <c r="R196" s="18"/>
      <c r="S196" s="18"/>
      <c r="T196" s="18"/>
      <c r="U196" s="18"/>
      <c r="V196" s="18"/>
      <c r="W196" s="18"/>
      <c r="X196" s="165"/>
      <c r="Y196" s="165"/>
      <c r="Z196" s="18"/>
      <c r="AA196" s="18"/>
      <c r="AB196" s="18"/>
      <c r="AC196" s="18"/>
      <c r="AD196" s="18"/>
      <c r="AE196" s="18"/>
    </row>
    <row r="197" spans="1:31" s="11" customFormat="1" ht="15" customHeight="1" x14ac:dyDescent="0.3">
      <c r="A197" s="59"/>
      <c r="B197" s="80"/>
      <c r="C197" s="174"/>
      <c r="D197" s="174"/>
      <c r="E197" s="17"/>
      <c r="F197" s="18"/>
      <c r="G197" s="18"/>
      <c r="H197" s="18"/>
      <c r="I197" s="18"/>
      <c r="J197" s="18"/>
      <c r="K197" s="18"/>
      <c r="L197" s="18"/>
      <c r="M197" s="18"/>
      <c r="N197" s="165"/>
      <c r="O197" s="165"/>
      <c r="P197" s="18"/>
      <c r="Q197" s="18"/>
      <c r="R197" s="18"/>
      <c r="S197" s="18"/>
      <c r="T197" s="18"/>
      <c r="U197" s="18"/>
      <c r="V197" s="18"/>
      <c r="W197" s="18"/>
      <c r="X197" s="165"/>
      <c r="Y197" s="165"/>
      <c r="Z197" s="18"/>
      <c r="AA197" s="18"/>
      <c r="AB197" s="18"/>
      <c r="AC197" s="18"/>
      <c r="AD197" s="18"/>
      <c r="AE197" s="18"/>
    </row>
    <row r="198" spans="1:31" s="11" customFormat="1" ht="15" customHeight="1" x14ac:dyDescent="0.3">
      <c r="A198" s="59"/>
      <c r="B198" s="80"/>
      <c r="C198" s="174"/>
      <c r="D198" s="174"/>
      <c r="E198" s="17"/>
      <c r="F198" s="18"/>
      <c r="G198" s="18"/>
      <c r="H198" s="18"/>
      <c r="I198" s="18"/>
      <c r="J198" s="18"/>
      <c r="K198" s="18"/>
      <c r="L198" s="18"/>
      <c r="M198" s="18"/>
      <c r="N198" s="165"/>
      <c r="O198" s="165"/>
      <c r="P198" s="18"/>
      <c r="Q198" s="18"/>
      <c r="R198" s="18"/>
      <c r="S198" s="18"/>
      <c r="T198" s="18"/>
      <c r="U198" s="18"/>
      <c r="V198" s="18"/>
      <c r="W198" s="18"/>
      <c r="X198" s="165"/>
      <c r="Y198" s="165"/>
      <c r="Z198" s="18"/>
      <c r="AA198" s="18"/>
      <c r="AB198" s="18"/>
      <c r="AC198" s="18"/>
      <c r="AD198" s="18"/>
      <c r="AE198" s="18"/>
    </row>
    <row r="199" spans="1:31" s="11" customFormat="1" ht="15" customHeight="1" x14ac:dyDescent="0.3">
      <c r="A199" s="59"/>
      <c r="B199" s="80"/>
      <c r="C199" s="174"/>
      <c r="D199" s="174"/>
      <c r="E199" s="17"/>
      <c r="F199" s="18"/>
      <c r="G199" s="18"/>
      <c r="H199" s="18"/>
      <c r="I199" s="18"/>
      <c r="J199" s="18"/>
      <c r="K199" s="18"/>
      <c r="L199" s="18"/>
      <c r="M199" s="18"/>
      <c r="N199" s="165"/>
      <c r="O199" s="165"/>
      <c r="P199" s="18"/>
      <c r="Q199" s="18"/>
      <c r="R199" s="18"/>
      <c r="S199" s="18"/>
      <c r="T199" s="18"/>
      <c r="U199" s="18"/>
      <c r="V199" s="18"/>
      <c r="W199" s="18"/>
      <c r="X199" s="165"/>
      <c r="Y199" s="165"/>
      <c r="Z199" s="18"/>
      <c r="AA199" s="18"/>
      <c r="AB199" s="18"/>
      <c r="AC199" s="18"/>
      <c r="AD199" s="18"/>
      <c r="AE199" s="18"/>
    </row>
    <row r="200" spans="1:31" s="11" customFormat="1" ht="15" customHeight="1" x14ac:dyDescent="0.3">
      <c r="A200" s="59"/>
      <c r="B200" s="80"/>
      <c r="C200" s="174"/>
      <c r="D200" s="174"/>
      <c r="E200" s="17"/>
      <c r="F200" s="18"/>
      <c r="G200" s="18"/>
      <c r="H200" s="18"/>
      <c r="I200" s="18"/>
      <c r="J200" s="18"/>
      <c r="K200" s="18"/>
      <c r="L200" s="18"/>
      <c r="M200" s="18"/>
      <c r="N200" s="165"/>
      <c r="O200" s="165"/>
      <c r="P200" s="18"/>
      <c r="Q200" s="18"/>
      <c r="R200" s="18"/>
      <c r="S200" s="18"/>
      <c r="T200" s="18"/>
      <c r="U200" s="18"/>
      <c r="V200" s="18"/>
      <c r="W200" s="18"/>
      <c r="X200" s="165"/>
      <c r="Y200" s="165"/>
      <c r="Z200" s="18"/>
      <c r="AA200" s="18"/>
      <c r="AB200" s="18"/>
      <c r="AC200" s="18"/>
      <c r="AD200" s="18"/>
      <c r="AE200" s="18"/>
    </row>
    <row r="201" spans="1:31" s="11" customFormat="1" ht="15" customHeight="1" x14ac:dyDescent="0.3">
      <c r="A201" s="59"/>
      <c r="B201" s="80"/>
      <c r="C201" s="174"/>
      <c r="D201" s="174"/>
      <c r="E201" s="17"/>
      <c r="F201" s="18"/>
      <c r="G201" s="18"/>
      <c r="H201" s="18"/>
      <c r="I201" s="18"/>
      <c r="J201" s="18"/>
      <c r="K201" s="18"/>
      <c r="L201" s="18"/>
      <c r="M201" s="18"/>
      <c r="N201" s="165"/>
      <c r="O201" s="165"/>
      <c r="P201" s="18"/>
      <c r="Q201" s="18"/>
      <c r="R201" s="18"/>
      <c r="S201" s="18"/>
      <c r="T201" s="18"/>
      <c r="U201" s="18"/>
      <c r="V201" s="18"/>
      <c r="W201" s="18"/>
      <c r="X201" s="165"/>
      <c r="Y201" s="165"/>
      <c r="Z201" s="18"/>
      <c r="AA201" s="18"/>
      <c r="AB201" s="18"/>
      <c r="AC201" s="18"/>
      <c r="AD201" s="18"/>
      <c r="AE201" s="18"/>
    </row>
    <row r="202" spans="1:31" s="11" customFormat="1" ht="15" customHeight="1" x14ac:dyDescent="0.3">
      <c r="A202" s="59"/>
      <c r="B202" s="80"/>
      <c r="C202" s="174"/>
      <c r="D202" s="174"/>
      <c r="E202" s="17"/>
      <c r="F202" s="18"/>
      <c r="G202" s="18"/>
      <c r="H202" s="18"/>
      <c r="I202" s="18"/>
      <c r="J202" s="18"/>
      <c r="K202" s="18"/>
      <c r="L202" s="18"/>
      <c r="M202" s="18"/>
      <c r="N202" s="165"/>
      <c r="O202" s="165"/>
      <c r="P202" s="18"/>
      <c r="Q202" s="18"/>
      <c r="R202" s="18"/>
      <c r="S202" s="18"/>
      <c r="T202" s="18"/>
      <c r="U202" s="18"/>
      <c r="V202" s="18"/>
      <c r="W202" s="18"/>
      <c r="X202" s="165"/>
      <c r="Y202" s="165"/>
      <c r="Z202" s="18"/>
      <c r="AA202" s="18"/>
      <c r="AB202" s="18"/>
      <c r="AC202" s="18"/>
      <c r="AD202" s="18"/>
      <c r="AE202" s="18"/>
    </row>
    <row r="203" spans="1:31" s="11" customFormat="1" ht="15" customHeight="1" x14ac:dyDescent="0.3">
      <c r="A203" s="59"/>
      <c r="B203" s="80"/>
      <c r="C203" s="174"/>
      <c r="D203" s="174"/>
      <c r="E203" s="17"/>
      <c r="F203" s="18"/>
      <c r="G203" s="18"/>
      <c r="H203" s="18"/>
      <c r="I203" s="18"/>
      <c r="J203" s="18"/>
      <c r="K203" s="18"/>
      <c r="L203" s="18"/>
      <c r="M203" s="18"/>
      <c r="N203" s="165"/>
      <c r="O203" s="165"/>
      <c r="P203" s="18"/>
      <c r="Q203" s="18"/>
      <c r="R203" s="18"/>
      <c r="S203" s="18"/>
      <c r="T203" s="18"/>
      <c r="U203" s="18"/>
      <c r="V203" s="18"/>
      <c r="W203" s="18"/>
      <c r="X203" s="165"/>
      <c r="Y203" s="165"/>
      <c r="Z203" s="18"/>
      <c r="AA203" s="18"/>
      <c r="AB203" s="18"/>
      <c r="AC203" s="18"/>
      <c r="AD203" s="18"/>
      <c r="AE203" s="18"/>
    </row>
    <row r="204" spans="1:31" s="11" customFormat="1" ht="15" customHeight="1" x14ac:dyDescent="0.3">
      <c r="A204" s="59"/>
      <c r="B204" s="80"/>
      <c r="C204" s="174"/>
      <c r="D204" s="174"/>
      <c r="E204" s="17"/>
      <c r="F204" s="18"/>
      <c r="G204" s="18"/>
      <c r="H204" s="18"/>
      <c r="I204" s="18"/>
      <c r="J204" s="18"/>
      <c r="K204" s="18"/>
      <c r="L204" s="18"/>
      <c r="M204" s="18"/>
      <c r="N204" s="165"/>
      <c r="O204" s="165"/>
      <c r="P204" s="18"/>
      <c r="Q204" s="18"/>
      <c r="R204" s="18"/>
      <c r="S204" s="18"/>
      <c r="T204" s="18"/>
      <c r="U204" s="18"/>
      <c r="V204" s="18"/>
      <c r="W204" s="18"/>
      <c r="X204" s="165"/>
      <c r="Y204" s="165"/>
      <c r="Z204" s="18"/>
      <c r="AA204" s="18"/>
      <c r="AB204" s="18"/>
      <c r="AC204" s="18"/>
      <c r="AD204" s="18"/>
      <c r="AE204" s="18"/>
    </row>
    <row r="205" spans="1:31" s="11" customFormat="1" ht="15" customHeight="1" x14ac:dyDescent="0.3">
      <c r="A205" s="59"/>
      <c r="B205" s="80"/>
      <c r="C205" s="174"/>
      <c r="D205" s="174"/>
      <c r="E205" s="17"/>
      <c r="F205" s="18"/>
      <c r="G205" s="18"/>
      <c r="H205" s="18"/>
      <c r="I205" s="18"/>
      <c r="J205" s="18"/>
      <c r="K205" s="18"/>
      <c r="L205" s="18"/>
      <c r="M205" s="18"/>
      <c r="N205" s="165"/>
      <c r="O205" s="165"/>
      <c r="P205" s="18"/>
      <c r="Q205" s="18"/>
      <c r="R205" s="18"/>
      <c r="S205" s="18"/>
      <c r="T205" s="18"/>
      <c r="U205" s="18"/>
      <c r="V205" s="18"/>
      <c r="W205" s="18"/>
      <c r="X205" s="165"/>
      <c r="Y205" s="165"/>
      <c r="Z205" s="18"/>
      <c r="AA205" s="18"/>
      <c r="AB205" s="18"/>
      <c r="AC205" s="18"/>
      <c r="AD205" s="18"/>
      <c r="AE205" s="18"/>
    </row>
    <row r="206" spans="1:31" s="11" customFormat="1" ht="15" customHeight="1" x14ac:dyDescent="0.3">
      <c r="A206" s="59"/>
      <c r="B206" s="80"/>
      <c r="C206" s="174"/>
      <c r="D206" s="174"/>
      <c r="E206" s="17"/>
      <c r="F206" s="18"/>
      <c r="G206" s="18"/>
      <c r="H206" s="18"/>
      <c r="I206" s="18"/>
      <c r="J206" s="18"/>
      <c r="K206" s="18"/>
      <c r="L206" s="18"/>
      <c r="M206" s="18"/>
      <c r="N206" s="165"/>
      <c r="O206" s="165"/>
      <c r="P206" s="18"/>
      <c r="Q206" s="18"/>
      <c r="R206" s="18"/>
      <c r="S206" s="18"/>
      <c r="T206" s="18"/>
      <c r="U206" s="18"/>
      <c r="V206" s="18"/>
      <c r="W206" s="18"/>
      <c r="X206" s="165"/>
      <c r="Y206" s="165"/>
      <c r="Z206" s="18"/>
      <c r="AA206" s="18"/>
      <c r="AB206" s="18"/>
      <c r="AC206" s="18"/>
      <c r="AD206" s="18"/>
      <c r="AE206" s="18"/>
    </row>
    <row r="207" spans="1:31" s="11" customFormat="1" ht="15" customHeight="1" x14ac:dyDescent="0.3">
      <c r="A207" s="59"/>
      <c r="B207" s="80"/>
      <c r="C207" s="174"/>
      <c r="D207" s="174"/>
      <c r="E207" s="17"/>
      <c r="F207" s="18"/>
      <c r="G207" s="18"/>
      <c r="H207" s="18"/>
      <c r="I207" s="18"/>
      <c r="J207" s="18"/>
      <c r="K207" s="18"/>
      <c r="L207" s="18"/>
      <c r="M207" s="18"/>
      <c r="N207" s="165"/>
      <c r="O207" s="165"/>
      <c r="P207" s="18"/>
      <c r="Q207" s="18"/>
      <c r="R207" s="18"/>
      <c r="S207" s="18"/>
      <c r="T207" s="18"/>
      <c r="U207" s="18"/>
      <c r="V207" s="18"/>
      <c r="W207" s="18"/>
      <c r="X207" s="165"/>
      <c r="Y207" s="165"/>
      <c r="Z207" s="18"/>
      <c r="AA207" s="18"/>
      <c r="AB207" s="18"/>
      <c r="AC207" s="18"/>
      <c r="AD207" s="18"/>
      <c r="AE207" s="18"/>
    </row>
    <row r="208" spans="1:31" s="11" customFormat="1" ht="15" customHeight="1" x14ac:dyDescent="0.3">
      <c r="A208" s="59"/>
      <c r="B208" s="80"/>
      <c r="C208" s="174"/>
      <c r="D208" s="174"/>
      <c r="E208" s="17"/>
      <c r="F208" s="18"/>
      <c r="G208" s="18"/>
      <c r="H208" s="18"/>
      <c r="I208" s="18"/>
      <c r="J208" s="18"/>
      <c r="K208" s="18"/>
      <c r="L208" s="18"/>
      <c r="M208" s="18"/>
      <c r="N208" s="165"/>
      <c r="O208" s="165"/>
      <c r="P208" s="18"/>
      <c r="Q208" s="18"/>
      <c r="R208" s="18"/>
      <c r="S208" s="18"/>
      <c r="T208" s="18"/>
      <c r="U208" s="18"/>
      <c r="V208" s="18"/>
      <c r="W208" s="18"/>
      <c r="X208" s="165"/>
      <c r="Y208" s="165"/>
      <c r="Z208" s="18"/>
      <c r="AA208" s="18"/>
      <c r="AB208" s="18"/>
      <c r="AC208" s="18"/>
      <c r="AD208" s="18"/>
      <c r="AE208" s="18"/>
    </row>
    <row r="209" spans="1:31" s="11" customFormat="1" ht="15" customHeight="1" x14ac:dyDescent="0.3">
      <c r="A209" s="59"/>
      <c r="B209" s="80"/>
      <c r="C209" s="174"/>
      <c r="D209" s="174"/>
      <c r="E209" s="17"/>
      <c r="F209" s="18"/>
      <c r="G209" s="18"/>
      <c r="H209" s="18"/>
      <c r="I209" s="18"/>
      <c r="J209" s="18"/>
      <c r="K209" s="18"/>
      <c r="L209" s="18"/>
      <c r="M209" s="18"/>
      <c r="N209" s="165"/>
      <c r="O209" s="165"/>
      <c r="P209" s="18"/>
      <c r="Q209" s="18"/>
      <c r="R209" s="18"/>
      <c r="S209" s="18"/>
      <c r="T209" s="18"/>
      <c r="U209" s="18"/>
      <c r="V209" s="18"/>
      <c r="W209" s="18"/>
      <c r="X209" s="165"/>
      <c r="Y209" s="165"/>
      <c r="Z209" s="18"/>
      <c r="AA209" s="18"/>
      <c r="AB209" s="18"/>
      <c r="AC209" s="18"/>
      <c r="AD209" s="18"/>
      <c r="AE209" s="18"/>
    </row>
    <row r="210" spans="1:31" s="11" customFormat="1" ht="15" customHeight="1" x14ac:dyDescent="0.3">
      <c r="A210" s="59"/>
      <c r="B210" s="80"/>
      <c r="C210" s="174"/>
      <c r="D210" s="174"/>
      <c r="E210" s="17"/>
      <c r="F210" s="18"/>
      <c r="G210" s="18"/>
      <c r="H210" s="18"/>
      <c r="I210" s="18"/>
      <c r="J210" s="18"/>
      <c r="K210" s="18"/>
      <c r="L210" s="18"/>
      <c r="M210" s="18"/>
      <c r="N210" s="165"/>
      <c r="O210" s="165"/>
      <c r="P210" s="18"/>
      <c r="Q210" s="18"/>
      <c r="R210" s="18"/>
      <c r="S210" s="18"/>
      <c r="T210" s="18"/>
      <c r="U210" s="18"/>
      <c r="V210" s="18"/>
      <c r="W210" s="18"/>
      <c r="X210" s="165"/>
      <c r="Y210" s="165"/>
      <c r="Z210" s="18"/>
      <c r="AA210" s="18"/>
      <c r="AB210" s="18"/>
      <c r="AC210" s="18"/>
      <c r="AD210" s="18"/>
      <c r="AE210" s="18"/>
    </row>
    <row r="211" spans="1:31" s="11" customFormat="1" ht="15" customHeight="1" x14ac:dyDescent="0.3">
      <c r="A211" s="59"/>
      <c r="B211" s="80"/>
      <c r="C211" s="174"/>
      <c r="D211" s="174"/>
      <c r="E211" s="17"/>
      <c r="F211" s="18"/>
      <c r="G211" s="18"/>
      <c r="H211" s="18"/>
      <c r="I211" s="18"/>
      <c r="J211" s="18"/>
      <c r="K211" s="18"/>
      <c r="L211" s="18"/>
      <c r="M211" s="18"/>
      <c r="N211" s="165"/>
      <c r="O211" s="165"/>
      <c r="P211" s="18"/>
      <c r="Q211" s="18"/>
      <c r="R211" s="18"/>
      <c r="S211" s="18"/>
      <c r="T211" s="18"/>
      <c r="U211" s="18"/>
      <c r="V211" s="18"/>
      <c r="W211" s="18"/>
      <c r="X211" s="165"/>
      <c r="Y211" s="165"/>
      <c r="Z211" s="18"/>
      <c r="AA211" s="18"/>
      <c r="AB211" s="18"/>
      <c r="AC211" s="18"/>
      <c r="AD211" s="18"/>
      <c r="AE211" s="18"/>
    </row>
    <row r="212" spans="1:31" s="11" customFormat="1" ht="15" customHeight="1" x14ac:dyDescent="0.3">
      <c r="A212" s="59"/>
      <c r="B212" s="80"/>
      <c r="C212" s="174"/>
      <c r="D212" s="174"/>
      <c r="E212" s="17"/>
      <c r="F212" s="18"/>
      <c r="G212" s="18"/>
      <c r="H212" s="18"/>
      <c r="I212" s="18"/>
      <c r="J212" s="18"/>
      <c r="K212" s="18"/>
      <c r="L212" s="18"/>
      <c r="M212" s="18"/>
      <c r="N212" s="165"/>
      <c r="O212" s="165"/>
      <c r="P212" s="18"/>
      <c r="Q212" s="18"/>
      <c r="R212" s="18"/>
      <c r="S212" s="18"/>
      <c r="T212" s="18"/>
      <c r="U212" s="18"/>
      <c r="V212" s="18"/>
      <c r="W212" s="18"/>
      <c r="X212" s="165"/>
      <c r="Y212" s="165"/>
      <c r="Z212" s="18"/>
      <c r="AA212" s="18"/>
      <c r="AB212" s="18"/>
      <c r="AC212" s="18"/>
      <c r="AD212" s="18"/>
      <c r="AE212" s="18"/>
    </row>
    <row r="213" spans="1:31" s="11" customFormat="1" ht="15" customHeight="1" x14ac:dyDescent="0.3">
      <c r="A213" s="59"/>
      <c r="B213" s="80"/>
      <c r="C213" s="174"/>
      <c r="D213" s="174"/>
      <c r="E213" s="17"/>
      <c r="F213" s="18"/>
      <c r="G213" s="18"/>
      <c r="H213" s="18"/>
      <c r="I213" s="18"/>
      <c r="J213" s="18"/>
      <c r="K213" s="18"/>
      <c r="L213" s="18"/>
      <c r="M213" s="18"/>
      <c r="N213" s="165"/>
      <c r="O213" s="165"/>
      <c r="P213" s="18"/>
      <c r="Q213" s="18"/>
      <c r="R213" s="18"/>
      <c r="S213" s="18"/>
      <c r="T213" s="18"/>
      <c r="U213" s="18"/>
      <c r="V213" s="18"/>
      <c r="W213" s="18"/>
      <c r="X213" s="165"/>
      <c r="Y213" s="165"/>
      <c r="Z213" s="18"/>
      <c r="AA213" s="18"/>
      <c r="AB213" s="18"/>
      <c r="AC213" s="18"/>
      <c r="AD213" s="18"/>
      <c r="AE213" s="18"/>
    </row>
    <row r="214" spans="1:31" s="11" customFormat="1" ht="15" customHeight="1" x14ac:dyDescent="0.3">
      <c r="A214" s="59"/>
      <c r="B214" s="80"/>
      <c r="C214" s="174"/>
      <c r="D214" s="174"/>
      <c r="E214" s="17"/>
      <c r="F214" s="18"/>
      <c r="G214" s="18"/>
      <c r="H214" s="18"/>
      <c r="I214" s="18"/>
      <c r="J214" s="18"/>
      <c r="K214" s="18"/>
      <c r="L214" s="18"/>
      <c r="M214" s="18"/>
      <c r="N214" s="165"/>
      <c r="O214" s="165"/>
      <c r="P214" s="18"/>
      <c r="Q214" s="18"/>
      <c r="R214" s="18"/>
      <c r="S214" s="18"/>
      <c r="T214" s="18"/>
      <c r="U214" s="18"/>
      <c r="V214" s="18"/>
      <c r="W214" s="18"/>
      <c r="X214" s="165"/>
      <c r="Y214" s="165"/>
      <c r="Z214" s="18"/>
      <c r="AA214" s="18"/>
      <c r="AB214" s="18"/>
      <c r="AC214" s="18"/>
      <c r="AD214" s="18"/>
      <c r="AE214" s="18"/>
    </row>
    <row r="215" spans="1:31" s="11" customFormat="1" ht="15" customHeight="1" x14ac:dyDescent="0.3">
      <c r="A215" s="59"/>
      <c r="B215" s="80"/>
      <c r="C215" s="174"/>
      <c r="D215" s="174"/>
      <c r="E215" s="17"/>
      <c r="F215" s="18"/>
      <c r="G215" s="18"/>
      <c r="H215" s="18"/>
      <c r="I215" s="18"/>
      <c r="J215" s="18"/>
      <c r="K215" s="18"/>
      <c r="L215" s="18"/>
      <c r="M215" s="18"/>
      <c r="N215" s="165"/>
      <c r="O215" s="165"/>
      <c r="P215" s="18"/>
      <c r="Q215" s="18"/>
      <c r="R215" s="18"/>
      <c r="S215" s="18"/>
      <c r="T215" s="18"/>
      <c r="U215" s="18"/>
      <c r="V215" s="18"/>
      <c r="W215" s="18"/>
      <c r="X215" s="165"/>
      <c r="Y215" s="165"/>
      <c r="Z215" s="18"/>
      <c r="AA215" s="18"/>
      <c r="AB215" s="18"/>
      <c r="AC215" s="18"/>
      <c r="AD215" s="18"/>
      <c r="AE215" s="18"/>
    </row>
    <row r="216" spans="1:31" s="11" customFormat="1" ht="15" customHeight="1" x14ac:dyDescent="0.3">
      <c r="A216" s="59"/>
      <c r="B216" s="80"/>
      <c r="C216" s="174"/>
      <c r="D216" s="174"/>
      <c r="E216" s="17"/>
      <c r="F216" s="18"/>
      <c r="G216" s="18"/>
      <c r="H216" s="18"/>
      <c r="I216" s="18"/>
      <c r="J216" s="18"/>
      <c r="K216" s="18"/>
      <c r="L216" s="18"/>
      <c r="M216" s="18"/>
      <c r="N216" s="165"/>
      <c r="O216" s="165"/>
      <c r="P216" s="18"/>
      <c r="Q216" s="18"/>
      <c r="R216" s="18"/>
      <c r="S216" s="18"/>
      <c r="T216" s="18"/>
      <c r="U216" s="18"/>
      <c r="V216" s="18"/>
      <c r="W216" s="18"/>
      <c r="X216" s="165"/>
      <c r="Y216" s="165"/>
      <c r="Z216" s="18"/>
      <c r="AA216" s="18"/>
      <c r="AB216" s="18"/>
      <c r="AC216" s="18"/>
      <c r="AD216" s="18"/>
      <c r="AE216" s="18"/>
    </row>
    <row r="217" spans="1:31" s="11" customFormat="1" ht="15" customHeight="1" x14ac:dyDescent="0.3">
      <c r="A217" s="59"/>
      <c r="B217" s="80"/>
      <c r="C217" s="174"/>
      <c r="D217" s="174"/>
      <c r="E217" s="17"/>
      <c r="F217" s="18"/>
      <c r="G217" s="18"/>
      <c r="H217" s="18"/>
      <c r="I217" s="18"/>
      <c r="J217" s="18"/>
      <c r="K217" s="18"/>
      <c r="L217" s="18"/>
      <c r="M217" s="18"/>
      <c r="N217" s="165"/>
      <c r="O217" s="165"/>
      <c r="P217" s="18"/>
      <c r="Q217" s="18"/>
      <c r="R217" s="18"/>
      <c r="S217" s="18"/>
      <c r="T217" s="18"/>
      <c r="U217" s="18"/>
      <c r="V217" s="18"/>
      <c r="W217" s="18"/>
      <c r="X217" s="165"/>
      <c r="Y217" s="165"/>
      <c r="Z217" s="18"/>
      <c r="AA217" s="18"/>
      <c r="AB217" s="18"/>
      <c r="AC217" s="18"/>
      <c r="AD217" s="18"/>
      <c r="AE217" s="18"/>
    </row>
    <row r="218" spans="1:31" s="11" customFormat="1" ht="15" customHeight="1" x14ac:dyDescent="0.3">
      <c r="A218" s="59"/>
      <c r="B218" s="80"/>
      <c r="C218" s="174"/>
      <c r="D218" s="174"/>
      <c r="E218" s="17"/>
      <c r="F218" s="18"/>
      <c r="G218" s="18"/>
      <c r="H218" s="18"/>
      <c r="I218" s="18"/>
      <c r="J218" s="18"/>
      <c r="K218" s="18"/>
      <c r="L218" s="18"/>
      <c r="M218" s="18"/>
      <c r="N218" s="165"/>
      <c r="O218" s="165"/>
      <c r="P218" s="18"/>
      <c r="Q218" s="18"/>
      <c r="R218" s="18"/>
      <c r="S218" s="18"/>
      <c r="T218" s="18"/>
      <c r="U218" s="18"/>
      <c r="V218" s="18"/>
      <c r="W218" s="18"/>
      <c r="X218" s="165"/>
      <c r="Y218" s="165"/>
      <c r="Z218" s="18"/>
      <c r="AA218" s="18"/>
      <c r="AB218" s="18"/>
      <c r="AC218" s="18"/>
      <c r="AD218" s="18"/>
      <c r="AE218" s="18"/>
    </row>
    <row r="219" spans="1:31" s="11" customFormat="1" ht="15" customHeight="1" x14ac:dyDescent="0.3">
      <c r="A219" s="59"/>
      <c r="B219" s="80"/>
      <c r="C219" s="174"/>
      <c r="D219" s="174"/>
      <c r="E219" s="17"/>
      <c r="F219" s="18"/>
      <c r="G219" s="18"/>
      <c r="H219" s="18"/>
      <c r="I219" s="18"/>
      <c r="J219" s="18"/>
      <c r="K219" s="18"/>
      <c r="L219" s="18"/>
      <c r="M219" s="18"/>
      <c r="N219" s="165"/>
      <c r="O219" s="165"/>
      <c r="P219" s="18"/>
      <c r="Q219" s="18"/>
      <c r="R219" s="18"/>
      <c r="S219" s="18"/>
      <c r="T219" s="18"/>
      <c r="U219" s="18"/>
      <c r="V219" s="18"/>
      <c r="W219" s="18"/>
      <c r="X219" s="165"/>
      <c r="Y219" s="165"/>
      <c r="Z219" s="18"/>
      <c r="AA219" s="18"/>
      <c r="AB219" s="18"/>
      <c r="AC219" s="18"/>
      <c r="AD219" s="18"/>
      <c r="AE219" s="18"/>
    </row>
    <row r="220" spans="1:31" s="11" customFormat="1" ht="15" customHeight="1" x14ac:dyDescent="0.3">
      <c r="A220" s="59"/>
      <c r="B220" s="80"/>
      <c r="C220" s="174"/>
      <c r="D220" s="174"/>
      <c r="E220" s="17"/>
      <c r="F220" s="18"/>
      <c r="G220" s="18"/>
      <c r="H220" s="18"/>
      <c r="I220" s="18"/>
      <c r="J220" s="18"/>
      <c r="K220" s="18"/>
      <c r="L220" s="18"/>
      <c r="M220" s="18"/>
      <c r="N220" s="165"/>
      <c r="O220" s="165"/>
      <c r="P220" s="18"/>
      <c r="Q220" s="18"/>
      <c r="R220" s="18"/>
      <c r="S220" s="18"/>
      <c r="T220" s="18"/>
      <c r="U220" s="18"/>
      <c r="V220" s="18"/>
      <c r="W220" s="18"/>
      <c r="X220" s="165"/>
      <c r="Y220" s="165"/>
      <c r="Z220" s="18"/>
      <c r="AA220" s="18"/>
      <c r="AB220" s="18"/>
      <c r="AC220" s="18"/>
      <c r="AD220" s="18"/>
      <c r="AE220" s="18"/>
    </row>
    <row r="221" spans="1:31" s="11" customFormat="1" ht="15" customHeight="1" x14ac:dyDescent="0.3">
      <c r="A221" s="59"/>
      <c r="B221" s="80"/>
      <c r="C221" s="174"/>
      <c r="D221" s="174"/>
      <c r="E221" s="17"/>
      <c r="F221" s="18"/>
      <c r="G221" s="18"/>
      <c r="H221" s="18"/>
      <c r="I221" s="18"/>
      <c r="J221" s="18"/>
      <c r="K221" s="18"/>
      <c r="L221" s="18"/>
      <c r="M221" s="18"/>
      <c r="N221" s="165"/>
      <c r="O221" s="165"/>
      <c r="P221" s="18"/>
      <c r="Q221" s="18"/>
      <c r="R221" s="18"/>
      <c r="S221" s="18"/>
      <c r="T221" s="18"/>
      <c r="U221" s="18"/>
      <c r="V221" s="18"/>
      <c r="W221" s="18"/>
      <c r="X221" s="165"/>
      <c r="Y221" s="165"/>
      <c r="Z221" s="18"/>
      <c r="AA221" s="18"/>
      <c r="AB221" s="18"/>
      <c r="AC221" s="18"/>
      <c r="AD221" s="18"/>
      <c r="AE221" s="18"/>
    </row>
    <row r="222" spans="1:31" s="11" customFormat="1" ht="15" customHeight="1" x14ac:dyDescent="0.3">
      <c r="A222" s="59"/>
      <c r="B222" s="80"/>
      <c r="C222" s="174"/>
      <c r="D222" s="174"/>
      <c r="E222" s="17"/>
      <c r="F222" s="18"/>
      <c r="G222" s="18"/>
      <c r="H222" s="18"/>
      <c r="I222" s="18"/>
      <c r="J222" s="18"/>
      <c r="K222" s="18"/>
      <c r="L222" s="18"/>
      <c r="M222" s="18"/>
      <c r="N222" s="165"/>
      <c r="O222" s="165"/>
      <c r="P222" s="18"/>
      <c r="Q222" s="18"/>
      <c r="R222" s="18"/>
      <c r="S222" s="18"/>
      <c r="T222" s="18"/>
      <c r="U222" s="18"/>
      <c r="V222" s="18"/>
      <c r="W222" s="18"/>
      <c r="X222" s="165"/>
      <c r="Y222" s="165"/>
      <c r="Z222" s="18"/>
      <c r="AA222" s="18"/>
      <c r="AB222" s="18"/>
      <c r="AC222" s="18"/>
      <c r="AD222" s="18"/>
      <c r="AE222" s="18"/>
    </row>
    <row r="223" spans="1:31" s="11" customFormat="1" ht="15" customHeight="1" x14ac:dyDescent="0.3">
      <c r="A223" s="59"/>
      <c r="B223" s="80"/>
      <c r="C223" s="174"/>
      <c r="D223" s="174"/>
      <c r="E223" s="17"/>
      <c r="F223" s="18"/>
      <c r="G223" s="18"/>
      <c r="H223" s="18"/>
      <c r="I223" s="18"/>
      <c r="J223" s="18"/>
      <c r="K223" s="18"/>
      <c r="L223" s="18"/>
      <c r="M223" s="18"/>
      <c r="N223" s="165"/>
      <c r="O223" s="165"/>
      <c r="P223" s="18"/>
      <c r="Q223" s="18"/>
      <c r="R223" s="18"/>
      <c r="S223" s="18"/>
      <c r="T223" s="18"/>
      <c r="U223" s="18"/>
      <c r="V223" s="18"/>
      <c r="W223" s="18"/>
      <c r="X223" s="165"/>
      <c r="Y223" s="165"/>
      <c r="Z223" s="18"/>
      <c r="AA223" s="18"/>
      <c r="AB223" s="18"/>
      <c r="AC223" s="18"/>
      <c r="AD223" s="18"/>
      <c r="AE223" s="18"/>
    </row>
    <row r="224" spans="1:31" s="11" customFormat="1" ht="15" customHeight="1" x14ac:dyDescent="0.3">
      <c r="A224" s="59"/>
      <c r="B224" s="80"/>
      <c r="C224" s="174"/>
      <c r="D224" s="174"/>
      <c r="E224" s="17"/>
      <c r="F224" s="18"/>
      <c r="G224" s="18"/>
      <c r="H224" s="18"/>
      <c r="I224" s="18"/>
      <c r="J224" s="18"/>
      <c r="K224" s="18"/>
      <c r="L224" s="18"/>
      <c r="M224" s="18"/>
      <c r="N224" s="165"/>
      <c r="O224" s="165"/>
      <c r="P224" s="18"/>
      <c r="Q224" s="18"/>
      <c r="R224" s="18"/>
      <c r="S224" s="18"/>
      <c r="T224" s="18"/>
      <c r="U224" s="18"/>
      <c r="V224" s="18"/>
      <c r="W224" s="18"/>
      <c r="X224" s="165"/>
      <c r="Y224" s="165"/>
      <c r="Z224" s="18"/>
      <c r="AA224" s="18"/>
      <c r="AB224" s="18"/>
      <c r="AC224" s="18"/>
      <c r="AD224" s="18"/>
      <c r="AE224" s="18"/>
    </row>
    <row r="225" spans="1:31" s="11" customFormat="1" ht="15" customHeight="1" x14ac:dyDescent="0.3">
      <c r="A225" s="59"/>
      <c r="B225" s="80"/>
      <c r="C225" s="174"/>
      <c r="D225" s="174"/>
      <c r="E225" s="17"/>
      <c r="F225" s="18"/>
      <c r="G225" s="18"/>
      <c r="H225" s="18"/>
      <c r="I225" s="18"/>
      <c r="J225" s="18"/>
      <c r="K225" s="18"/>
      <c r="L225" s="18"/>
      <c r="M225" s="18"/>
      <c r="N225" s="165"/>
      <c r="O225" s="165"/>
      <c r="P225" s="18"/>
      <c r="Q225" s="18"/>
      <c r="R225" s="18"/>
      <c r="S225" s="18"/>
      <c r="T225" s="18"/>
      <c r="U225" s="18"/>
      <c r="V225" s="18"/>
      <c r="W225" s="18"/>
      <c r="X225" s="165"/>
      <c r="Y225" s="165"/>
      <c r="Z225" s="18"/>
      <c r="AA225" s="18"/>
      <c r="AB225" s="18"/>
      <c r="AC225" s="18"/>
      <c r="AD225" s="18"/>
      <c r="AE225" s="18"/>
    </row>
    <row r="226" spans="1:31" s="11" customFormat="1" ht="15" customHeight="1" x14ac:dyDescent="0.3">
      <c r="A226" s="59"/>
      <c r="B226" s="80"/>
      <c r="C226" s="174"/>
      <c r="D226" s="174"/>
      <c r="E226" s="17"/>
      <c r="F226" s="18"/>
      <c r="G226" s="18"/>
      <c r="H226" s="18"/>
      <c r="I226" s="18"/>
      <c r="J226" s="18"/>
      <c r="K226" s="18"/>
      <c r="L226" s="18"/>
      <c r="M226" s="18"/>
      <c r="N226" s="165"/>
      <c r="O226" s="165"/>
      <c r="P226" s="18"/>
      <c r="Q226" s="18"/>
      <c r="R226" s="18"/>
      <c r="S226" s="18"/>
      <c r="T226" s="18"/>
      <c r="U226" s="18"/>
      <c r="V226" s="18"/>
      <c r="W226" s="18"/>
      <c r="X226" s="165"/>
      <c r="Y226" s="165"/>
      <c r="Z226" s="18"/>
      <c r="AA226" s="18"/>
      <c r="AB226" s="18"/>
      <c r="AC226" s="18"/>
      <c r="AD226" s="18"/>
      <c r="AE226" s="18"/>
    </row>
    <row r="227" spans="1:31" s="11" customFormat="1" ht="15" customHeight="1" x14ac:dyDescent="0.3">
      <c r="A227" s="59"/>
      <c r="B227" s="80"/>
      <c r="C227" s="174"/>
      <c r="D227" s="174"/>
      <c r="E227" s="17"/>
      <c r="F227" s="18"/>
      <c r="G227" s="18"/>
      <c r="H227" s="18"/>
      <c r="I227" s="18"/>
      <c r="J227" s="18"/>
      <c r="K227" s="18"/>
      <c r="L227" s="18"/>
      <c r="M227" s="18"/>
      <c r="N227" s="165"/>
      <c r="O227" s="165"/>
      <c r="P227" s="18"/>
      <c r="Q227" s="18"/>
      <c r="R227" s="18"/>
      <c r="S227" s="18"/>
      <c r="T227" s="18"/>
      <c r="U227" s="18"/>
      <c r="V227" s="18"/>
      <c r="W227" s="18"/>
      <c r="X227" s="165"/>
      <c r="Y227" s="165"/>
      <c r="Z227" s="18"/>
      <c r="AA227" s="18"/>
      <c r="AB227" s="18"/>
      <c r="AC227" s="18"/>
      <c r="AD227" s="18"/>
      <c r="AE227" s="18"/>
    </row>
    <row r="228" spans="1:31" s="11" customFormat="1" ht="15" customHeight="1" x14ac:dyDescent="0.3">
      <c r="A228" s="59"/>
      <c r="B228" s="80"/>
      <c r="C228" s="174"/>
      <c r="D228" s="174"/>
      <c r="E228" s="17"/>
      <c r="F228" s="18"/>
      <c r="G228" s="18"/>
      <c r="H228" s="18"/>
      <c r="I228" s="18"/>
      <c r="J228" s="18"/>
      <c r="K228" s="18"/>
      <c r="L228" s="18"/>
      <c r="M228" s="18"/>
      <c r="N228" s="165"/>
      <c r="O228" s="165"/>
      <c r="P228" s="18"/>
      <c r="Q228" s="18"/>
      <c r="R228" s="18"/>
      <c r="S228" s="18"/>
      <c r="T228" s="18"/>
      <c r="U228" s="18"/>
      <c r="V228" s="18"/>
      <c r="W228" s="18"/>
      <c r="X228" s="165"/>
      <c r="Y228" s="165"/>
      <c r="Z228" s="18"/>
      <c r="AA228" s="18"/>
      <c r="AB228" s="18"/>
      <c r="AC228" s="18"/>
      <c r="AD228" s="18"/>
      <c r="AE228" s="18"/>
    </row>
    <row r="229" spans="1:31" s="11" customFormat="1" ht="15" customHeight="1" x14ac:dyDescent="0.3">
      <c r="A229" s="59"/>
      <c r="B229" s="80"/>
      <c r="C229" s="174"/>
      <c r="D229" s="174"/>
      <c r="E229" s="17"/>
      <c r="F229" s="18"/>
      <c r="G229" s="18"/>
      <c r="H229" s="18"/>
      <c r="I229" s="18"/>
      <c r="J229" s="18"/>
      <c r="K229" s="18"/>
      <c r="L229" s="18"/>
      <c r="M229" s="18"/>
      <c r="N229" s="165"/>
      <c r="O229" s="165"/>
      <c r="P229" s="18"/>
      <c r="Q229" s="18"/>
      <c r="R229" s="18"/>
      <c r="S229" s="18"/>
      <c r="T229" s="18"/>
      <c r="U229" s="18"/>
      <c r="V229" s="18"/>
      <c r="W229" s="18"/>
      <c r="X229" s="165"/>
      <c r="Y229" s="165"/>
      <c r="Z229" s="18"/>
      <c r="AA229" s="18"/>
      <c r="AB229" s="18"/>
      <c r="AC229" s="18"/>
      <c r="AD229" s="18"/>
      <c r="AE229" s="18"/>
    </row>
    <row r="230" spans="1:31" s="11" customFormat="1" ht="15" customHeight="1" x14ac:dyDescent="0.3">
      <c r="A230" s="59"/>
      <c r="B230" s="80"/>
      <c r="C230" s="174"/>
      <c r="D230" s="174"/>
      <c r="E230" s="17"/>
      <c r="F230" s="18"/>
      <c r="G230" s="18"/>
      <c r="H230" s="18"/>
      <c r="I230" s="18"/>
      <c r="J230" s="18"/>
      <c r="K230" s="18"/>
      <c r="L230" s="18"/>
      <c r="M230" s="18"/>
      <c r="N230" s="165"/>
      <c r="O230" s="165"/>
      <c r="P230" s="18"/>
      <c r="Q230" s="18"/>
      <c r="R230" s="18"/>
      <c r="S230" s="18"/>
      <c r="T230" s="18"/>
      <c r="U230" s="18"/>
      <c r="V230" s="18"/>
      <c r="W230" s="18"/>
      <c r="X230" s="165"/>
      <c r="Y230" s="165"/>
      <c r="Z230" s="18"/>
      <c r="AA230" s="18"/>
      <c r="AB230" s="18"/>
      <c r="AC230" s="18"/>
      <c r="AD230" s="18"/>
      <c r="AE230" s="18"/>
    </row>
    <row r="231" spans="1:31" s="11" customFormat="1" ht="15" customHeight="1" x14ac:dyDescent="0.3">
      <c r="A231" s="59"/>
      <c r="B231" s="80"/>
      <c r="C231" s="174"/>
      <c r="D231" s="174"/>
      <c r="E231" s="17"/>
      <c r="F231" s="18"/>
      <c r="G231" s="18"/>
      <c r="H231" s="18"/>
      <c r="I231" s="18"/>
      <c r="J231" s="18"/>
      <c r="K231" s="18"/>
      <c r="L231" s="18"/>
      <c r="M231" s="18"/>
      <c r="N231" s="165"/>
      <c r="O231" s="165"/>
      <c r="P231" s="18"/>
      <c r="Q231" s="18"/>
      <c r="R231" s="18"/>
      <c r="S231" s="18"/>
      <c r="T231" s="18"/>
      <c r="U231" s="18"/>
      <c r="V231" s="18"/>
      <c r="W231" s="18"/>
      <c r="X231" s="165"/>
      <c r="Y231" s="165"/>
      <c r="Z231" s="18"/>
      <c r="AA231" s="18"/>
      <c r="AB231" s="18"/>
      <c r="AC231" s="18"/>
      <c r="AD231" s="18"/>
      <c r="AE231" s="18"/>
    </row>
    <row r="232" spans="1:31" s="11" customFormat="1" ht="15" customHeight="1" x14ac:dyDescent="0.3">
      <c r="A232" s="59"/>
      <c r="B232" s="80"/>
      <c r="C232" s="174"/>
      <c r="D232" s="174"/>
      <c r="E232" s="17"/>
      <c r="F232" s="18"/>
      <c r="G232" s="18"/>
      <c r="H232" s="18"/>
      <c r="I232" s="18"/>
      <c r="J232" s="18"/>
      <c r="K232" s="18"/>
      <c r="L232" s="18"/>
      <c r="M232" s="18"/>
      <c r="N232" s="165"/>
      <c r="O232" s="165"/>
      <c r="P232" s="18"/>
      <c r="Q232" s="18"/>
      <c r="R232" s="18"/>
      <c r="S232" s="18"/>
      <c r="T232" s="18"/>
      <c r="U232" s="18"/>
      <c r="V232" s="18"/>
      <c r="W232" s="18"/>
      <c r="X232" s="165"/>
      <c r="Y232" s="165"/>
      <c r="Z232" s="18"/>
      <c r="AA232" s="18"/>
      <c r="AB232" s="18"/>
      <c r="AC232" s="18"/>
      <c r="AD232" s="18"/>
      <c r="AE232" s="18"/>
    </row>
    <row r="233" spans="1:31" s="11" customFormat="1" ht="15" customHeight="1" x14ac:dyDescent="0.3">
      <c r="A233" s="59"/>
      <c r="B233" s="80"/>
      <c r="C233" s="174"/>
      <c r="D233" s="174"/>
      <c r="E233" s="17"/>
      <c r="F233" s="18"/>
      <c r="G233" s="18"/>
      <c r="H233" s="18"/>
      <c r="I233" s="18"/>
      <c r="J233" s="18"/>
      <c r="K233" s="18"/>
      <c r="L233" s="18"/>
      <c r="M233" s="18"/>
      <c r="N233" s="165"/>
      <c r="O233" s="165"/>
      <c r="P233" s="18"/>
      <c r="Q233" s="18"/>
      <c r="R233" s="18"/>
      <c r="S233" s="18"/>
      <c r="T233" s="18"/>
      <c r="U233" s="18"/>
      <c r="V233" s="18"/>
      <c r="W233" s="18"/>
      <c r="X233" s="165"/>
      <c r="Y233" s="165"/>
      <c r="Z233" s="18"/>
      <c r="AA233" s="18"/>
      <c r="AB233" s="18"/>
      <c r="AC233" s="18"/>
      <c r="AD233" s="18"/>
      <c r="AE233" s="18"/>
    </row>
    <row r="234" spans="1:31" s="11" customFormat="1" ht="15" customHeight="1" x14ac:dyDescent="0.3">
      <c r="A234" s="59"/>
      <c r="B234" s="80"/>
      <c r="C234" s="174"/>
      <c r="D234" s="174"/>
      <c r="E234" s="17"/>
      <c r="F234" s="18"/>
      <c r="G234" s="18"/>
      <c r="H234" s="18"/>
      <c r="I234" s="18"/>
      <c r="J234" s="18"/>
      <c r="K234" s="18"/>
      <c r="L234" s="18"/>
      <c r="M234" s="18"/>
      <c r="N234" s="165"/>
      <c r="O234" s="165"/>
      <c r="P234" s="18"/>
      <c r="Q234" s="18"/>
      <c r="R234" s="18"/>
      <c r="S234" s="18"/>
      <c r="T234" s="18"/>
      <c r="U234" s="18"/>
      <c r="V234" s="18"/>
      <c r="W234" s="18"/>
      <c r="X234" s="165"/>
      <c r="Y234" s="165"/>
      <c r="Z234" s="18"/>
      <c r="AA234" s="18"/>
      <c r="AB234" s="18"/>
      <c r="AC234" s="18"/>
      <c r="AD234" s="18"/>
      <c r="AE234" s="18"/>
    </row>
    <row r="235" spans="1:31" s="11" customFormat="1" ht="15" customHeight="1" x14ac:dyDescent="0.3">
      <c r="A235" s="59"/>
      <c r="B235" s="80"/>
      <c r="C235" s="174"/>
      <c r="D235" s="174"/>
      <c r="E235" s="17"/>
      <c r="F235" s="18"/>
      <c r="G235" s="18"/>
      <c r="H235" s="18"/>
      <c r="I235" s="18"/>
      <c r="J235" s="18"/>
      <c r="K235" s="18"/>
      <c r="L235" s="18"/>
      <c r="M235" s="18"/>
      <c r="N235" s="165"/>
      <c r="O235" s="165"/>
      <c r="P235" s="18"/>
      <c r="Q235" s="18"/>
      <c r="R235" s="18"/>
      <c r="S235" s="18"/>
      <c r="T235" s="18"/>
      <c r="U235" s="18"/>
      <c r="V235" s="18"/>
      <c r="W235" s="18"/>
      <c r="X235" s="165"/>
      <c r="Y235" s="165"/>
      <c r="Z235" s="18"/>
      <c r="AA235" s="18"/>
      <c r="AB235" s="18"/>
      <c r="AC235" s="18"/>
      <c r="AD235" s="18"/>
      <c r="AE235" s="18"/>
    </row>
    <row r="236" spans="1:31" s="11" customFormat="1" ht="15" customHeight="1" x14ac:dyDescent="0.3">
      <c r="A236" s="59"/>
      <c r="B236" s="80"/>
      <c r="C236" s="174"/>
      <c r="D236" s="174"/>
      <c r="E236" s="17"/>
      <c r="F236" s="18"/>
      <c r="G236" s="18"/>
      <c r="H236" s="18"/>
      <c r="I236" s="18"/>
      <c r="J236" s="18"/>
      <c r="K236" s="18"/>
      <c r="L236" s="18"/>
      <c r="M236" s="18"/>
      <c r="N236" s="165"/>
      <c r="O236" s="165"/>
      <c r="P236" s="18"/>
      <c r="Q236" s="18"/>
      <c r="R236" s="18"/>
      <c r="S236" s="18"/>
      <c r="T236" s="18"/>
      <c r="U236" s="18"/>
      <c r="V236" s="18"/>
      <c r="W236" s="18"/>
      <c r="X236" s="165"/>
      <c r="Y236" s="165"/>
      <c r="Z236" s="18"/>
      <c r="AA236" s="18"/>
      <c r="AB236" s="18"/>
      <c r="AC236" s="18"/>
      <c r="AD236" s="18"/>
      <c r="AE236" s="18"/>
    </row>
    <row r="237" spans="1:31" s="11" customFormat="1" ht="15" customHeight="1" x14ac:dyDescent="0.3">
      <c r="A237" s="59"/>
      <c r="B237" s="80"/>
      <c r="C237" s="174"/>
      <c r="D237" s="174"/>
      <c r="E237" s="17"/>
      <c r="F237" s="18"/>
      <c r="G237" s="18"/>
      <c r="H237" s="18"/>
      <c r="I237" s="18"/>
      <c r="J237" s="18"/>
      <c r="K237" s="18"/>
      <c r="L237" s="18"/>
      <c r="M237" s="18"/>
      <c r="N237" s="165"/>
      <c r="O237" s="165"/>
      <c r="P237" s="18"/>
      <c r="Q237" s="18"/>
      <c r="R237" s="18"/>
      <c r="S237" s="18"/>
      <c r="T237" s="18"/>
      <c r="U237" s="18"/>
      <c r="V237" s="18"/>
      <c r="W237" s="18"/>
      <c r="X237" s="165"/>
      <c r="Y237" s="165"/>
      <c r="Z237" s="18"/>
      <c r="AA237" s="18"/>
      <c r="AB237" s="18"/>
      <c r="AC237" s="18"/>
      <c r="AD237" s="18"/>
      <c r="AE237" s="18"/>
    </row>
    <row r="238" spans="1:31" s="11" customFormat="1" ht="15" customHeight="1" x14ac:dyDescent="0.3">
      <c r="A238" s="59"/>
      <c r="B238" s="80"/>
      <c r="C238" s="174"/>
      <c r="D238" s="174"/>
      <c r="E238" s="17"/>
      <c r="F238" s="18"/>
      <c r="G238" s="18"/>
      <c r="H238" s="18"/>
      <c r="I238" s="18"/>
      <c r="J238" s="18"/>
      <c r="K238" s="18"/>
      <c r="L238" s="18"/>
      <c r="M238" s="18"/>
      <c r="N238" s="165"/>
      <c r="O238" s="165"/>
      <c r="P238" s="18"/>
      <c r="Q238" s="18"/>
      <c r="R238" s="18"/>
      <c r="S238" s="18"/>
      <c r="T238" s="18"/>
      <c r="U238" s="18"/>
      <c r="V238" s="18"/>
      <c r="W238" s="18"/>
      <c r="X238" s="165"/>
      <c r="Y238" s="165"/>
      <c r="Z238" s="18"/>
      <c r="AA238" s="18"/>
      <c r="AB238" s="18"/>
      <c r="AC238" s="18"/>
      <c r="AD238" s="18"/>
      <c r="AE238" s="18"/>
    </row>
    <row r="239" spans="1:31" s="11" customFormat="1" ht="15" customHeight="1" x14ac:dyDescent="0.3">
      <c r="A239" s="59"/>
      <c r="B239" s="80"/>
      <c r="C239" s="174"/>
      <c r="D239" s="174"/>
      <c r="E239" s="17"/>
      <c r="F239" s="18"/>
      <c r="G239" s="18"/>
      <c r="H239" s="18"/>
      <c r="I239" s="18"/>
      <c r="J239" s="18"/>
      <c r="K239" s="18"/>
      <c r="L239" s="18"/>
      <c r="M239" s="18"/>
      <c r="N239" s="165"/>
      <c r="O239" s="165"/>
      <c r="P239" s="18"/>
      <c r="Q239" s="18"/>
      <c r="R239" s="18"/>
      <c r="S239" s="18"/>
      <c r="T239" s="18"/>
      <c r="U239" s="18"/>
      <c r="V239" s="18"/>
      <c r="W239" s="18"/>
      <c r="X239" s="165"/>
      <c r="Y239" s="165"/>
      <c r="Z239" s="18"/>
      <c r="AA239" s="18"/>
      <c r="AB239" s="18"/>
      <c r="AC239" s="18"/>
      <c r="AD239" s="18"/>
      <c r="AE239" s="18"/>
    </row>
    <row r="240" spans="1:31" s="11" customFormat="1" ht="15" customHeight="1" x14ac:dyDescent="0.3">
      <c r="A240" s="59"/>
      <c r="B240" s="80"/>
      <c r="C240" s="174"/>
      <c r="D240" s="174"/>
      <c r="E240" s="17"/>
      <c r="F240" s="18"/>
      <c r="G240" s="18"/>
      <c r="H240" s="18"/>
      <c r="I240" s="18"/>
      <c r="J240" s="18"/>
      <c r="K240" s="18"/>
      <c r="L240" s="18"/>
      <c r="M240" s="18"/>
      <c r="N240" s="165"/>
      <c r="O240" s="165"/>
      <c r="P240" s="18"/>
      <c r="Q240" s="18"/>
      <c r="R240" s="18"/>
      <c r="S240" s="18"/>
      <c r="T240" s="18"/>
      <c r="U240" s="18"/>
      <c r="V240" s="18"/>
      <c r="W240" s="18"/>
      <c r="X240" s="165"/>
      <c r="Y240" s="165"/>
      <c r="Z240" s="18"/>
      <c r="AA240" s="18"/>
      <c r="AB240" s="18"/>
      <c r="AC240" s="18"/>
      <c r="AD240" s="18"/>
      <c r="AE240" s="18"/>
    </row>
    <row r="241" spans="1:31" s="11" customFormat="1" ht="15" customHeight="1" x14ac:dyDescent="0.3">
      <c r="A241" s="59"/>
      <c r="B241" s="80"/>
      <c r="C241" s="174"/>
      <c r="D241" s="174"/>
      <c r="E241" s="17"/>
      <c r="F241" s="18"/>
      <c r="G241" s="18"/>
      <c r="H241" s="18"/>
      <c r="I241" s="18"/>
      <c r="J241" s="18"/>
      <c r="K241" s="18"/>
      <c r="L241" s="18"/>
      <c r="M241" s="18"/>
      <c r="N241" s="165"/>
      <c r="O241" s="165"/>
      <c r="P241" s="18"/>
      <c r="Q241" s="18"/>
      <c r="R241" s="18"/>
      <c r="S241" s="18"/>
      <c r="T241" s="18"/>
      <c r="U241" s="18"/>
      <c r="V241" s="18"/>
      <c r="W241" s="18"/>
      <c r="X241" s="165"/>
      <c r="Y241" s="165"/>
      <c r="Z241" s="18"/>
      <c r="AA241" s="18"/>
      <c r="AB241" s="18"/>
      <c r="AC241" s="18"/>
      <c r="AD241" s="18"/>
      <c r="AE241" s="18"/>
    </row>
    <row r="242" spans="1:31" s="11" customFormat="1" ht="15" customHeight="1" x14ac:dyDescent="0.3">
      <c r="A242" s="59"/>
      <c r="B242" s="80"/>
      <c r="C242" s="174"/>
      <c r="D242" s="174"/>
      <c r="E242" s="17"/>
      <c r="F242" s="18"/>
      <c r="G242" s="18"/>
      <c r="H242" s="18"/>
      <c r="I242" s="18"/>
      <c r="J242" s="18"/>
      <c r="K242" s="18"/>
      <c r="L242" s="18"/>
      <c r="M242" s="18"/>
      <c r="N242" s="165"/>
      <c r="O242" s="165"/>
      <c r="P242" s="18"/>
      <c r="Q242" s="18"/>
      <c r="R242" s="18"/>
      <c r="S242" s="18"/>
      <c r="T242" s="18"/>
      <c r="U242" s="18"/>
      <c r="V242" s="18"/>
      <c r="W242" s="18"/>
      <c r="X242" s="165"/>
      <c r="Y242" s="165"/>
      <c r="Z242" s="18"/>
      <c r="AA242" s="18"/>
      <c r="AB242" s="18"/>
      <c r="AC242" s="18"/>
      <c r="AD242" s="18"/>
      <c r="AE242" s="18"/>
    </row>
    <row r="243" spans="1:31" s="11" customFormat="1" ht="15" customHeight="1" x14ac:dyDescent="0.3">
      <c r="A243" s="59"/>
      <c r="B243" s="80"/>
      <c r="C243" s="174"/>
      <c r="D243" s="174"/>
      <c r="E243" s="17"/>
      <c r="F243" s="18"/>
      <c r="G243" s="18"/>
      <c r="H243" s="18"/>
      <c r="I243" s="18"/>
      <c r="J243" s="18"/>
      <c r="K243" s="18"/>
      <c r="L243" s="18"/>
      <c r="M243" s="18"/>
      <c r="N243" s="165"/>
      <c r="O243" s="165"/>
      <c r="P243" s="18"/>
      <c r="Q243" s="18"/>
      <c r="R243" s="18"/>
      <c r="S243" s="18"/>
      <c r="T243" s="18"/>
      <c r="U243" s="18"/>
      <c r="V243" s="18"/>
      <c r="W243" s="18"/>
      <c r="X243" s="165"/>
      <c r="Y243" s="165"/>
      <c r="Z243" s="18"/>
      <c r="AA243" s="18"/>
      <c r="AB243" s="18"/>
      <c r="AC243" s="18"/>
      <c r="AD243" s="18"/>
      <c r="AE243" s="18"/>
    </row>
    <row r="244" spans="1:31" s="11" customFormat="1" ht="15" customHeight="1" x14ac:dyDescent="0.3">
      <c r="A244" s="59"/>
      <c r="B244" s="80"/>
      <c r="C244" s="174"/>
      <c r="D244" s="174"/>
      <c r="E244" s="17"/>
      <c r="F244" s="18"/>
      <c r="G244" s="18"/>
      <c r="H244" s="18"/>
      <c r="I244" s="18"/>
      <c r="J244" s="18"/>
      <c r="K244" s="18"/>
      <c r="L244" s="18"/>
      <c r="M244" s="18"/>
      <c r="N244" s="165"/>
      <c r="O244" s="165"/>
      <c r="P244" s="18"/>
      <c r="Q244" s="18"/>
      <c r="R244" s="18"/>
      <c r="S244" s="18"/>
      <c r="T244" s="18"/>
      <c r="U244" s="18"/>
      <c r="V244" s="18"/>
      <c r="W244" s="18"/>
      <c r="X244" s="165"/>
      <c r="Y244" s="165"/>
      <c r="Z244" s="18"/>
      <c r="AA244" s="18"/>
      <c r="AB244" s="18"/>
      <c r="AC244" s="18"/>
      <c r="AD244" s="18"/>
      <c r="AE244" s="18"/>
    </row>
    <row r="245" spans="1:31" s="11" customFormat="1" ht="15" customHeight="1" x14ac:dyDescent="0.3">
      <c r="A245" s="59"/>
      <c r="B245" s="80"/>
      <c r="C245" s="174"/>
      <c r="D245" s="174"/>
      <c r="E245" s="17"/>
      <c r="F245" s="18"/>
      <c r="G245" s="18"/>
      <c r="H245" s="18"/>
      <c r="I245" s="18"/>
      <c r="J245" s="18"/>
      <c r="K245" s="18"/>
      <c r="L245" s="18"/>
      <c r="M245" s="18"/>
      <c r="N245" s="165"/>
      <c r="O245" s="165"/>
      <c r="P245" s="18"/>
      <c r="Q245" s="18"/>
      <c r="R245" s="18"/>
      <c r="S245" s="18"/>
      <c r="T245" s="18"/>
      <c r="U245" s="18"/>
      <c r="V245" s="18"/>
      <c r="W245" s="18"/>
      <c r="X245" s="165"/>
      <c r="Y245" s="165"/>
      <c r="Z245" s="18"/>
      <c r="AA245" s="18"/>
      <c r="AB245" s="18"/>
      <c r="AC245" s="18"/>
      <c r="AD245" s="18"/>
      <c r="AE245" s="18"/>
    </row>
    <row r="246" spans="1:31" s="11" customFormat="1" ht="15" customHeight="1" x14ac:dyDescent="0.3">
      <c r="A246" s="59"/>
      <c r="B246" s="80"/>
      <c r="C246" s="174"/>
      <c r="D246" s="174"/>
      <c r="E246" s="17"/>
      <c r="F246" s="18"/>
      <c r="G246" s="18"/>
      <c r="H246" s="18"/>
      <c r="I246" s="18"/>
      <c r="J246" s="18"/>
      <c r="K246" s="18"/>
      <c r="L246" s="18"/>
      <c r="M246" s="18"/>
      <c r="N246" s="165"/>
      <c r="O246" s="165"/>
      <c r="P246" s="18"/>
      <c r="Q246" s="18"/>
      <c r="R246" s="18"/>
      <c r="S246" s="18"/>
      <c r="T246" s="18"/>
      <c r="U246" s="18"/>
      <c r="V246" s="18"/>
      <c r="W246" s="18"/>
      <c r="X246" s="165"/>
      <c r="Y246" s="165"/>
      <c r="Z246" s="18"/>
      <c r="AA246" s="18"/>
      <c r="AB246" s="18"/>
      <c r="AC246" s="18"/>
      <c r="AD246" s="18"/>
      <c r="AE246" s="18"/>
    </row>
    <row r="247" spans="1:31" s="11" customFormat="1" ht="15" customHeight="1" x14ac:dyDescent="0.3">
      <c r="A247" s="59"/>
      <c r="B247" s="80"/>
      <c r="C247" s="174"/>
      <c r="D247" s="174"/>
      <c r="E247" s="17"/>
      <c r="F247" s="18"/>
      <c r="G247" s="18"/>
      <c r="H247" s="18"/>
      <c r="I247" s="18"/>
      <c r="J247" s="18"/>
      <c r="K247" s="18"/>
      <c r="L247" s="18"/>
      <c r="M247" s="18"/>
      <c r="N247" s="165"/>
      <c r="O247" s="165"/>
      <c r="P247" s="18"/>
      <c r="Q247" s="18"/>
      <c r="R247" s="18"/>
      <c r="S247" s="18"/>
      <c r="T247" s="18"/>
      <c r="U247" s="18"/>
      <c r="V247" s="18"/>
      <c r="W247" s="18"/>
      <c r="X247" s="165"/>
      <c r="Y247" s="165"/>
      <c r="Z247" s="18"/>
      <c r="AA247" s="18"/>
      <c r="AB247" s="18"/>
      <c r="AC247" s="18"/>
      <c r="AD247" s="18"/>
      <c r="AE247" s="18"/>
    </row>
    <row r="248" spans="1:31" s="11" customFormat="1" ht="15" customHeight="1" x14ac:dyDescent="0.3">
      <c r="A248" s="59"/>
      <c r="B248" s="80"/>
      <c r="C248" s="174"/>
      <c r="D248" s="174"/>
      <c r="E248" s="17"/>
      <c r="F248" s="18"/>
      <c r="G248" s="18"/>
      <c r="H248" s="18"/>
      <c r="I248" s="18"/>
      <c r="J248" s="18"/>
      <c r="K248" s="18"/>
      <c r="L248" s="18"/>
      <c r="M248" s="18"/>
      <c r="N248" s="165"/>
      <c r="O248" s="165"/>
      <c r="P248" s="18"/>
      <c r="Q248" s="18"/>
      <c r="R248" s="18"/>
      <c r="S248" s="18"/>
      <c r="T248" s="18"/>
      <c r="U248" s="18"/>
      <c r="V248" s="18"/>
      <c r="W248" s="18"/>
      <c r="X248" s="165"/>
      <c r="Y248" s="165"/>
      <c r="Z248" s="18"/>
      <c r="AA248" s="18"/>
      <c r="AB248" s="18"/>
      <c r="AC248" s="18"/>
      <c r="AD248" s="18"/>
      <c r="AE248" s="18"/>
    </row>
    <row r="249" spans="1:31" s="11" customFormat="1" ht="15" customHeight="1" x14ac:dyDescent="0.3">
      <c r="A249" s="59"/>
      <c r="B249" s="80"/>
      <c r="C249" s="174"/>
      <c r="D249" s="174"/>
      <c r="E249" s="17"/>
      <c r="F249" s="18"/>
      <c r="G249" s="18"/>
      <c r="H249" s="18"/>
      <c r="I249" s="18"/>
      <c r="J249" s="18"/>
      <c r="K249" s="18"/>
      <c r="L249" s="18"/>
      <c r="M249" s="18"/>
      <c r="N249" s="165"/>
      <c r="O249" s="165"/>
      <c r="P249" s="18"/>
      <c r="Q249" s="18"/>
      <c r="R249" s="18"/>
      <c r="S249" s="18"/>
      <c r="T249" s="18"/>
      <c r="U249" s="18"/>
      <c r="V249" s="18"/>
      <c r="W249" s="18"/>
      <c r="X249" s="165"/>
      <c r="Y249" s="165"/>
      <c r="Z249" s="18"/>
      <c r="AA249" s="18"/>
      <c r="AB249" s="18"/>
      <c r="AC249" s="18"/>
      <c r="AD249" s="18"/>
      <c r="AE249" s="18"/>
    </row>
    <row r="250" spans="1:31" s="11" customFormat="1" ht="15" customHeight="1" x14ac:dyDescent="0.3">
      <c r="A250" s="59"/>
      <c r="B250" s="80"/>
      <c r="C250" s="174"/>
      <c r="D250" s="174"/>
      <c r="E250" s="17"/>
      <c r="F250" s="18"/>
      <c r="G250" s="18"/>
      <c r="H250" s="18"/>
      <c r="I250" s="18"/>
      <c r="J250" s="18"/>
      <c r="K250" s="18"/>
      <c r="L250" s="18"/>
      <c r="M250" s="18"/>
      <c r="N250" s="165"/>
      <c r="O250" s="165"/>
      <c r="P250" s="18"/>
      <c r="Q250" s="18"/>
      <c r="R250" s="18"/>
      <c r="S250" s="18"/>
      <c r="T250" s="18"/>
      <c r="U250" s="18"/>
      <c r="V250" s="18"/>
      <c r="W250" s="18"/>
      <c r="X250" s="165"/>
      <c r="Y250" s="165"/>
      <c r="Z250" s="18"/>
      <c r="AA250" s="18"/>
      <c r="AB250" s="18"/>
      <c r="AC250" s="18"/>
      <c r="AD250" s="18"/>
      <c r="AE250" s="18"/>
    </row>
    <row r="251" spans="1:31" s="11" customFormat="1" ht="15" customHeight="1" x14ac:dyDescent="0.3">
      <c r="A251" s="59"/>
      <c r="B251" s="80"/>
      <c r="C251" s="174"/>
      <c r="D251" s="174"/>
      <c r="E251" s="17"/>
      <c r="F251" s="18"/>
      <c r="G251" s="18"/>
      <c r="H251" s="18"/>
      <c r="I251" s="18"/>
      <c r="J251" s="18"/>
      <c r="K251" s="18"/>
      <c r="L251" s="18"/>
      <c r="M251" s="18"/>
      <c r="N251" s="165"/>
      <c r="O251" s="165"/>
      <c r="P251" s="18"/>
      <c r="Q251" s="18"/>
      <c r="R251" s="18"/>
      <c r="S251" s="18"/>
      <c r="T251" s="18"/>
      <c r="U251" s="18"/>
      <c r="V251" s="18"/>
      <c r="W251" s="18"/>
      <c r="X251" s="165"/>
      <c r="Y251" s="165"/>
      <c r="Z251" s="18"/>
      <c r="AA251" s="18"/>
      <c r="AB251" s="18"/>
      <c r="AC251" s="18"/>
      <c r="AD251" s="18"/>
      <c r="AE251" s="18"/>
    </row>
    <row r="252" spans="1:31" s="11" customFormat="1" ht="15" customHeight="1" x14ac:dyDescent="0.3">
      <c r="A252" s="59"/>
      <c r="B252" s="80"/>
      <c r="C252" s="174"/>
      <c r="D252" s="174"/>
      <c r="E252" s="17"/>
      <c r="F252" s="18"/>
      <c r="G252" s="18"/>
      <c r="H252" s="18"/>
      <c r="I252" s="18"/>
      <c r="J252" s="18"/>
      <c r="K252" s="18"/>
      <c r="L252" s="18"/>
      <c r="M252" s="18"/>
      <c r="N252" s="165"/>
      <c r="O252" s="165"/>
      <c r="P252" s="18"/>
      <c r="Q252" s="18"/>
      <c r="R252" s="18"/>
      <c r="S252" s="18"/>
      <c r="T252" s="18"/>
      <c r="U252" s="18"/>
      <c r="V252" s="18"/>
      <c r="W252" s="18"/>
      <c r="X252" s="165"/>
      <c r="Y252" s="165"/>
      <c r="Z252" s="18"/>
      <c r="AA252" s="18"/>
      <c r="AB252" s="18"/>
      <c r="AC252" s="18"/>
      <c r="AD252" s="18"/>
      <c r="AE252" s="18"/>
    </row>
    <row r="253" spans="1:31" s="11" customFormat="1" ht="15" customHeight="1" x14ac:dyDescent="0.3">
      <c r="A253" s="59"/>
      <c r="B253" s="80"/>
      <c r="C253" s="174"/>
      <c r="D253" s="174"/>
      <c r="E253" s="17"/>
      <c r="F253" s="18"/>
      <c r="G253" s="18"/>
      <c r="H253" s="18"/>
      <c r="I253" s="18"/>
      <c r="J253" s="18"/>
      <c r="K253" s="18"/>
      <c r="L253" s="18"/>
      <c r="M253" s="18"/>
      <c r="N253" s="165"/>
      <c r="O253" s="165"/>
      <c r="P253" s="18"/>
      <c r="Q253" s="18"/>
      <c r="R253" s="18"/>
      <c r="S253" s="18"/>
      <c r="T253" s="18"/>
      <c r="U253" s="18"/>
      <c r="V253" s="18"/>
      <c r="W253" s="18"/>
      <c r="X253" s="165"/>
      <c r="Y253" s="165"/>
      <c r="Z253" s="18"/>
      <c r="AA253" s="18"/>
      <c r="AB253" s="18"/>
      <c r="AC253" s="18"/>
      <c r="AD253" s="18"/>
      <c r="AE253" s="18"/>
    </row>
    <row r="254" spans="1:31" s="11" customFormat="1" ht="15" customHeight="1" x14ac:dyDescent="0.3">
      <c r="A254" s="59"/>
      <c r="B254" s="80"/>
      <c r="C254" s="174"/>
      <c r="D254" s="174"/>
      <c r="E254" s="17"/>
      <c r="F254" s="18"/>
      <c r="G254" s="18"/>
      <c r="H254" s="18"/>
      <c r="I254" s="18"/>
      <c r="J254" s="18"/>
      <c r="K254" s="18"/>
      <c r="L254" s="18"/>
      <c r="M254" s="18"/>
      <c r="N254" s="165"/>
      <c r="O254" s="165"/>
      <c r="P254" s="18"/>
      <c r="Q254" s="18"/>
      <c r="R254" s="18"/>
      <c r="S254" s="18"/>
      <c r="T254" s="18"/>
      <c r="U254" s="18"/>
      <c r="V254" s="18"/>
      <c r="W254" s="18"/>
      <c r="X254" s="165"/>
      <c r="Y254" s="165"/>
      <c r="Z254" s="18"/>
      <c r="AA254" s="18"/>
      <c r="AB254" s="18"/>
      <c r="AC254" s="18"/>
      <c r="AD254" s="18"/>
      <c r="AE254" s="18"/>
    </row>
    <row r="255" spans="1:31" s="11" customFormat="1" ht="15" customHeight="1" x14ac:dyDescent="0.3">
      <c r="A255" s="59"/>
      <c r="B255" s="80"/>
      <c r="C255" s="174"/>
      <c r="D255" s="174"/>
      <c r="E255" s="17"/>
      <c r="F255" s="18"/>
      <c r="G255" s="18"/>
      <c r="H255" s="18"/>
      <c r="I255" s="18"/>
      <c r="J255" s="18"/>
      <c r="K255" s="18"/>
      <c r="L255" s="18"/>
      <c r="M255" s="18"/>
      <c r="N255" s="165"/>
      <c r="O255" s="165"/>
      <c r="P255" s="18"/>
      <c r="Q255" s="18"/>
      <c r="R255" s="18"/>
      <c r="S255" s="18"/>
      <c r="T255" s="18"/>
      <c r="U255" s="18"/>
      <c r="V255" s="18"/>
      <c r="W255" s="18"/>
      <c r="X255" s="165"/>
      <c r="Y255" s="165"/>
      <c r="Z255" s="18"/>
      <c r="AA255" s="18"/>
      <c r="AB255" s="18"/>
      <c r="AC255" s="18"/>
      <c r="AD255" s="18"/>
      <c r="AE255" s="18"/>
    </row>
    <row r="256" spans="1:31" s="11" customFormat="1" ht="15" customHeight="1" x14ac:dyDescent="0.3">
      <c r="A256" s="59"/>
      <c r="B256" s="80"/>
      <c r="C256" s="174"/>
      <c r="D256" s="174"/>
      <c r="E256" s="17"/>
      <c r="F256" s="18"/>
      <c r="G256" s="18"/>
      <c r="H256" s="18"/>
      <c r="I256" s="18"/>
      <c r="J256" s="18"/>
      <c r="K256" s="18"/>
      <c r="L256" s="18"/>
      <c r="M256" s="18"/>
      <c r="N256" s="165"/>
      <c r="O256" s="165"/>
      <c r="P256" s="18"/>
      <c r="Q256" s="18"/>
      <c r="R256" s="18"/>
      <c r="S256" s="18"/>
      <c r="T256" s="18"/>
      <c r="U256" s="18"/>
      <c r="V256" s="18"/>
      <c r="W256" s="18"/>
      <c r="X256" s="165"/>
      <c r="Y256" s="165"/>
      <c r="Z256" s="18"/>
      <c r="AA256" s="18"/>
      <c r="AB256" s="18"/>
      <c r="AC256" s="18"/>
      <c r="AD256" s="18"/>
      <c r="AE256" s="18"/>
    </row>
    <row r="257" spans="1:31" s="11" customFormat="1" ht="15" customHeight="1" x14ac:dyDescent="0.3">
      <c r="A257" s="59"/>
      <c r="B257" s="80"/>
      <c r="C257" s="174"/>
      <c r="D257" s="174"/>
      <c r="E257" s="17"/>
      <c r="F257" s="18"/>
      <c r="G257" s="18"/>
      <c r="H257" s="18"/>
      <c r="I257" s="18"/>
      <c r="J257" s="18"/>
      <c r="K257" s="18"/>
      <c r="L257" s="18"/>
      <c r="M257" s="18"/>
      <c r="N257" s="165"/>
      <c r="O257" s="165"/>
      <c r="P257" s="18"/>
      <c r="Q257" s="18"/>
      <c r="R257" s="18"/>
      <c r="S257" s="18"/>
      <c r="T257" s="18"/>
      <c r="U257" s="18"/>
      <c r="V257" s="18"/>
      <c r="W257" s="18"/>
      <c r="X257" s="165"/>
      <c r="Y257" s="165"/>
      <c r="Z257" s="18"/>
      <c r="AA257" s="18"/>
      <c r="AB257" s="18"/>
      <c r="AC257" s="18"/>
      <c r="AD257" s="18"/>
      <c r="AE257" s="18"/>
    </row>
    <row r="258" spans="1:31" s="11" customFormat="1" ht="15" customHeight="1" x14ac:dyDescent="0.3">
      <c r="A258" s="59"/>
      <c r="B258" s="80"/>
      <c r="C258" s="174"/>
      <c r="D258" s="174"/>
      <c r="E258" s="17"/>
      <c r="F258" s="18"/>
      <c r="G258" s="18"/>
      <c r="H258" s="18"/>
      <c r="I258" s="18"/>
      <c r="J258" s="18"/>
      <c r="K258" s="18"/>
      <c r="L258" s="18"/>
      <c r="M258" s="18"/>
      <c r="N258" s="165"/>
      <c r="O258" s="165"/>
      <c r="P258" s="18"/>
      <c r="Q258" s="18"/>
      <c r="R258" s="18"/>
      <c r="S258" s="18"/>
      <c r="T258" s="18"/>
      <c r="U258" s="18"/>
      <c r="V258" s="18"/>
      <c r="W258" s="18"/>
      <c r="X258" s="165"/>
      <c r="Y258" s="165"/>
      <c r="Z258" s="18"/>
      <c r="AA258" s="18"/>
      <c r="AB258" s="18"/>
      <c r="AC258" s="18"/>
      <c r="AD258" s="18"/>
      <c r="AE258" s="18"/>
    </row>
    <row r="259" spans="1:31" s="11" customFormat="1" ht="15" customHeight="1" x14ac:dyDescent="0.3">
      <c r="A259" s="59"/>
      <c r="B259" s="80"/>
      <c r="C259" s="174"/>
      <c r="D259" s="174"/>
      <c r="E259" s="17"/>
      <c r="F259" s="18"/>
      <c r="G259" s="18"/>
      <c r="H259" s="18"/>
      <c r="I259" s="18"/>
      <c r="J259" s="18"/>
      <c r="K259" s="18"/>
      <c r="L259" s="18"/>
      <c r="M259" s="18"/>
      <c r="N259" s="165"/>
      <c r="O259" s="165"/>
      <c r="P259" s="18"/>
      <c r="Q259" s="18"/>
      <c r="R259" s="18"/>
      <c r="S259" s="18"/>
      <c r="T259" s="18"/>
      <c r="U259" s="18"/>
      <c r="V259" s="18"/>
      <c r="W259" s="18"/>
      <c r="X259" s="165"/>
      <c r="Y259" s="165"/>
      <c r="Z259" s="18"/>
      <c r="AA259" s="18"/>
      <c r="AB259" s="18"/>
      <c r="AC259" s="18"/>
      <c r="AD259" s="18"/>
      <c r="AE259" s="18"/>
    </row>
    <row r="260" spans="1:31" s="11" customFormat="1" ht="15" customHeight="1" x14ac:dyDescent="0.3">
      <c r="A260" s="59"/>
      <c r="B260" s="80"/>
      <c r="C260" s="174"/>
      <c r="D260" s="174"/>
      <c r="E260" s="17"/>
      <c r="F260" s="18"/>
      <c r="G260" s="18"/>
      <c r="H260" s="18"/>
      <c r="I260" s="18"/>
      <c r="J260" s="18"/>
      <c r="K260" s="18"/>
      <c r="L260" s="18"/>
      <c r="M260" s="18"/>
      <c r="N260" s="165"/>
      <c r="O260" s="165"/>
      <c r="P260" s="18"/>
      <c r="Q260" s="18"/>
      <c r="R260" s="18"/>
      <c r="S260" s="18"/>
      <c r="T260" s="18"/>
      <c r="U260" s="18"/>
      <c r="V260" s="18"/>
      <c r="W260" s="18"/>
      <c r="X260" s="165"/>
      <c r="Y260" s="165"/>
      <c r="Z260" s="18"/>
      <c r="AA260" s="18"/>
      <c r="AB260" s="18"/>
      <c r="AC260" s="18"/>
      <c r="AD260" s="18"/>
      <c r="AE260" s="18"/>
    </row>
    <row r="261" spans="1:31" s="11" customFormat="1" ht="15" customHeight="1" x14ac:dyDescent="0.3">
      <c r="A261" s="59"/>
      <c r="B261" s="80"/>
      <c r="C261" s="174"/>
      <c r="D261" s="174"/>
      <c r="E261" s="17"/>
      <c r="F261" s="18"/>
      <c r="G261" s="18"/>
      <c r="H261" s="18"/>
      <c r="I261" s="18"/>
      <c r="J261" s="18"/>
      <c r="K261" s="18"/>
      <c r="L261" s="18"/>
      <c r="M261" s="18"/>
      <c r="N261" s="165"/>
      <c r="O261" s="165"/>
      <c r="P261" s="18"/>
      <c r="Q261" s="18"/>
      <c r="R261" s="18"/>
      <c r="S261" s="18"/>
      <c r="T261" s="18"/>
      <c r="U261" s="18"/>
      <c r="V261" s="18"/>
      <c r="W261" s="18"/>
      <c r="X261" s="165"/>
      <c r="Y261" s="165"/>
      <c r="Z261" s="18"/>
      <c r="AA261" s="18"/>
      <c r="AB261" s="18"/>
      <c r="AC261" s="18"/>
      <c r="AD261" s="18"/>
      <c r="AE261" s="18"/>
    </row>
    <row r="262" spans="1:31" s="11" customFormat="1" ht="15" customHeight="1" x14ac:dyDescent="0.3">
      <c r="A262" s="59"/>
      <c r="B262" s="80"/>
      <c r="C262" s="174"/>
      <c r="D262" s="174"/>
      <c r="E262" s="17"/>
      <c r="F262" s="18"/>
      <c r="G262" s="18"/>
      <c r="H262" s="18"/>
      <c r="I262" s="18"/>
      <c r="J262" s="18"/>
      <c r="K262" s="18"/>
      <c r="L262" s="18"/>
      <c r="M262" s="18"/>
      <c r="N262" s="165"/>
      <c r="O262" s="165"/>
      <c r="P262" s="18"/>
      <c r="Q262" s="18"/>
      <c r="R262" s="18"/>
      <c r="S262" s="18"/>
      <c r="T262" s="18"/>
      <c r="U262" s="18"/>
      <c r="V262" s="18"/>
      <c r="W262" s="18"/>
      <c r="X262" s="165"/>
      <c r="Y262" s="165"/>
      <c r="Z262" s="18"/>
      <c r="AA262" s="18"/>
      <c r="AB262" s="18"/>
      <c r="AC262" s="18"/>
      <c r="AD262" s="18"/>
      <c r="AE262" s="18"/>
    </row>
    <row r="263" spans="1:31" s="11" customFormat="1" ht="15" customHeight="1" x14ac:dyDescent="0.3">
      <c r="A263" s="59"/>
      <c r="B263" s="80"/>
      <c r="C263" s="174"/>
      <c r="D263" s="174"/>
      <c r="E263" s="17"/>
      <c r="F263" s="18"/>
      <c r="G263" s="18"/>
      <c r="H263" s="18"/>
      <c r="I263" s="18"/>
      <c r="J263" s="18"/>
      <c r="K263" s="18"/>
      <c r="L263" s="18"/>
      <c r="M263" s="18"/>
      <c r="N263" s="165"/>
      <c r="O263" s="165"/>
      <c r="P263" s="18"/>
      <c r="Q263" s="18"/>
      <c r="R263" s="18"/>
      <c r="S263" s="18"/>
      <c r="T263" s="18"/>
      <c r="U263" s="18"/>
      <c r="V263" s="18"/>
      <c r="W263" s="18"/>
      <c r="X263" s="165"/>
      <c r="Y263" s="165"/>
      <c r="Z263" s="18"/>
      <c r="AA263" s="18"/>
      <c r="AB263" s="18"/>
      <c r="AC263" s="18"/>
      <c r="AD263" s="18"/>
      <c r="AE263" s="18"/>
    </row>
    <row r="264" spans="1:31" s="11" customFormat="1" ht="15" customHeight="1" x14ac:dyDescent="0.3">
      <c r="A264" s="59"/>
      <c r="B264" s="80"/>
      <c r="C264" s="174"/>
      <c r="D264" s="174"/>
      <c r="E264" s="17"/>
      <c r="F264" s="18"/>
      <c r="G264" s="18"/>
      <c r="H264" s="18"/>
      <c r="I264" s="18"/>
      <c r="J264" s="18"/>
      <c r="K264" s="18"/>
      <c r="L264" s="18"/>
      <c r="M264" s="18"/>
      <c r="N264" s="165"/>
      <c r="O264" s="165"/>
      <c r="P264" s="18"/>
      <c r="Q264" s="18"/>
      <c r="R264" s="18"/>
      <c r="S264" s="18"/>
      <c r="T264" s="18"/>
      <c r="U264" s="18"/>
      <c r="V264" s="18"/>
      <c r="W264" s="18"/>
      <c r="X264" s="165"/>
      <c r="Y264" s="165"/>
      <c r="Z264" s="18"/>
      <c r="AA264" s="18"/>
      <c r="AB264" s="18"/>
      <c r="AC264" s="18"/>
      <c r="AD264" s="18"/>
      <c r="AE264" s="18"/>
    </row>
    <row r="265" spans="1:31" s="11" customFormat="1" ht="15" customHeight="1" x14ac:dyDescent="0.3">
      <c r="A265" s="59"/>
      <c r="B265" s="80"/>
      <c r="C265" s="174"/>
      <c r="D265" s="174"/>
      <c r="E265" s="17"/>
      <c r="F265" s="18"/>
      <c r="G265" s="18"/>
      <c r="H265" s="18"/>
      <c r="I265" s="18"/>
      <c r="J265" s="18"/>
      <c r="K265" s="18"/>
      <c r="L265" s="18"/>
      <c r="M265" s="18"/>
      <c r="N265" s="165"/>
      <c r="O265" s="165"/>
      <c r="P265" s="18"/>
      <c r="Q265" s="18"/>
      <c r="R265" s="18"/>
      <c r="S265" s="18"/>
      <c r="T265" s="18"/>
      <c r="U265" s="18"/>
      <c r="V265" s="18"/>
      <c r="W265" s="18"/>
      <c r="X265" s="165"/>
      <c r="Y265" s="165"/>
      <c r="Z265" s="18"/>
      <c r="AA265" s="18"/>
      <c r="AB265" s="18"/>
      <c r="AC265" s="18"/>
      <c r="AD265" s="18"/>
      <c r="AE265" s="18"/>
    </row>
    <row r="266" spans="1:31" s="11" customFormat="1" ht="15" customHeight="1" x14ac:dyDescent="0.3">
      <c r="A266" s="59"/>
      <c r="B266" s="80"/>
      <c r="C266" s="174"/>
      <c r="D266" s="174"/>
      <c r="E266" s="17"/>
      <c r="F266" s="18"/>
      <c r="G266" s="18"/>
      <c r="H266" s="18"/>
      <c r="I266" s="18"/>
      <c r="J266" s="18"/>
      <c r="K266" s="18"/>
      <c r="L266" s="18"/>
      <c r="M266" s="18"/>
      <c r="N266" s="165"/>
      <c r="O266" s="165"/>
      <c r="P266" s="18"/>
      <c r="Q266" s="18"/>
      <c r="R266" s="18"/>
      <c r="S266" s="18"/>
      <c r="T266" s="18"/>
      <c r="U266" s="18"/>
      <c r="V266" s="18"/>
      <c r="W266" s="18"/>
      <c r="X266" s="165"/>
      <c r="Y266" s="165"/>
      <c r="Z266" s="18"/>
      <c r="AA266" s="18"/>
      <c r="AB266" s="18"/>
      <c r="AC266" s="18"/>
      <c r="AD266" s="18"/>
      <c r="AE266" s="18"/>
    </row>
    <row r="267" spans="1:31" s="11" customFormat="1" ht="15" customHeight="1" x14ac:dyDescent="0.3">
      <c r="A267" s="59"/>
      <c r="B267" s="80"/>
      <c r="C267" s="174"/>
      <c r="D267" s="174"/>
      <c r="E267" s="17"/>
      <c r="F267" s="18"/>
      <c r="G267" s="18"/>
      <c r="H267" s="18"/>
      <c r="I267" s="18"/>
      <c r="J267" s="18"/>
      <c r="K267" s="18"/>
      <c r="L267" s="18"/>
      <c r="M267" s="18"/>
      <c r="N267" s="165"/>
      <c r="O267" s="165"/>
      <c r="P267" s="18"/>
      <c r="Q267" s="18"/>
      <c r="R267" s="18"/>
      <c r="S267" s="18"/>
      <c r="T267" s="18"/>
      <c r="U267" s="18"/>
      <c r="V267" s="18"/>
      <c r="W267" s="18"/>
      <c r="X267" s="165"/>
      <c r="Y267" s="165"/>
      <c r="Z267" s="18"/>
      <c r="AA267" s="18"/>
      <c r="AB267" s="18"/>
      <c r="AC267" s="18"/>
      <c r="AD267" s="18"/>
      <c r="AE267" s="18"/>
    </row>
    <row r="268" spans="1:31" s="11" customFormat="1" ht="15" customHeight="1" x14ac:dyDescent="0.3">
      <c r="A268" s="59"/>
      <c r="B268" s="80"/>
      <c r="C268" s="174"/>
      <c r="D268" s="174"/>
      <c r="E268" s="17"/>
      <c r="F268" s="18"/>
      <c r="G268" s="18"/>
      <c r="H268" s="18"/>
      <c r="I268" s="18"/>
      <c r="J268" s="18"/>
      <c r="K268" s="18"/>
      <c r="L268" s="18"/>
      <c r="M268" s="18"/>
      <c r="N268" s="165"/>
      <c r="O268" s="165"/>
      <c r="P268" s="18"/>
      <c r="Q268" s="18"/>
      <c r="R268" s="18"/>
      <c r="S268" s="18"/>
      <c r="T268" s="18"/>
      <c r="U268" s="18"/>
      <c r="V268" s="18"/>
      <c r="W268" s="18"/>
      <c r="X268" s="165"/>
      <c r="Y268" s="165"/>
      <c r="Z268" s="18"/>
      <c r="AA268" s="18"/>
      <c r="AB268" s="18"/>
      <c r="AC268" s="18"/>
      <c r="AD268" s="18"/>
      <c r="AE268" s="18"/>
    </row>
    <row r="269" spans="1:31" s="11" customFormat="1" ht="15" customHeight="1" x14ac:dyDescent="0.3">
      <c r="A269" s="59"/>
      <c r="B269" s="80"/>
      <c r="C269" s="174"/>
      <c r="D269" s="174"/>
      <c r="E269" s="17"/>
      <c r="F269" s="18"/>
      <c r="G269" s="18"/>
      <c r="H269" s="18"/>
      <c r="I269" s="18"/>
      <c r="J269" s="18"/>
      <c r="K269" s="18"/>
      <c r="L269" s="18"/>
      <c r="M269" s="18"/>
      <c r="N269" s="165"/>
      <c r="O269" s="165"/>
      <c r="P269" s="18"/>
      <c r="Q269" s="18"/>
      <c r="R269" s="18"/>
      <c r="S269" s="18"/>
      <c r="T269" s="18"/>
      <c r="U269" s="18"/>
      <c r="V269" s="18"/>
      <c r="W269" s="18"/>
      <c r="X269" s="165"/>
      <c r="Y269" s="165"/>
      <c r="Z269" s="18"/>
      <c r="AA269" s="18"/>
      <c r="AB269" s="18"/>
      <c r="AC269" s="18"/>
      <c r="AD269" s="18"/>
      <c r="AE269" s="18"/>
    </row>
    <row r="270" spans="1:31" s="11" customFormat="1" ht="15" customHeight="1" x14ac:dyDescent="0.3">
      <c r="A270" s="59"/>
      <c r="B270" s="80"/>
      <c r="C270" s="174"/>
      <c r="D270" s="174"/>
      <c r="E270" s="17"/>
      <c r="F270" s="18"/>
      <c r="G270" s="18"/>
      <c r="H270" s="18"/>
      <c r="I270" s="18"/>
      <c r="J270" s="18"/>
      <c r="K270" s="18"/>
      <c r="L270" s="18"/>
      <c r="M270" s="18"/>
      <c r="N270" s="165"/>
      <c r="O270" s="165"/>
      <c r="P270" s="18"/>
      <c r="Q270" s="18"/>
      <c r="R270" s="18"/>
      <c r="S270" s="18"/>
      <c r="T270" s="18"/>
      <c r="U270" s="18"/>
      <c r="V270" s="18"/>
      <c r="W270" s="18"/>
      <c r="X270" s="165"/>
      <c r="Y270" s="165"/>
      <c r="Z270" s="18"/>
      <c r="AA270" s="18"/>
      <c r="AB270" s="18"/>
      <c r="AC270" s="18"/>
      <c r="AD270" s="18"/>
      <c r="AE270" s="18"/>
    </row>
    <row r="271" spans="1:31" s="11" customFormat="1" ht="15" customHeight="1" x14ac:dyDescent="0.3">
      <c r="A271" s="59"/>
      <c r="B271" s="80"/>
      <c r="C271" s="174"/>
      <c r="D271" s="174"/>
      <c r="E271" s="17"/>
      <c r="F271" s="18"/>
      <c r="G271" s="18"/>
      <c r="H271" s="18"/>
      <c r="I271" s="18"/>
      <c r="J271" s="18"/>
      <c r="K271" s="18"/>
      <c r="L271" s="18"/>
      <c r="M271" s="18"/>
      <c r="N271" s="165"/>
      <c r="O271" s="165"/>
      <c r="P271" s="18"/>
      <c r="Q271" s="18"/>
      <c r="R271" s="18"/>
      <c r="S271" s="18"/>
      <c r="T271" s="18"/>
      <c r="U271" s="18"/>
      <c r="V271" s="18"/>
      <c r="W271" s="18"/>
      <c r="X271" s="165"/>
      <c r="Y271" s="165"/>
      <c r="Z271" s="18"/>
      <c r="AA271" s="18"/>
      <c r="AB271" s="18"/>
      <c r="AC271" s="18"/>
      <c r="AD271" s="18"/>
      <c r="AE271" s="18"/>
    </row>
    <row r="272" spans="1:31" s="11" customFormat="1" ht="15" customHeight="1" x14ac:dyDescent="0.3">
      <c r="A272" s="59"/>
      <c r="B272" s="80"/>
      <c r="C272" s="174"/>
      <c r="D272" s="174"/>
      <c r="E272" s="17"/>
      <c r="F272" s="18"/>
      <c r="G272" s="18"/>
      <c r="H272" s="18"/>
      <c r="I272" s="18"/>
      <c r="J272" s="18"/>
      <c r="K272" s="18"/>
      <c r="L272" s="18"/>
      <c r="M272" s="18"/>
      <c r="N272" s="165"/>
      <c r="O272" s="165"/>
      <c r="P272" s="18"/>
      <c r="Q272" s="18"/>
      <c r="R272" s="18"/>
      <c r="S272" s="18"/>
      <c r="T272" s="18"/>
      <c r="U272" s="18"/>
      <c r="V272" s="18"/>
      <c r="W272" s="18"/>
      <c r="X272" s="165"/>
      <c r="Y272" s="165"/>
      <c r="Z272" s="18"/>
      <c r="AA272" s="18"/>
      <c r="AB272" s="18"/>
      <c r="AC272" s="18"/>
      <c r="AD272" s="18"/>
      <c r="AE272" s="18"/>
    </row>
    <row r="273" spans="1:31" s="11" customFormat="1" ht="15" customHeight="1" x14ac:dyDescent="0.3">
      <c r="A273" s="59"/>
      <c r="B273" s="80"/>
      <c r="C273" s="174"/>
      <c r="D273" s="174"/>
      <c r="E273" s="17"/>
      <c r="F273" s="18"/>
      <c r="G273" s="18"/>
      <c r="H273" s="18"/>
      <c r="I273" s="18"/>
      <c r="J273" s="18"/>
      <c r="K273" s="18"/>
      <c r="L273" s="18"/>
      <c r="M273" s="18"/>
      <c r="N273" s="165"/>
      <c r="O273" s="165"/>
      <c r="P273" s="18"/>
      <c r="Q273" s="18"/>
      <c r="R273" s="18"/>
      <c r="S273" s="18"/>
      <c r="T273" s="18"/>
      <c r="U273" s="18"/>
      <c r="V273" s="18"/>
      <c r="W273" s="18"/>
      <c r="X273" s="165"/>
      <c r="Y273" s="165"/>
      <c r="Z273" s="18"/>
      <c r="AA273" s="18"/>
      <c r="AB273" s="18"/>
      <c r="AC273" s="18"/>
      <c r="AD273" s="18"/>
      <c r="AE273" s="18"/>
    </row>
    <row r="274" spans="1:31" s="11" customFormat="1" ht="15" customHeight="1" x14ac:dyDescent="0.3">
      <c r="A274" s="59"/>
      <c r="B274" s="80"/>
      <c r="C274" s="174"/>
      <c r="D274" s="174"/>
      <c r="E274" s="17"/>
      <c r="F274" s="18"/>
      <c r="G274" s="18"/>
      <c r="H274" s="18"/>
      <c r="I274" s="18"/>
      <c r="J274" s="18"/>
      <c r="K274" s="18"/>
      <c r="L274" s="18"/>
      <c r="M274" s="18"/>
      <c r="N274" s="165"/>
      <c r="O274" s="165"/>
      <c r="P274" s="18"/>
      <c r="Q274" s="18"/>
      <c r="R274" s="18"/>
      <c r="S274" s="18"/>
      <c r="T274" s="18"/>
      <c r="U274" s="18"/>
      <c r="V274" s="18"/>
      <c r="W274" s="18"/>
      <c r="X274" s="165"/>
      <c r="Y274" s="165"/>
      <c r="Z274" s="18"/>
      <c r="AA274" s="18"/>
      <c r="AB274" s="18"/>
      <c r="AC274" s="18"/>
      <c r="AD274" s="18"/>
      <c r="AE274" s="18"/>
    </row>
    <row r="275" spans="1:31" s="11" customFormat="1" ht="15" customHeight="1" x14ac:dyDescent="0.3">
      <c r="A275" s="59"/>
      <c r="B275" s="80"/>
      <c r="C275" s="174"/>
      <c r="D275" s="174"/>
      <c r="E275" s="17"/>
      <c r="F275" s="18"/>
      <c r="G275" s="18"/>
      <c r="H275" s="18"/>
      <c r="I275" s="18"/>
      <c r="J275" s="18"/>
      <c r="K275" s="18"/>
      <c r="L275" s="18"/>
      <c r="M275" s="18"/>
      <c r="N275" s="165"/>
      <c r="O275" s="165"/>
      <c r="P275" s="18"/>
      <c r="Q275" s="18"/>
      <c r="R275" s="18"/>
      <c r="S275" s="18"/>
      <c r="T275" s="18"/>
      <c r="U275" s="18"/>
      <c r="V275" s="18"/>
      <c r="W275" s="18"/>
      <c r="X275" s="165"/>
      <c r="Y275" s="165"/>
      <c r="Z275" s="18"/>
      <c r="AA275" s="18"/>
      <c r="AB275" s="18"/>
      <c r="AC275" s="18"/>
      <c r="AD275" s="18"/>
      <c r="AE275" s="18"/>
    </row>
    <row r="276" spans="1:31" s="11" customFormat="1" ht="15" customHeight="1" x14ac:dyDescent="0.3">
      <c r="A276" s="59"/>
      <c r="B276" s="80"/>
      <c r="C276" s="174"/>
      <c r="D276" s="174"/>
      <c r="E276" s="17"/>
      <c r="F276" s="18"/>
      <c r="G276" s="18"/>
      <c r="H276" s="18"/>
      <c r="I276" s="18"/>
      <c r="J276" s="18"/>
      <c r="K276" s="18"/>
      <c r="L276" s="18"/>
      <c r="M276" s="18"/>
      <c r="N276" s="165"/>
      <c r="O276" s="165"/>
      <c r="P276" s="18"/>
      <c r="Q276" s="18"/>
      <c r="R276" s="18"/>
      <c r="S276" s="18"/>
      <c r="T276" s="18"/>
      <c r="U276" s="18"/>
      <c r="V276" s="18"/>
      <c r="W276" s="18"/>
      <c r="X276" s="165"/>
      <c r="Y276" s="165"/>
      <c r="Z276" s="18"/>
      <c r="AA276" s="18"/>
      <c r="AB276" s="18"/>
      <c r="AC276" s="18"/>
      <c r="AD276" s="18"/>
      <c r="AE276" s="18"/>
    </row>
    <row r="277" spans="1:31" s="11" customFormat="1" ht="15" customHeight="1" x14ac:dyDescent="0.3">
      <c r="A277" s="59"/>
      <c r="B277" s="80"/>
      <c r="C277" s="174"/>
      <c r="D277" s="174"/>
      <c r="E277" s="17"/>
      <c r="F277" s="18"/>
      <c r="G277" s="18"/>
      <c r="H277" s="18"/>
      <c r="I277" s="18"/>
      <c r="J277" s="18"/>
      <c r="K277" s="18"/>
      <c r="L277" s="18"/>
      <c r="M277" s="18"/>
      <c r="N277" s="165"/>
      <c r="O277" s="165"/>
      <c r="P277" s="18"/>
      <c r="Q277" s="18"/>
      <c r="R277" s="18"/>
      <c r="S277" s="18"/>
      <c r="T277" s="18"/>
      <c r="U277" s="18"/>
      <c r="V277" s="18"/>
      <c r="W277" s="18"/>
      <c r="X277" s="165"/>
      <c r="Y277" s="165"/>
      <c r="Z277" s="18"/>
      <c r="AA277" s="18"/>
      <c r="AB277" s="18"/>
      <c r="AC277" s="18"/>
      <c r="AD277" s="18"/>
      <c r="AE277" s="18"/>
    </row>
    <row r="278" spans="1:31" s="11" customFormat="1" ht="15" customHeight="1" x14ac:dyDescent="0.3">
      <c r="A278" s="59"/>
      <c r="B278" s="80"/>
      <c r="C278" s="174"/>
      <c r="D278" s="174"/>
      <c r="E278" s="17"/>
      <c r="F278" s="18"/>
      <c r="G278" s="18"/>
      <c r="H278" s="18"/>
      <c r="I278" s="18"/>
      <c r="J278" s="18"/>
      <c r="K278" s="18"/>
      <c r="L278" s="18"/>
      <c r="M278" s="18"/>
      <c r="N278" s="165"/>
      <c r="O278" s="165"/>
      <c r="P278" s="18"/>
      <c r="Q278" s="18"/>
      <c r="R278" s="18"/>
      <c r="S278" s="18"/>
      <c r="T278" s="18"/>
      <c r="U278" s="18"/>
      <c r="V278" s="18"/>
      <c r="W278" s="18"/>
      <c r="X278" s="165"/>
      <c r="Y278" s="165"/>
      <c r="Z278" s="18"/>
      <c r="AA278" s="18"/>
      <c r="AB278" s="18"/>
      <c r="AC278" s="18"/>
      <c r="AD278" s="18"/>
      <c r="AE278" s="18"/>
    </row>
    <row r="279" spans="1:31" s="11" customFormat="1" ht="15" customHeight="1" x14ac:dyDescent="0.3">
      <c r="A279" s="59"/>
      <c r="B279" s="80"/>
      <c r="C279" s="174"/>
      <c r="D279" s="174"/>
      <c r="E279" s="17"/>
      <c r="F279" s="18"/>
      <c r="G279" s="18"/>
      <c r="H279" s="18"/>
      <c r="I279" s="18"/>
      <c r="J279" s="18"/>
      <c r="K279" s="18"/>
      <c r="L279" s="18"/>
      <c r="M279" s="18"/>
      <c r="N279" s="165"/>
      <c r="O279" s="165"/>
      <c r="P279" s="18"/>
      <c r="Q279" s="18"/>
      <c r="R279" s="18"/>
      <c r="S279" s="18"/>
      <c r="T279" s="18"/>
      <c r="U279" s="18"/>
      <c r="V279" s="18"/>
      <c r="W279" s="18"/>
      <c r="X279" s="165"/>
      <c r="Y279" s="165"/>
      <c r="Z279" s="18"/>
      <c r="AA279" s="18"/>
      <c r="AB279" s="18"/>
      <c r="AC279" s="18"/>
      <c r="AD279" s="18"/>
      <c r="AE279" s="18"/>
    </row>
    <row r="280" spans="1:31" s="11" customFormat="1" ht="15" customHeight="1" x14ac:dyDescent="0.3">
      <c r="A280" s="59"/>
      <c r="B280" s="80"/>
      <c r="C280" s="174"/>
      <c r="D280" s="174"/>
      <c r="E280" s="17"/>
      <c r="F280" s="18"/>
      <c r="G280" s="18"/>
      <c r="H280" s="18"/>
      <c r="I280" s="18"/>
      <c r="J280" s="18"/>
      <c r="K280" s="18"/>
      <c r="L280" s="18"/>
      <c r="M280" s="18"/>
      <c r="N280" s="165"/>
      <c r="O280" s="165"/>
      <c r="P280" s="18"/>
      <c r="Q280" s="18"/>
      <c r="R280" s="18"/>
      <c r="S280" s="18"/>
      <c r="T280" s="18"/>
      <c r="U280" s="18"/>
      <c r="V280" s="18"/>
      <c r="W280" s="18"/>
      <c r="X280" s="165"/>
      <c r="Y280" s="165"/>
      <c r="Z280" s="18"/>
      <c r="AA280" s="18"/>
      <c r="AB280" s="18"/>
      <c r="AC280" s="18"/>
      <c r="AD280" s="18"/>
      <c r="AE280" s="18"/>
    </row>
    <row r="281" spans="1:31" s="11" customFormat="1" ht="15" customHeight="1" x14ac:dyDescent="0.3">
      <c r="A281" s="59"/>
      <c r="B281" s="80"/>
      <c r="C281" s="174"/>
      <c r="D281" s="174"/>
      <c r="E281" s="17"/>
      <c r="F281" s="18"/>
      <c r="G281" s="18"/>
      <c r="H281" s="18"/>
      <c r="I281" s="18"/>
      <c r="J281" s="18"/>
      <c r="K281" s="18"/>
      <c r="L281" s="18"/>
      <c r="M281" s="18"/>
      <c r="N281" s="165"/>
      <c r="O281" s="165"/>
      <c r="P281" s="18"/>
      <c r="Q281" s="18"/>
      <c r="R281" s="18"/>
      <c r="S281" s="18"/>
      <c r="T281" s="18"/>
      <c r="U281" s="18"/>
      <c r="V281" s="18"/>
      <c r="W281" s="18"/>
      <c r="X281" s="165"/>
      <c r="Y281" s="165"/>
      <c r="Z281" s="18"/>
      <c r="AA281" s="18"/>
      <c r="AB281" s="18"/>
      <c r="AC281" s="18"/>
      <c r="AD281" s="18"/>
      <c r="AE281" s="18"/>
    </row>
    <row r="282" spans="1:31" s="11" customFormat="1" ht="15" customHeight="1" x14ac:dyDescent="0.3">
      <c r="A282" s="59"/>
      <c r="B282" s="80"/>
      <c r="C282" s="174"/>
      <c r="D282" s="174"/>
      <c r="E282" s="17"/>
      <c r="F282" s="18"/>
      <c r="G282" s="18"/>
      <c r="H282" s="18"/>
      <c r="I282" s="18"/>
      <c r="J282" s="18"/>
      <c r="K282" s="18"/>
      <c r="L282" s="18"/>
      <c r="M282" s="18"/>
      <c r="N282" s="165"/>
      <c r="O282" s="165"/>
      <c r="P282" s="18"/>
      <c r="Q282" s="18"/>
      <c r="R282" s="18"/>
      <c r="S282" s="18"/>
      <c r="T282" s="18"/>
      <c r="U282" s="18"/>
      <c r="V282" s="18"/>
      <c r="W282" s="18"/>
      <c r="X282" s="165"/>
      <c r="Y282" s="165"/>
      <c r="Z282" s="18"/>
      <c r="AA282" s="18"/>
      <c r="AB282" s="18"/>
      <c r="AC282" s="18"/>
      <c r="AD282" s="18"/>
      <c r="AE282" s="18"/>
    </row>
    <row r="283" spans="1:31" s="11" customFormat="1" ht="15" customHeight="1" x14ac:dyDescent="0.3">
      <c r="A283" s="59"/>
      <c r="B283" s="80"/>
      <c r="C283" s="174"/>
      <c r="D283" s="174"/>
      <c r="E283" s="17"/>
      <c r="F283" s="18"/>
      <c r="G283" s="18"/>
      <c r="H283" s="18"/>
      <c r="I283" s="18"/>
      <c r="J283" s="18"/>
      <c r="K283" s="18"/>
      <c r="L283" s="18"/>
      <c r="M283" s="18"/>
      <c r="N283" s="165"/>
      <c r="O283" s="165"/>
      <c r="P283" s="18"/>
      <c r="Q283" s="18"/>
      <c r="R283" s="18"/>
      <c r="S283" s="18"/>
      <c r="T283" s="18"/>
      <c r="U283" s="18"/>
      <c r="V283" s="18"/>
      <c r="W283" s="18"/>
      <c r="X283" s="165"/>
      <c r="Y283" s="165"/>
      <c r="Z283" s="18"/>
      <c r="AA283" s="18"/>
      <c r="AB283" s="18"/>
      <c r="AC283" s="18"/>
      <c r="AD283" s="18"/>
      <c r="AE283" s="18"/>
    </row>
    <row r="284" spans="1:31" s="11" customFormat="1" ht="15" customHeight="1" x14ac:dyDescent="0.3">
      <c r="A284" s="59"/>
      <c r="B284" s="80"/>
      <c r="C284" s="174"/>
      <c r="D284" s="174"/>
      <c r="E284" s="17"/>
      <c r="F284" s="18"/>
      <c r="G284" s="18"/>
      <c r="H284" s="18"/>
      <c r="I284" s="18"/>
      <c r="J284" s="18"/>
      <c r="K284" s="18"/>
      <c r="L284" s="18"/>
      <c r="M284" s="18"/>
      <c r="N284" s="165"/>
      <c r="O284" s="165"/>
      <c r="P284" s="18"/>
      <c r="Q284" s="18"/>
      <c r="R284" s="18"/>
      <c r="S284" s="18"/>
      <c r="T284" s="18"/>
      <c r="U284" s="18"/>
      <c r="V284" s="18"/>
      <c r="W284" s="18"/>
      <c r="X284" s="165"/>
      <c r="Y284" s="165"/>
      <c r="Z284" s="18"/>
      <c r="AA284" s="18"/>
      <c r="AB284" s="18"/>
      <c r="AC284" s="18"/>
      <c r="AD284" s="18"/>
      <c r="AE284" s="18"/>
    </row>
    <row r="285" spans="1:31" s="11" customFormat="1" ht="15" customHeight="1" x14ac:dyDescent="0.3">
      <c r="A285" s="59"/>
      <c r="B285" s="80"/>
      <c r="C285" s="174"/>
      <c r="D285" s="174"/>
      <c r="E285" s="17"/>
      <c r="F285" s="18"/>
      <c r="G285" s="18"/>
      <c r="H285" s="18"/>
      <c r="I285" s="18"/>
      <c r="J285" s="18"/>
      <c r="K285" s="18"/>
      <c r="L285" s="18"/>
      <c r="M285" s="18"/>
      <c r="N285" s="165"/>
      <c r="O285" s="165"/>
      <c r="P285" s="18"/>
      <c r="Q285" s="18"/>
      <c r="R285" s="18"/>
      <c r="S285" s="18"/>
      <c r="T285" s="18"/>
      <c r="U285" s="18"/>
      <c r="V285" s="18"/>
      <c r="W285" s="18"/>
      <c r="X285" s="165"/>
      <c r="Y285" s="165"/>
      <c r="Z285" s="18"/>
      <c r="AA285" s="18"/>
      <c r="AB285" s="18"/>
      <c r="AC285" s="18"/>
      <c r="AD285" s="18"/>
      <c r="AE285" s="18"/>
    </row>
    <row r="286" spans="1:31" s="11" customFormat="1" ht="15" customHeight="1" x14ac:dyDescent="0.3">
      <c r="A286" s="59"/>
      <c r="B286" s="80"/>
      <c r="C286" s="174"/>
      <c r="D286" s="174"/>
      <c r="E286" s="17"/>
      <c r="F286" s="18"/>
      <c r="G286" s="18"/>
      <c r="H286" s="18"/>
      <c r="I286" s="18"/>
      <c r="J286" s="18"/>
      <c r="K286" s="18"/>
      <c r="L286" s="18"/>
      <c r="M286" s="18"/>
      <c r="N286" s="165"/>
      <c r="O286" s="165"/>
      <c r="P286" s="18"/>
      <c r="Q286" s="18"/>
      <c r="R286" s="18"/>
      <c r="S286" s="18"/>
      <c r="T286" s="18"/>
      <c r="U286" s="18"/>
      <c r="V286" s="18"/>
      <c r="W286" s="18"/>
      <c r="X286" s="165"/>
      <c r="Y286" s="165"/>
      <c r="Z286" s="18"/>
      <c r="AA286" s="18"/>
      <c r="AB286" s="18"/>
      <c r="AC286" s="18"/>
      <c r="AD286" s="18"/>
      <c r="AE286" s="18"/>
    </row>
    <row r="287" spans="1:31" s="11" customFormat="1" ht="15" customHeight="1" x14ac:dyDescent="0.3">
      <c r="A287" s="59"/>
      <c r="B287" s="80"/>
      <c r="C287" s="174"/>
      <c r="D287" s="174"/>
      <c r="E287" s="17"/>
      <c r="F287" s="18"/>
      <c r="G287" s="18"/>
      <c r="H287" s="18"/>
      <c r="I287" s="18"/>
      <c r="J287" s="18"/>
      <c r="K287" s="18"/>
      <c r="L287" s="18"/>
      <c r="M287" s="18"/>
      <c r="N287" s="165"/>
      <c r="O287" s="165"/>
      <c r="P287" s="18"/>
      <c r="Q287" s="18"/>
      <c r="R287" s="18"/>
      <c r="S287" s="18"/>
      <c r="T287" s="18"/>
      <c r="U287" s="18"/>
      <c r="V287" s="18"/>
      <c r="W287" s="18"/>
      <c r="X287" s="165"/>
      <c r="Y287" s="165"/>
      <c r="Z287" s="18"/>
      <c r="AA287" s="18"/>
      <c r="AB287" s="18"/>
      <c r="AC287" s="18"/>
      <c r="AD287" s="18"/>
      <c r="AE287" s="18"/>
    </row>
    <row r="288" spans="1:31" s="11" customFormat="1" ht="15" customHeight="1" x14ac:dyDescent="0.3">
      <c r="A288" s="59"/>
      <c r="B288" s="80"/>
      <c r="C288" s="174"/>
      <c r="D288" s="174"/>
      <c r="E288" s="17"/>
      <c r="F288" s="18"/>
      <c r="G288" s="18"/>
      <c r="H288" s="18"/>
      <c r="I288" s="18"/>
      <c r="J288" s="18"/>
      <c r="K288" s="18"/>
      <c r="L288" s="18"/>
      <c r="M288" s="18"/>
      <c r="N288" s="165"/>
      <c r="O288" s="165"/>
      <c r="P288" s="18"/>
      <c r="Q288" s="18"/>
      <c r="R288" s="18"/>
      <c r="S288" s="18"/>
      <c r="T288" s="18"/>
      <c r="U288" s="18"/>
      <c r="V288" s="18"/>
      <c r="W288" s="18"/>
      <c r="X288" s="165"/>
      <c r="Y288" s="165"/>
      <c r="Z288" s="18"/>
      <c r="AA288" s="18"/>
      <c r="AB288" s="18"/>
      <c r="AC288" s="18"/>
      <c r="AD288" s="18"/>
      <c r="AE288" s="18"/>
    </row>
    <row r="289" spans="1:31" s="11" customFormat="1" ht="15" customHeight="1" x14ac:dyDescent="0.3">
      <c r="A289" s="59"/>
      <c r="B289" s="80"/>
      <c r="C289" s="174"/>
      <c r="D289" s="174"/>
      <c r="E289" s="17"/>
      <c r="F289" s="18"/>
      <c r="G289" s="18"/>
      <c r="H289" s="18"/>
      <c r="I289" s="18"/>
      <c r="J289" s="18"/>
      <c r="K289" s="18"/>
      <c r="L289" s="18"/>
      <c r="M289" s="18"/>
      <c r="N289" s="165"/>
      <c r="O289" s="165"/>
      <c r="P289" s="18"/>
      <c r="Q289" s="18"/>
      <c r="R289" s="18"/>
      <c r="S289" s="18"/>
      <c r="T289" s="18"/>
      <c r="U289" s="18"/>
      <c r="V289" s="18"/>
      <c r="W289" s="18"/>
      <c r="X289" s="165"/>
      <c r="Y289" s="165"/>
      <c r="Z289" s="18"/>
      <c r="AA289" s="18"/>
      <c r="AB289" s="18"/>
      <c r="AC289" s="18"/>
      <c r="AD289" s="18"/>
      <c r="AE289" s="18"/>
    </row>
    <row r="290" spans="1:31" s="11" customFormat="1" ht="15" customHeight="1" x14ac:dyDescent="0.3">
      <c r="A290" s="59"/>
      <c r="B290" s="80"/>
      <c r="C290" s="174"/>
      <c r="D290" s="174"/>
      <c r="E290" s="17"/>
      <c r="F290" s="18"/>
      <c r="G290" s="18"/>
      <c r="H290" s="18"/>
      <c r="I290" s="18"/>
      <c r="J290" s="18"/>
      <c r="K290" s="18"/>
      <c r="L290" s="18"/>
      <c r="M290" s="18"/>
      <c r="N290" s="165"/>
      <c r="O290" s="165"/>
      <c r="P290" s="18"/>
      <c r="Q290" s="18"/>
      <c r="R290" s="18"/>
      <c r="S290" s="18"/>
      <c r="T290" s="18"/>
      <c r="U290" s="18"/>
      <c r="V290" s="18"/>
      <c r="W290" s="18"/>
      <c r="X290" s="165"/>
      <c r="Y290" s="165"/>
      <c r="Z290" s="18"/>
      <c r="AA290" s="18"/>
      <c r="AB290" s="18"/>
      <c r="AC290" s="18"/>
      <c r="AD290" s="18"/>
      <c r="AE290" s="18"/>
    </row>
    <row r="291" spans="1:31" s="11" customFormat="1" ht="15" customHeight="1" x14ac:dyDescent="0.3">
      <c r="A291" s="59"/>
      <c r="B291" s="80"/>
      <c r="C291" s="174"/>
      <c r="D291" s="174"/>
      <c r="E291" s="17"/>
      <c r="F291" s="18"/>
      <c r="G291" s="18"/>
      <c r="H291" s="18"/>
      <c r="I291" s="18"/>
      <c r="J291" s="18"/>
      <c r="K291" s="18"/>
      <c r="L291" s="18"/>
      <c r="M291" s="18"/>
      <c r="N291" s="165"/>
      <c r="O291" s="165"/>
      <c r="P291" s="18"/>
      <c r="Q291" s="18"/>
      <c r="R291" s="18"/>
      <c r="S291" s="18"/>
      <c r="T291" s="18"/>
      <c r="U291" s="18"/>
      <c r="V291" s="18"/>
      <c r="W291" s="18"/>
      <c r="X291" s="165"/>
      <c r="Y291" s="165"/>
      <c r="Z291" s="18"/>
      <c r="AA291" s="18"/>
      <c r="AB291" s="18"/>
      <c r="AC291" s="18"/>
      <c r="AD291" s="18"/>
      <c r="AE291" s="18"/>
    </row>
    <row r="292" spans="1:31" s="11" customFormat="1" ht="15" customHeight="1" x14ac:dyDescent="0.3">
      <c r="A292" s="59"/>
      <c r="B292" s="80"/>
      <c r="C292" s="174"/>
      <c r="D292" s="174"/>
      <c r="E292" s="17"/>
      <c r="F292" s="18"/>
      <c r="G292" s="18"/>
      <c r="H292" s="18"/>
      <c r="I292" s="18"/>
      <c r="J292" s="18"/>
      <c r="K292" s="18"/>
      <c r="L292" s="18"/>
      <c r="M292" s="18"/>
      <c r="N292" s="165"/>
      <c r="O292" s="165"/>
      <c r="P292" s="18"/>
      <c r="Q292" s="18"/>
      <c r="R292" s="18"/>
      <c r="S292" s="18"/>
      <c r="T292" s="18"/>
      <c r="U292" s="18"/>
      <c r="V292" s="18"/>
      <c r="W292" s="18"/>
      <c r="X292" s="165"/>
      <c r="Y292" s="165"/>
      <c r="Z292" s="18"/>
      <c r="AA292" s="18"/>
      <c r="AB292" s="18"/>
      <c r="AC292" s="18"/>
      <c r="AD292" s="18"/>
      <c r="AE292" s="18"/>
    </row>
    <row r="293" spans="1:31" s="11" customFormat="1" ht="15" customHeight="1" x14ac:dyDescent="0.3">
      <c r="A293" s="59"/>
      <c r="B293" s="80"/>
      <c r="C293" s="174"/>
      <c r="D293" s="174"/>
      <c r="E293" s="17"/>
      <c r="F293" s="18"/>
      <c r="G293" s="18"/>
      <c r="H293" s="18"/>
      <c r="I293" s="18"/>
      <c r="J293" s="18"/>
      <c r="K293" s="18"/>
      <c r="L293" s="18"/>
      <c r="M293" s="18"/>
      <c r="N293" s="165"/>
      <c r="O293" s="165"/>
      <c r="P293" s="18"/>
      <c r="Q293" s="18"/>
      <c r="R293" s="18"/>
      <c r="S293" s="18"/>
      <c r="T293" s="18"/>
      <c r="U293" s="18"/>
      <c r="V293" s="18"/>
      <c r="W293" s="18"/>
      <c r="X293" s="165"/>
      <c r="Y293" s="165"/>
      <c r="Z293" s="18"/>
      <c r="AA293" s="18"/>
      <c r="AB293" s="18"/>
      <c r="AC293" s="18"/>
      <c r="AD293" s="18"/>
      <c r="AE293" s="18"/>
    </row>
    <row r="294" spans="1:31" s="11" customFormat="1" ht="15" customHeight="1" x14ac:dyDescent="0.3">
      <c r="A294" s="59"/>
      <c r="B294" s="80"/>
      <c r="C294" s="174"/>
      <c r="D294" s="174"/>
      <c r="E294" s="17"/>
      <c r="F294" s="18"/>
      <c r="G294" s="18"/>
      <c r="H294" s="18"/>
      <c r="I294" s="18"/>
      <c r="J294" s="18"/>
      <c r="K294" s="18"/>
      <c r="L294" s="18"/>
      <c r="M294" s="18"/>
      <c r="N294" s="165"/>
      <c r="O294" s="165"/>
      <c r="P294" s="18"/>
      <c r="Q294" s="18"/>
      <c r="R294" s="18"/>
      <c r="S294" s="18"/>
      <c r="T294" s="18"/>
      <c r="U294" s="18"/>
      <c r="V294" s="18"/>
      <c r="W294" s="18"/>
      <c r="X294" s="165"/>
      <c r="Y294" s="165"/>
      <c r="Z294" s="18"/>
      <c r="AA294" s="18"/>
      <c r="AB294" s="18"/>
      <c r="AC294" s="18"/>
      <c r="AD294" s="18"/>
      <c r="AE294" s="18"/>
    </row>
    <row r="295" spans="1:31" s="11" customFormat="1" ht="15" customHeight="1" x14ac:dyDescent="0.3">
      <c r="A295" s="59"/>
      <c r="B295" s="80"/>
      <c r="C295" s="174"/>
      <c r="D295" s="174"/>
      <c r="E295" s="17"/>
      <c r="F295" s="18"/>
      <c r="G295" s="18"/>
      <c r="H295" s="18"/>
      <c r="I295" s="18"/>
      <c r="J295" s="18"/>
      <c r="K295" s="18"/>
      <c r="L295" s="18"/>
      <c r="M295" s="18"/>
      <c r="N295" s="165"/>
      <c r="O295" s="165"/>
      <c r="P295" s="18"/>
      <c r="Q295" s="18"/>
      <c r="R295" s="18"/>
      <c r="S295" s="18"/>
      <c r="T295" s="18"/>
      <c r="U295" s="18"/>
      <c r="V295" s="18"/>
      <c r="W295" s="18"/>
      <c r="X295" s="165"/>
      <c r="Y295" s="165"/>
      <c r="Z295" s="18"/>
      <c r="AA295" s="18"/>
      <c r="AB295" s="18"/>
      <c r="AC295" s="18"/>
      <c r="AD295" s="18"/>
      <c r="AE295" s="18"/>
    </row>
    <row r="296" spans="1:31" s="11" customFormat="1" ht="15" customHeight="1" x14ac:dyDescent="0.3">
      <c r="A296" s="59"/>
      <c r="B296" s="80"/>
      <c r="C296" s="174"/>
      <c r="D296" s="174"/>
      <c r="E296" s="17"/>
      <c r="F296" s="18"/>
      <c r="G296" s="18"/>
      <c r="H296" s="18"/>
      <c r="I296" s="18"/>
      <c r="J296" s="18"/>
      <c r="K296" s="18"/>
      <c r="L296" s="18"/>
      <c r="M296" s="18"/>
      <c r="N296" s="165"/>
      <c r="O296" s="165"/>
      <c r="P296" s="18"/>
      <c r="Q296" s="18"/>
      <c r="R296" s="18"/>
      <c r="S296" s="18"/>
      <c r="T296" s="18"/>
      <c r="U296" s="18"/>
      <c r="V296" s="18"/>
      <c r="W296" s="18"/>
      <c r="X296" s="165"/>
      <c r="Y296" s="165"/>
      <c r="Z296" s="18"/>
      <c r="AA296" s="18"/>
      <c r="AB296" s="18"/>
      <c r="AC296" s="18"/>
      <c r="AD296" s="18"/>
      <c r="AE296" s="18"/>
    </row>
    <row r="297" spans="1:31" s="11" customFormat="1" ht="15" customHeight="1" x14ac:dyDescent="0.3">
      <c r="A297" s="59"/>
      <c r="B297" s="80"/>
      <c r="C297" s="174"/>
      <c r="D297" s="174"/>
      <c r="E297" s="17"/>
      <c r="F297" s="18"/>
      <c r="G297" s="18"/>
      <c r="H297" s="18"/>
      <c r="I297" s="18"/>
      <c r="J297" s="18"/>
      <c r="K297" s="18"/>
      <c r="L297" s="18"/>
      <c r="M297" s="18"/>
      <c r="N297" s="165"/>
      <c r="O297" s="165"/>
      <c r="P297" s="18"/>
      <c r="Q297" s="18"/>
      <c r="R297" s="18"/>
      <c r="S297" s="18"/>
      <c r="T297" s="18"/>
      <c r="U297" s="18"/>
      <c r="V297" s="18"/>
      <c r="W297" s="18"/>
      <c r="X297" s="165"/>
      <c r="Y297" s="165"/>
      <c r="Z297" s="18"/>
      <c r="AA297" s="18"/>
      <c r="AB297" s="18"/>
      <c r="AC297" s="18"/>
      <c r="AD297" s="18"/>
      <c r="AE297" s="18"/>
    </row>
    <row r="298" spans="1:31" s="11" customFormat="1" ht="15" customHeight="1" x14ac:dyDescent="0.3">
      <c r="A298" s="59"/>
      <c r="B298" s="80"/>
      <c r="C298" s="174"/>
      <c r="D298" s="174"/>
      <c r="E298" s="17"/>
      <c r="F298" s="18"/>
      <c r="G298" s="18"/>
      <c r="H298" s="18"/>
      <c r="I298" s="18"/>
      <c r="J298" s="18"/>
      <c r="K298" s="18"/>
      <c r="L298" s="18"/>
      <c r="M298" s="18"/>
      <c r="N298" s="165"/>
      <c r="O298" s="165"/>
      <c r="P298" s="18"/>
      <c r="Q298" s="18"/>
      <c r="R298" s="18"/>
      <c r="S298" s="18"/>
      <c r="T298" s="18"/>
      <c r="U298" s="18"/>
      <c r="V298" s="18"/>
      <c r="W298" s="18"/>
      <c r="X298" s="165"/>
      <c r="Y298" s="165"/>
      <c r="Z298" s="18"/>
      <c r="AA298" s="18"/>
      <c r="AB298" s="18"/>
      <c r="AC298" s="18"/>
      <c r="AD298" s="18"/>
      <c r="AE298" s="18"/>
    </row>
    <row r="299" spans="1:31" s="11" customFormat="1" ht="15" customHeight="1" x14ac:dyDescent="0.3">
      <c r="A299" s="59"/>
      <c r="B299" s="80"/>
      <c r="C299" s="174"/>
      <c r="D299" s="174"/>
      <c r="E299" s="17"/>
      <c r="F299" s="18"/>
      <c r="G299" s="18"/>
      <c r="H299" s="18"/>
      <c r="I299" s="18"/>
      <c r="J299" s="18"/>
      <c r="K299" s="18"/>
      <c r="L299" s="18"/>
      <c r="M299" s="18"/>
      <c r="N299" s="165"/>
      <c r="O299" s="165"/>
      <c r="P299" s="18"/>
      <c r="Q299" s="18"/>
      <c r="R299" s="18"/>
      <c r="S299" s="18"/>
      <c r="T299" s="18"/>
      <c r="U299" s="18"/>
      <c r="V299" s="18"/>
      <c r="W299" s="18"/>
      <c r="X299" s="165"/>
      <c r="Y299" s="165"/>
      <c r="Z299" s="18"/>
      <c r="AA299" s="18"/>
      <c r="AB299" s="18"/>
      <c r="AC299" s="18"/>
      <c r="AD299" s="18"/>
      <c r="AE299" s="18"/>
    </row>
    <row r="300" spans="1:31" s="11" customFormat="1" ht="15" customHeight="1" x14ac:dyDescent="0.3">
      <c r="A300" s="59"/>
      <c r="B300" s="80"/>
      <c r="C300" s="174"/>
      <c r="D300" s="174"/>
      <c r="E300" s="17"/>
      <c r="F300" s="18"/>
      <c r="G300" s="18"/>
      <c r="H300" s="18"/>
      <c r="I300" s="18"/>
      <c r="J300" s="18"/>
      <c r="K300" s="18"/>
      <c r="L300" s="18"/>
      <c r="M300" s="18"/>
      <c r="N300" s="165"/>
      <c r="O300" s="165"/>
      <c r="P300" s="18"/>
      <c r="Q300" s="18"/>
      <c r="R300" s="18"/>
      <c r="S300" s="18"/>
      <c r="T300" s="18"/>
      <c r="U300" s="18"/>
      <c r="V300" s="18"/>
      <c r="W300" s="18"/>
      <c r="X300" s="165"/>
      <c r="Y300" s="165"/>
      <c r="Z300" s="18"/>
      <c r="AA300" s="18"/>
      <c r="AB300" s="18"/>
      <c r="AC300" s="18"/>
      <c r="AD300" s="18"/>
      <c r="AE300" s="18"/>
    </row>
    <row r="301" spans="1:31" s="11" customFormat="1" ht="15" customHeight="1" x14ac:dyDescent="0.3">
      <c r="A301" s="59"/>
      <c r="B301" s="80"/>
      <c r="C301" s="174"/>
      <c r="D301" s="174"/>
      <c r="E301" s="17"/>
      <c r="F301" s="18"/>
      <c r="G301" s="18"/>
      <c r="H301" s="18"/>
      <c r="I301" s="18"/>
      <c r="J301" s="18"/>
      <c r="K301" s="18"/>
      <c r="L301" s="18"/>
      <c r="M301" s="18"/>
      <c r="N301" s="165"/>
      <c r="O301" s="165"/>
      <c r="P301" s="18"/>
      <c r="Q301" s="18"/>
      <c r="R301" s="18"/>
      <c r="S301" s="18"/>
      <c r="T301" s="18"/>
      <c r="U301" s="18"/>
      <c r="V301" s="18"/>
      <c r="W301" s="18"/>
      <c r="X301" s="165"/>
      <c r="Y301" s="165"/>
      <c r="Z301" s="18"/>
      <c r="AA301" s="18"/>
      <c r="AB301" s="18"/>
      <c r="AC301" s="18"/>
      <c r="AD301" s="18"/>
      <c r="AE301" s="18"/>
    </row>
    <row r="302" spans="1:31" s="11" customFormat="1" ht="15" customHeight="1" x14ac:dyDescent="0.3">
      <c r="A302" s="59"/>
      <c r="B302" s="80"/>
      <c r="C302" s="174"/>
      <c r="D302" s="174"/>
      <c r="E302" s="17"/>
      <c r="F302" s="18"/>
      <c r="G302" s="18"/>
      <c r="H302" s="18"/>
      <c r="I302" s="18"/>
      <c r="J302" s="18"/>
      <c r="K302" s="18"/>
      <c r="L302" s="18"/>
      <c r="M302" s="18"/>
      <c r="N302" s="165"/>
      <c r="O302" s="165"/>
      <c r="P302" s="18"/>
      <c r="Q302" s="18"/>
      <c r="R302" s="18"/>
      <c r="S302" s="18"/>
      <c r="T302" s="18"/>
      <c r="U302" s="18"/>
      <c r="V302" s="18"/>
      <c r="W302" s="18"/>
      <c r="X302" s="165"/>
      <c r="Y302" s="165"/>
      <c r="Z302" s="18"/>
      <c r="AA302" s="18"/>
      <c r="AB302" s="18"/>
      <c r="AC302" s="18"/>
      <c r="AD302" s="18"/>
      <c r="AE302" s="18"/>
    </row>
    <row r="303" spans="1:31" s="11" customFormat="1" ht="15" customHeight="1" x14ac:dyDescent="0.3">
      <c r="A303" s="59"/>
      <c r="B303" s="80"/>
      <c r="C303" s="174"/>
      <c r="D303" s="174"/>
      <c r="E303" s="17"/>
      <c r="F303" s="18"/>
      <c r="G303" s="18"/>
      <c r="H303" s="18"/>
      <c r="I303" s="18"/>
      <c r="J303" s="18"/>
      <c r="K303" s="18"/>
      <c r="L303" s="18"/>
      <c r="M303" s="18"/>
      <c r="N303" s="165"/>
      <c r="O303" s="165"/>
      <c r="P303" s="18"/>
      <c r="Q303" s="18"/>
      <c r="R303" s="18"/>
      <c r="S303" s="18"/>
      <c r="T303" s="18"/>
      <c r="U303" s="18"/>
      <c r="V303" s="18"/>
      <c r="W303" s="18"/>
      <c r="X303" s="165"/>
      <c r="Y303" s="165"/>
      <c r="Z303" s="18"/>
      <c r="AA303" s="18"/>
      <c r="AB303" s="18"/>
      <c r="AC303" s="18"/>
      <c r="AD303" s="18"/>
      <c r="AE303" s="18"/>
    </row>
    <row r="304" spans="1:31" s="11" customFormat="1" ht="15" customHeight="1" x14ac:dyDescent="0.3">
      <c r="A304" s="59"/>
      <c r="B304" s="80"/>
      <c r="C304" s="174"/>
      <c r="D304" s="174"/>
      <c r="E304" s="17"/>
      <c r="F304" s="18"/>
      <c r="G304" s="18"/>
      <c r="H304" s="18"/>
      <c r="I304" s="18"/>
      <c r="J304" s="18"/>
      <c r="K304" s="18"/>
      <c r="L304" s="18"/>
      <c r="M304" s="18"/>
      <c r="N304" s="165"/>
      <c r="O304" s="165"/>
      <c r="P304" s="18"/>
      <c r="Q304" s="18"/>
      <c r="R304" s="18"/>
      <c r="S304" s="18"/>
      <c r="T304" s="18"/>
      <c r="U304" s="18"/>
      <c r="V304" s="18"/>
      <c r="W304" s="18"/>
      <c r="X304" s="165"/>
      <c r="Y304" s="165"/>
      <c r="Z304" s="18"/>
      <c r="AA304" s="18"/>
      <c r="AB304" s="18"/>
      <c r="AC304" s="18"/>
      <c r="AD304" s="18"/>
      <c r="AE304" s="18"/>
    </row>
    <row r="305" spans="1:31" s="11" customFormat="1" ht="15" customHeight="1" x14ac:dyDescent="0.3">
      <c r="A305" s="59"/>
      <c r="B305" s="80"/>
      <c r="C305" s="174"/>
      <c r="D305" s="174"/>
      <c r="E305" s="17"/>
      <c r="F305" s="18"/>
      <c r="G305" s="18"/>
      <c r="H305" s="18"/>
      <c r="I305" s="18"/>
      <c r="J305" s="18"/>
      <c r="K305" s="18"/>
      <c r="L305" s="18"/>
      <c r="M305" s="18"/>
      <c r="N305" s="165"/>
      <c r="O305" s="165"/>
      <c r="P305" s="18"/>
      <c r="Q305" s="18"/>
      <c r="R305" s="18"/>
      <c r="S305" s="18"/>
      <c r="T305" s="18"/>
      <c r="U305" s="18"/>
      <c r="V305" s="18"/>
      <c r="W305" s="18"/>
      <c r="X305" s="165"/>
      <c r="Y305" s="165"/>
      <c r="Z305" s="18"/>
      <c r="AA305" s="18"/>
      <c r="AB305" s="18"/>
      <c r="AC305" s="18"/>
      <c r="AD305" s="18"/>
      <c r="AE305" s="18"/>
    </row>
    <row r="306" spans="1:31" s="11" customFormat="1" ht="15" customHeight="1" x14ac:dyDescent="0.3">
      <c r="A306" s="59"/>
      <c r="B306" s="80"/>
      <c r="C306" s="174"/>
      <c r="D306" s="174"/>
      <c r="E306" s="17"/>
      <c r="F306" s="18"/>
      <c r="G306" s="18"/>
      <c r="H306" s="18"/>
      <c r="I306" s="18"/>
      <c r="J306" s="18"/>
      <c r="K306" s="18"/>
      <c r="L306" s="18"/>
      <c r="M306" s="18"/>
      <c r="N306" s="165"/>
      <c r="O306" s="165"/>
      <c r="P306" s="18"/>
      <c r="Q306" s="18"/>
      <c r="R306" s="18"/>
      <c r="S306" s="18"/>
      <c r="T306" s="18"/>
      <c r="U306" s="18"/>
      <c r="V306" s="18"/>
      <c r="W306" s="18"/>
      <c r="X306" s="165"/>
      <c r="Y306" s="165"/>
      <c r="Z306" s="18"/>
      <c r="AA306" s="18"/>
      <c r="AB306" s="18"/>
      <c r="AC306" s="18"/>
      <c r="AD306" s="18"/>
      <c r="AE306" s="18"/>
    </row>
    <row r="307" spans="1:31" s="11" customFormat="1" ht="15" customHeight="1" x14ac:dyDescent="0.3">
      <c r="A307" s="59"/>
      <c r="B307" s="80"/>
      <c r="C307" s="174"/>
      <c r="D307" s="174"/>
      <c r="E307" s="17"/>
      <c r="F307" s="18"/>
      <c r="G307" s="18"/>
      <c r="H307" s="18"/>
      <c r="I307" s="18"/>
      <c r="J307" s="18"/>
      <c r="K307" s="18"/>
      <c r="L307" s="18"/>
      <c r="M307" s="18"/>
      <c r="N307" s="165"/>
      <c r="O307" s="165"/>
      <c r="P307" s="18"/>
      <c r="Q307" s="18"/>
      <c r="R307" s="18"/>
      <c r="S307" s="18"/>
      <c r="T307" s="18"/>
      <c r="U307" s="18"/>
      <c r="V307" s="18"/>
      <c r="W307" s="18"/>
      <c r="X307" s="165"/>
      <c r="Y307" s="165"/>
      <c r="Z307" s="18"/>
      <c r="AA307" s="18"/>
      <c r="AB307" s="18"/>
      <c r="AC307" s="18"/>
      <c r="AD307" s="18"/>
      <c r="AE307" s="18"/>
    </row>
    <row r="308" spans="1:31" s="11" customFormat="1" ht="15" customHeight="1" x14ac:dyDescent="0.3">
      <c r="A308" s="59"/>
      <c r="B308" s="80"/>
      <c r="C308" s="174"/>
      <c r="D308" s="174"/>
      <c r="E308" s="17"/>
      <c r="F308" s="18"/>
      <c r="G308" s="18"/>
      <c r="H308" s="18"/>
      <c r="I308" s="18"/>
      <c r="J308" s="18"/>
      <c r="K308" s="18"/>
      <c r="L308" s="18"/>
      <c r="M308" s="18"/>
      <c r="N308" s="165"/>
      <c r="O308" s="165"/>
      <c r="P308" s="18"/>
      <c r="Q308" s="18"/>
      <c r="R308" s="18"/>
      <c r="S308" s="18"/>
      <c r="T308" s="18"/>
      <c r="U308" s="18"/>
      <c r="V308" s="18"/>
      <c r="W308" s="18"/>
      <c r="X308" s="165"/>
      <c r="Y308" s="165"/>
      <c r="Z308" s="18"/>
      <c r="AA308" s="18"/>
      <c r="AB308" s="18"/>
      <c r="AC308" s="18"/>
      <c r="AD308" s="18"/>
      <c r="AE308" s="18"/>
    </row>
    <row r="309" spans="1:31" s="11" customFormat="1" ht="15" customHeight="1" x14ac:dyDescent="0.3">
      <c r="A309" s="59"/>
      <c r="B309" s="80"/>
      <c r="C309" s="174"/>
      <c r="D309" s="174"/>
      <c r="E309" s="17"/>
      <c r="F309" s="18"/>
      <c r="G309" s="18"/>
      <c r="H309" s="18"/>
      <c r="I309" s="18"/>
      <c r="J309" s="18"/>
      <c r="K309" s="18"/>
      <c r="L309" s="18"/>
      <c r="M309" s="18"/>
      <c r="N309" s="165"/>
      <c r="O309" s="165"/>
      <c r="P309" s="18"/>
      <c r="Q309" s="18"/>
      <c r="R309" s="18"/>
      <c r="S309" s="18"/>
      <c r="T309" s="18"/>
      <c r="U309" s="18"/>
      <c r="V309" s="18"/>
      <c r="W309" s="18"/>
      <c r="X309" s="165"/>
      <c r="Y309" s="165"/>
      <c r="Z309" s="18"/>
      <c r="AA309" s="18"/>
      <c r="AB309" s="18"/>
      <c r="AC309" s="18"/>
      <c r="AD309" s="18"/>
      <c r="AE309" s="18"/>
    </row>
    <row r="310" spans="1:31" s="11" customFormat="1" ht="15" customHeight="1" x14ac:dyDescent="0.3">
      <c r="A310" s="59"/>
      <c r="B310" s="80"/>
      <c r="C310" s="174"/>
      <c r="D310" s="174"/>
      <c r="E310" s="17"/>
      <c r="F310" s="18"/>
      <c r="G310" s="18"/>
      <c r="H310" s="18"/>
      <c r="I310" s="18"/>
      <c r="J310" s="18"/>
      <c r="K310" s="18"/>
      <c r="L310" s="18"/>
      <c r="M310" s="18"/>
      <c r="N310" s="165"/>
      <c r="O310" s="165"/>
      <c r="P310" s="18"/>
      <c r="Q310" s="18"/>
      <c r="R310" s="18"/>
      <c r="S310" s="18"/>
      <c r="T310" s="18"/>
      <c r="U310" s="18"/>
      <c r="V310" s="18"/>
      <c r="W310" s="18"/>
      <c r="X310" s="165"/>
      <c r="Y310" s="165"/>
      <c r="Z310" s="18"/>
      <c r="AA310" s="18"/>
      <c r="AB310" s="18"/>
      <c r="AC310" s="18"/>
      <c r="AD310" s="18"/>
      <c r="AE310" s="18"/>
    </row>
    <row r="311" spans="1:31" s="11" customFormat="1" ht="15" customHeight="1" x14ac:dyDescent="0.3">
      <c r="A311" s="59"/>
      <c r="B311" s="80"/>
      <c r="C311" s="174"/>
      <c r="D311" s="174"/>
      <c r="E311" s="17"/>
      <c r="F311" s="18"/>
      <c r="G311" s="18"/>
      <c r="H311" s="18"/>
      <c r="I311" s="18"/>
      <c r="J311" s="18"/>
      <c r="K311" s="18"/>
      <c r="L311" s="18"/>
      <c r="M311" s="18"/>
      <c r="N311" s="165"/>
      <c r="O311" s="165"/>
      <c r="P311" s="18"/>
      <c r="Q311" s="18"/>
      <c r="R311" s="18"/>
      <c r="S311" s="18"/>
      <c r="T311" s="18"/>
      <c r="U311" s="18"/>
      <c r="V311" s="18"/>
      <c r="W311" s="18"/>
      <c r="X311" s="165"/>
      <c r="Y311" s="165"/>
      <c r="Z311" s="18"/>
      <c r="AA311" s="18"/>
      <c r="AB311" s="18"/>
      <c r="AC311" s="18"/>
      <c r="AD311" s="18"/>
      <c r="AE311" s="18"/>
    </row>
    <row r="312" spans="1:31" s="11" customFormat="1" ht="15" customHeight="1" x14ac:dyDescent="0.3">
      <c r="A312" s="59"/>
      <c r="B312" s="80"/>
      <c r="C312" s="174"/>
      <c r="D312" s="174"/>
      <c r="E312" s="17"/>
      <c r="F312" s="18"/>
      <c r="G312" s="18"/>
      <c r="H312" s="18"/>
      <c r="I312" s="18"/>
      <c r="J312" s="18"/>
      <c r="K312" s="18"/>
      <c r="L312" s="18"/>
      <c r="M312" s="18"/>
      <c r="N312" s="165"/>
      <c r="O312" s="165"/>
      <c r="P312" s="18"/>
      <c r="Q312" s="18"/>
      <c r="R312" s="18"/>
      <c r="S312" s="18"/>
      <c r="T312" s="18"/>
      <c r="U312" s="18"/>
      <c r="V312" s="18"/>
      <c r="W312" s="18"/>
      <c r="X312" s="165"/>
      <c r="Y312" s="165"/>
      <c r="Z312" s="18"/>
      <c r="AA312" s="18"/>
      <c r="AB312" s="18"/>
      <c r="AC312" s="18"/>
      <c r="AD312" s="18"/>
      <c r="AE312" s="18"/>
    </row>
    <row r="313" spans="1:31" s="11" customFormat="1" ht="15" customHeight="1" x14ac:dyDescent="0.3">
      <c r="A313" s="59"/>
      <c r="B313" s="80"/>
      <c r="C313" s="174"/>
      <c r="D313" s="174"/>
      <c r="E313" s="17"/>
      <c r="F313" s="18"/>
      <c r="G313" s="18"/>
      <c r="H313" s="18"/>
      <c r="I313" s="18"/>
      <c r="J313" s="18"/>
      <c r="K313" s="18"/>
      <c r="L313" s="18"/>
      <c r="M313" s="18"/>
      <c r="N313" s="165"/>
      <c r="O313" s="165"/>
      <c r="P313" s="18"/>
      <c r="Q313" s="18"/>
      <c r="R313" s="18"/>
      <c r="S313" s="18"/>
      <c r="T313" s="18"/>
      <c r="U313" s="18"/>
      <c r="V313" s="18"/>
      <c r="W313" s="18"/>
      <c r="X313" s="165"/>
      <c r="Y313" s="165"/>
      <c r="Z313" s="18"/>
      <c r="AA313" s="18"/>
      <c r="AB313" s="18"/>
      <c r="AC313" s="18"/>
      <c r="AD313" s="18"/>
      <c r="AE313" s="18"/>
    </row>
    <row r="314" spans="1:31" s="11" customFormat="1" ht="15" customHeight="1" x14ac:dyDescent="0.3">
      <c r="A314" s="59"/>
      <c r="B314" s="80"/>
      <c r="C314" s="174"/>
      <c r="D314" s="174"/>
      <c r="E314" s="17"/>
      <c r="F314" s="18"/>
      <c r="G314" s="18"/>
      <c r="H314" s="18"/>
      <c r="I314" s="18"/>
      <c r="J314" s="18"/>
      <c r="K314" s="18"/>
      <c r="L314" s="18"/>
      <c r="M314" s="18"/>
      <c r="N314" s="165"/>
      <c r="O314" s="165"/>
      <c r="P314" s="18"/>
      <c r="Q314" s="18"/>
      <c r="R314" s="18"/>
      <c r="S314" s="18"/>
      <c r="T314" s="18"/>
      <c r="U314" s="18"/>
      <c r="V314" s="18"/>
      <c r="W314" s="18"/>
      <c r="X314" s="165"/>
      <c r="Y314" s="165"/>
      <c r="Z314" s="18"/>
      <c r="AA314" s="18"/>
      <c r="AB314" s="18"/>
      <c r="AC314" s="18"/>
      <c r="AD314" s="18"/>
      <c r="AE314" s="18"/>
    </row>
    <row r="315" spans="1:31" s="11" customFormat="1" ht="15" customHeight="1" x14ac:dyDescent="0.3">
      <c r="A315" s="59"/>
      <c r="B315" s="80"/>
      <c r="C315" s="174"/>
      <c r="D315" s="174"/>
      <c r="E315" s="17"/>
      <c r="F315" s="18"/>
      <c r="G315" s="18"/>
      <c r="H315" s="18"/>
      <c r="I315" s="18"/>
      <c r="J315" s="18"/>
      <c r="K315" s="18"/>
      <c r="L315" s="18"/>
      <c r="M315" s="18"/>
      <c r="N315" s="165"/>
      <c r="O315" s="165"/>
      <c r="P315" s="18"/>
      <c r="Q315" s="18"/>
      <c r="R315" s="18"/>
      <c r="S315" s="18"/>
      <c r="T315" s="18"/>
      <c r="U315" s="18"/>
      <c r="V315" s="18"/>
      <c r="W315" s="18"/>
      <c r="X315" s="165"/>
      <c r="Y315" s="165"/>
      <c r="Z315" s="18"/>
      <c r="AA315" s="18"/>
      <c r="AB315" s="18"/>
      <c r="AC315" s="18"/>
      <c r="AD315" s="18"/>
      <c r="AE315" s="18"/>
    </row>
    <row r="316" spans="1:31" s="11" customFormat="1" ht="15" customHeight="1" x14ac:dyDescent="0.3">
      <c r="A316" s="59"/>
      <c r="B316" s="80"/>
      <c r="C316" s="174"/>
      <c r="D316" s="174"/>
      <c r="E316" s="17"/>
      <c r="F316" s="18"/>
      <c r="G316" s="18"/>
      <c r="H316" s="18"/>
      <c r="I316" s="18"/>
      <c r="J316" s="18"/>
      <c r="K316" s="18"/>
      <c r="L316" s="18"/>
      <c r="M316" s="18"/>
      <c r="N316" s="165"/>
      <c r="O316" s="165"/>
      <c r="P316" s="18"/>
      <c r="Q316" s="18"/>
      <c r="R316" s="18"/>
      <c r="S316" s="18"/>
      <c r="T316" s="18"/>
      <c r="U316" s="18"/>
      <c r="V316" s="18"/>
      <c r="W316" s="18"/>
      <c r="X316" s="165"/>
      <c r="Y316" s="165"/>
      <c r="Z316" s="18"/>
      <c r="AA316" s="18"/>
      <c r="AB316" s="18"/>
      <c r="AC316" s="18"/>
      <c r="AD316" s="18"/>
      <c r="AE316" s="18"/>
    </row>
    <row r="317" spans="1:31" s="11" customFormat="1" ht="15" customHeight="1" x14ac:dyDescent="0.3">
      <c r="A317" s="59"/>
      <c r="B317" s="80"/>
      <c r="C317" s="174"/>
      <c r="D317" s="174"/>
      <c r="E317" s="17"/>
      <c r="F317" s="18"/>
      <c r="G317" s="18"/>
      <c r="H317" s="18"/>
      <c r="I317" s="18"/>
      <c r="J317" s="18"/>
      <c r="K317" s="18"/>
      <c r="L317" s="18"/>
      <c r="M317" s="18"/>
      <c r="N317" s="165"/>
      <c r="O317" s="165"/>
      <c r="P317" s="18"/>
      <c r="Q317" s="18"/>
      <c r="R317" s="18"/>
      <c r="S317" s="18"/>
      <c r="T317" s="18"/>
      <c r="U317" s="18"/>
      <c r="V317" s="18"/>
      <c r="W317" s="18"/>
      <c r="X317" s="165"/>
      <c r="Y317" s="165"/>
      <c r="Z317" s="18"/>
      <c r="AA317" s="18"/>
      <c r="AB317" s="18"/>
      <c r="AC317" s="18"/>
      <c r="AD317" s="18"/>
      <c r="AE317" s="18"/>
    </row>
    <row r="318" spans="1:31" s="11" customFormat="1" ht="15" customHeight="1" x14ac:dyDescent="0.3">
      <c r="A318" s="59"/>
      <c r="B318" s="80"/>
      <c r="C318" s="174"/>
      <c r="D318" s="174"/>
      <c r="E318" s="17"/>
      <c r="F318" s="18"/>
      <c r="G318" s="18"/>
      <c r="H318" s="18"/>
      <c r="I318" s="18"/>
      <c r="J318" s="18"/>
      <c r="K318" s="18"/>
      <c r="L318" s="18"/>
      <c r="M318" s="18"/>
      <c r="N318" s="165"/>
      <c r="O318" s="165"/>
      <c r="P318" s="18"/>
      <c r="Q318" s="18"/>
      <c r="R318" s="18"/>
      <c r="S318" s="18"/>
      <c r="T318" s="18"/>
      <c r="U318" s="18"/>
      <c r="V318" s="18"/>
      <c r="W318" s="18"/>
      <c r="X318" s="165"/>
      <c r="Y318" s="165"/>
      <c r="Z318" s="18"/>
      <c r="AA318" s="18"/>
      <c r="AB318" s="18"/>
      <c r="AC318" s="18"/>
      <c r="AD318" s="18"/>
      <c r="AE318" s="18"/>
    </row>
    <row r="319" spans="1:31" s="11" customFormat="1" ht="15" customHeight="1" x14ac:dyDescent="0.3">
      <c r="A319" s="59"/>
      <c r="B319" s="80"/>
      <c r="C319" s="174"/>
      <c r="D319" s="174"/>
      <c r="E319" s="17"/>
      <c r="F319" s="18"/>
      <c r="G319" s="18"/>
      <c r="H319" s="18"/>
      <c r="I319" s="18"/>
      <c r="J319" s="18"/>
      <c r="K319" s="18"/>
      <c r="L319" s="18"/>
      <c r="M319" s="18"/>
      <c r="N319" s="165"/>
      <c r="O319" s="165"/>
      <c r="P319" s="18"/>
      <c r="Q319" s="18"/>
      <c r="R319" s="18"/>
      <c r="S319" s="18"/>
      <c r="T319" s="18"/>
      <c r="U319" s="18"/>
      <c r="V319" s="18"/>
      <c r="W319" s="18"/>
      <c r="X319" s="165"/>
      <c r="Y319" s="165"/>
      <c r="Z319" s="18"/>
      <c r="AA319" s="18"/>
      <c r="AB319" s="18"/>
      <c r="AC319" s="18"/>
      <c r="AD319" s="18"/>
      <c r="AE319" s="18"/>
    </row>
    <row r="320" spans="1:31" s="11" customFormat="1" ht="15" customHeight="1" x14ac:dyDescent="0.3">
      <c r="A320" s="59"/>
      <c r="B320" s="80"/>
      <c r="C320" s="174"/>
      <c r="D320" s="174"/>
      <c r="E320" s="17"/>
      <c r="F320" s="18"/>
      <c r="G320" s="18"/>
      <c r="H320" s="18"/>
      <c r="I320" s="18"/>
      <c r="J320" s="18"/>
      <c r="K320" s="18"/>
      <c r="L320" s="18"/>
      <c r="M320" s="18"/>
      <c r="N320" s="165"/>
      <c r="O320" s="165"/>
      <c r="P320" s="18"/>
      <c r="Q320" s="18"/>
      <c r="R320" s="18"/>
      <c r="S320" s="18"/>
      <c r="T320" s="18"/>
      <c r="U320" s="18"/>
      <c r="V320" s="18"/>
      <c r="W320" s="18"/>
      <c r="X320" s="165"/>
      <c r="Y320" s="165"/>
      <c r="Z320" s="18"/>
      <c r="AA320" s="18"/>
      <c r="AB320" s="18"/>
      <c r="AC320" s="18"/>
      <c r="AD320" s="18"/>
      <c r="AE320" s="18"/>
    </row>
    <row r="321" spans="1:31" s="11" customFormat="1" ht="15" customHeight="1" x14ac:dyDescent="0.3">
      <c r="A321" s="59"/>
      <c r="B321" s="80"/>
      <c r="C321" s="174"/>
      <c r="D321" s="174"/>
      <c r="E321" s="17"/>
      <c r="F321" s="18"/>
      <c r="G321" s="18"/>
      <c r="H321" s="18"/>
      <c r="I321" s="18"/>
      <c r="J321" s="18"/>
      <c r="K321" s="18"/>
      <c r="L321" s="18"/>
      <c r="M321" s="18"/>
      <c r="N321" s="165"/>
      <c r="O321" s="165"/>
      <c r="P321" s="18"/>
      <c r="Q321" s="18"/>
      <c r="R321" s="18"/>
      <c r="S321" s="18"/>
      <c r="T321" s="18"/>
      <c r="U321" s="18"/>
      <c r="V321" s="18"/>
      <c r="W321" s="18"/>
      <c r="X321" s="165"/>
      <c r="Y321" s="165"/>
      <c r="Z321" s="18"/>
      <c r="AA321" s="18"/>
      <c r="AB321" s="18"/>
      <c r="AC321" s="18"/>
      <c r="AD321" s="18"/>
      <c r="AE321" s="18"/>
    </row>
    <row r="322" spans="1:31" s="11" customFormat="1" ht="15" customHeight="1" x14ac:dyDescent="0.3">
      <c r="A322" s="59"/>
      <c r="B322" s="80"/>
      <c r="C322" s="174"/>
      <c r="D322" s="174"/>
      <c r="E322" s="17"/>
      <c r="F322" s="18"/>
      <c r="G322" s="18"/>
      <c r="H322" s="18"/>
      <c r="I322" s="18"/>
      <c r="J322" s="18"/>
      <c r="K322" s="18"/>
      <c r="L322" s="18"/>
      <c r="M322" s="18"/>
      <c r="N322" s="165"/>
      <c r="O322" s="165"/>
      <c r="P322" s="18"/>
      <c r="Q322" s="18"/>
      <c r="R322" s="18"/>
      <c r="S322" s="18"/>
      <c r="T322" s="18"/>
      <c r="U322" s="18"/>
      <c r="V322" s="18"/>
      <c r="W322" s="18"/>
      <c r="X322" s="165"/>
      <c r="Y322" s="165"/>
      <c r="Z322" s="18"/>
      <c r="AA322" s="18"/>
      <c r="AB322" s="18"/>
      <c r="AC322" s="18"/>
      <c r="AD322" s="18"/>
      <c r="AE322" s="18"/>
    </row>
    <row r="323" spans="1:31" s="11" customFormat="1" ht="15" customHeight="1" x14ac:dyDescent="0.3">
      <c r="A323" s="59"/>
      <c r="B323" s="80"/>
      <c r="C323" s="174"/>
      <c r="D323" s="174"/>
      <c r="E323" s="17"/>
      <c r="F323" s="18"/>
      <c r="G323" s="18"/>
      <c r="H323" s="18"/>
      <c r="I323" s="18"/>
      <c r="J323" s="18"/>
      <c r="K323" s="18"/>
      <c r="L323" s="18"/>
      <c r="M323" s="18"/>
      <c r="N323" s="165"/>
      <c r="O323" s="165"/>
      <c r="P323" s="18"/>
      <c r="Q323" s="18"/>
      <c r="R323" s="18"/>
      <c r="S323" s="18"/>
      <c r="T323" s="18"/>
      <c r="U323" s="18"/>
      <c r="V323" s="18"/>
      <c r="W323" s="18"/>
      <c r="X323" s="165"/>
      <c r="Y323" s="165"/>
      <c r="Z323" s="18"/>
      <c r="AA323" s="18"/>
      <c r="AB323" s="18"/>
      <c r="AC323" s="18"/>
      <c r="AD323" s="18"/>
      <c r="AE323" s="18"/>
    </row>
    <row r="324" spans="1:31" s="11" customFormat="1" ht="15" customHeight="1" x14ac:dyDescent="0.3">
      <c r="A324" s="59"/>
      <c r="B324" s="80"/>
      <c r="C324" s="174"/>
      <c r="D324" s="174"/>
      <c r="E324" s="17"/>
      <c r="F324" s="18"/>
      <c r="G324" s="18"/>
      <c r="H324" s="18"/>
      <c r="I324" s="18"/>
      <c r="J324" s="18"/>
      <c r="K324" s="18"/>
      <c r="L324" s="18"/>
      <c r="M324" s="18"/>
      <c r="N324" s="165"/>
      <c r="O324" s="165"/>
      <c r="P324" s="18"/>
      <c r="Q324" s="18"/>
      <c r="R324" s="18"/>
      <c r="S324" s="18"/>
      <c r="T324" s="18"/>
      <c r="U324" s="18"/>
      <c r="V324" s="18"/>
      <c r="W324" s="18"/>
      <c r="X324" s="165"/>
      <c r="Y324" s="165"/>
      <c r="Z324" s="18"/>
      <c r="AA324" s="18"/>
      <c r="AB324" s="18"/>
      <c r="AC324" s="18"/>
      <c r="AD324" s="18"/>
      <c r="AE324" s="18"/>
    </row>
    <row r="325" spans="1:31" s="11" customFormat="1" ht="15" customHeight="1" x14ac:dyDescent="0.3">
      <c r="A325" s="59"/>
      <c r="B325" s="80"/>
      <c r="C325" s="174"/>
      <c r="D325" s="174"/>
      <c r="E325" s="17"/>
      <c r="F325" s="18"/>
      <c r="G325" s="18"/>
      <c r="H325" s="18"/>
      <c r="I325" s="18"/>
      <c r="J325" s="18"/>
      <c r="K325" s="18"/>
      <c r="L325" s="18"/>
      <c r="M325" s="18"/>
      <c r="N325" s="165"/>
      <c r="O325" s="165"/>
      <c r="P325" s="18"/>
      <c r="Q325" s="18"/>
      <c r="R325" s="18"/>
      <c r="S325" s="18"/>
      <c r="T325" s="18"/>
      <c r="U325" s="18"/>
      <c r="V325" s="18"/>
      <c r="W325" s="18"/>
      <c r="X325" s="165"/>
      <c r="Y325" s="165"/>
      <c r="Z325" s="18"/>
      <c r="AA325" s="18"/>
      <c r="AB325" s="18"/>
      <c r="AC325" s="18"/>
      <c r="AD325" s="18"/>
      <c r="AE325" s="18"/>
    </row>
    <row r="326" spans="1:31" s="11" customFormat="1" ht="15" customHeight="1" x14ac:dyDescent="0.3">
      <c r="A326" s="59"/>
      <c r="B326" s="80"/>
      <c r="C326" s="174"/>
      <c r="D326" s="174"/>
      <c r="E326" s="17"/>
      <c r="F326" s="18"/>
      <c r="G326" s="18"/>
      <c r="H326" s="18"/>
      <c r="I326" s="18"/>
      <c r="J326" s="18"/>
      <c r="K326" s="18"/>
      <c r="L326" s="18"/>
      <c r="M326" s="18"/>
      <c r="N326" s="165"/>
      <c r="O326" s="165"/>
      <c r="P326" s="18"/>
      <c r="Q326" s="18"/>
      <c r="R326" s="18"/>
      <c r="S326" s="18"/>
      <c r="T326" s="18"/>
      <c r="U326" s="18"/>
      <c r="V326" s="18"/>
      <c r="W326" s="18"/>
      <c r="X326" s="165"/>
      <c r="Y326" s="165"/>
      <c r="Z326" s="18"/>
      <c r="AA326" s="18"/>
      <c r="AB326" s="18"/>
      <c r="AC326" s="18"/>
      <c r="AD326" s="18"/>
      <c r="AE326" s="18"/>
    </row>
    <row r="327" spans="1:31" s="11" customFormat="1" ht="15" customHeight="1" x14ac:dyDescent="0.3">
      <c r="A327" s="59"/>
      <c r="B327" s="80"/>
      <c r="C327" s="174"/>
      <c r="D327" s="174"/>
      <c r="E327" s="17"/>
      <c r="F327" s="18"/>
      <c r="G327" s="18"/>
      <c r="H327" s="18"/>
      <c r="I327" s="18"/>
      <c r="J327" s="18"/>
      <c r="K327" s="18"/>
      <c r="L327" s="18"/>
      <c r="M327" s="18"/>
      <c r="N327" s="165"/>
      <c r="O327" s="165"/>
      <c r="P327" s="18"/>
      <c r="Q327" s="18"/>
      <c r="R327" s="18"/>
      <c r="S327" s="18"/>
      <c r="T327" s="18"/>
      <c r="U327" s="18"/>
      <c r="V327" s="18"/>
      <c r="W327" s="18"/>
      <c r="X327" s="165"/>
      <c r="Y327" s="165"/>
      <c r="Z327" s="18"/>
      <c r="AA327" s="18"/>
      <c r="AB327" s="18"/>
      <c r="AC327" s="18"/>
      <c r="AD327" s="18"/>
      <c r="AE327" s="18"/>
    </row>
    <row r="328" spans="1:31" s="11" customFormat="1" ht="15" customHeight="1" x14ac:dyDescent="0.3">
      <c r="A328" s="59"/>
      <c r="B328" s="80"/>
      <c r="C328" s="174"/>
      <c r="D328" s="174"/>
      <c r="E328" s="17"/>
      <c r="F328" s="18"/>
      <c r="G328" s="18"/>
      <c r="H328" s="18"/>
      <c r="I328" s="18"/>
      <c r="J328" s="18"/>
      <c r="K328" s="18"/>
      <c r="L328" s="18"/>
      <c r="M328" s="18"/>
      <c r="N328" s="165"/>
      <c r="O328" s="165"/>
      <c r="P328" s="18"/>
      <c r="Q328" s="18"/>
      <c r="R328" s="18"/>
      <c r="S328" s="18"/>
      <c r="T328" s="18"/>
      <c r="U328" s="18"/>
      <c r="V328" s="18"/>
      <c r="W328" s="18"/>
      <c r="X328" s="165"/>
      <c r="Y328" s="165"/>
      <c r="Z328" s="18"/>
      <c r="AA328" s="18"/>
      <c r="AB328" s="18"/>
      <c r="AC328" s="18"/>
      <c r="AD328" s="18"/>
      <c r="AE328" s="18"/>
    </row>
    <row r="329" spans="1:31" s="11" customFormat="1" ht="15" customHeight="1" x14ac:dyDescent="0.3">
      <c r="A329" s="59"/>
      <c r="B329" s="80"/>
      <c r="C329" s="174"/>
      <c r="D329" s="174"/>
      <c r="E329" s="17"/>
      <c r="F329" s="18"/>
      <c r="G329" s="18"/>
      <c r="H329" s="18"/>
      <c r="I329" s="18"/>
      <c r="J329" s="18"/>
      <c r="K329" s="18"/>
      <c r="L329" s="18"/>
      <c r="M329" s="18"/>
      <c r="N329" s="165"/>
      <c r="O329" s="165"/>
      <c r="P329" s="18"/>
      <c r="Q329" s="18"/>
      <c r="R329" s="18"/>
      <c r="S329" s="18"/>
      <c r="T329" s="18"/>
      <c r="U329" s="18"/>
      <c r="V329" s="18"/>
      <c r="W329" s="18"/>
      <c r="X329" s="165"/>
      <c r="Y329" s="165"/>
      <c r="Z329" s="18"/>
      <c r="AA329" s="18"/>
      <c r="AB329" s="18"/>
      <c r="AC329" s="18"/>
      <c r="AD329" s="18"/>
      <c r="AE329" s="18"/>
    </row>
    <row r="330" spans="1:31" s="11" customFormat="1" ht="15" customHeight="1" x14ac:dyDescent="0.3">
      <c r="A330" s="59"/>
      <c r="B330" s="80"/>
      <c r="C330" s="174"/>
      <c r="D330" s="174"/>
      <c r="E330" s="17"/>
      <c r="F330" s="18"/>
      <c r="G330" s="18"/>
      <c r="H330" s="18"/>
      <c r="I330" s="18"/>
      <c r="J330" s="18"/>
      <c r="K330" s="18"/>
      <c r="L330" s="18"/>
      <c r="M330" s="18"/>
      <c r="N330" s="165"/>
      <c r="O330" s="165"/>
      <c r="P330" s="18"/>
      <c r="Q330" s="18"/>
      <c r="R330" s="18"/>
      <c r="S330" s="18"/>
      <c r="T330" s="18"/>
      <c r="U330" s="18"/>
      <c r="V330" s="18"/>
      <c r="W330" s="18"/>
      <c r="X330" s="165"/>
      <c r="Y330" s="165"/>
      <c r="Z330" s="18"/>
      <c r="AA330" s="18"/>
      <c r="AB330" s="18"/>
      <c r="AC330" s="18"/>
      <c r="AD330" s="18"/>
      <c r="AE330" s="18"/>
    </row>
    <row r="331" spans="1:31" s="11" customFormat="1" ht="15" customHeight="1" x14ac:dyDescent="0.3">
      <c r="A331" s="59"/>
      <c r="B331" s="80"/>
      <c r="C331" s="174"/>
      <c r="D331" s="174"/>
      <c r="E331" s="17"/>
      <c r="F331" s="18"/>
      <c r="G331" s="18"/>
      <c r="H331" s="18"/>
      <c r="I331" s="18"/>
      <c r="J331" s="18"/>
      <c r="K331" s="18"/>
      <c r="L331" s="18"/>
      <c r="M331" s="18"/>
      <c r="N331" s="165"/>
      <c r="O331" s="165"/>
      <c r="P331" s="18"/>
      <c r="Q331" s="18"/>
      <c r="R331" s="18"/>
      <c r="S331" s="18"/>
      <c r="T331" s="18"/>
      <c r="U331" s="18"/>
      <c r="V331" s="18"/>
      <c r="W331" s="18"/>
      <c r="X331" s="165"/>
      <c r="Y331" s="165"/>
      <c r="Z331" s="18"/>
      <c r="AA331" s="18"/>
      <c r="AB331" s="18"/>
      <c r="AC331" s="18"/>
      <c r="AD331" s="18"/>
      <c r="AE331" s="18"/>
    </row>
    <row r="332" spans="1:31" s="11" customFormat="1" ht="15" customHeight="1" x14ac:dyDescent="0.3">
      <c r="A332" s="59"/>
      <c r="B332" s="80"/>
      <c r="C332" s="174"/>
      <c r="D332" s="174"/>
      <c r="E332" s="17"/>
      <c r="F332" s="18"/>
      <c r="G332" s="18"/>
      <c r="H332" s="18"/>
      <c r="I332" s="18"/>
      <c r="J332" s="18"/>
      <c r="K332" s="18"/>
      <c r="L332" s="18"/>
      <c r="M332" s="18"/>
      <c r="N332" s="165"/>
      <c r="O332" s="165"/>
      <c r="P332" s="18"/>
      <c r="Q332" s="18"/>
      <c r="R332" s="18"/>
      <c r="S332" s="18"/>
      <c r="T332" s="18"/>
      <c r="U332" s="18"/>
      <c r="V332" s="18"/>
      <c r="W332" s="18"/>
      <c r="X332" s="165"/>
      <c r="Y332" s="165"/>
      <c r="Z332" s="18"/>
      <c r="AA332" s="18"/>
      <c r="AB332" s="18"/>
      <c r="AC332" s="18"/>
      <c r="AD332" s="18"/>
      <c r="AE332" s="18"/>
    </row>
    <row r="333" spans="1:31" s="11" customFormat="1" ht="15" customHeight="1" x14ac:dyDescent="0.3">
      <c r="A333" s="59"/>
      <c r="B333" s="80"/>
      <c r="C333" s="174"/>
      <c r="D333" s="174"/>
      <c r="E333" s="17"/>
      <c r="F333" s="18"/>
      <c r="G333" s="18"/>
      <c r="H333" s="18"/>
      <c r="I333" s="18"/>
      <c r="J333" s="18"/>
      <c r="K333" s="18"/>
      <c r="L333" s="18"/>
      <c r="M333" s="18"/>
      <c r="N333" s="165"/>
      <c r="O333" s="165"/>
      <c r="P333" s="18"/>
      <c r="Q333" s="18"/>
      <c r="R333" s="18"/>
      <c r="S333" s="18"/>
      <c r="T333" s="18"/>
      <c r="U333" s="18"/>
      <c r="V333" s="18"/>
      <c r="W333" s="18"/>
      <c r="X333" s="165"/>
      <c r="Y333" s="165"/>
      <c r="Z333" s="18"/>
      <c r="AA333" s="18"/>
      <c r="AB333" s="18"/>
      <c r="AC333" s="18"/>
      <c r="AD333" s="18"/>
      <c r="AE333" s="18"/>
    </row>
    <row r="334" spans="1:31" s="11" customFormat="1" ht="15" customHeight="1" x14ac:dyDescent="0.3">
      <c r="A334" s="59"/>
      <c r="B334" s="80"/>
      <c r="C334" s="174"/>
      <c r="D334" s="174"/>
      <c r="E334" s="17"/>
      <c r="F334" s="18"/>
      <c r="G334" s="18"/>
      <c r="H334" s="18"/>
      <c r="I334" s="18"/>
      <c r="J334" s="18"/>
      <c r="K334" s="18"/>
      <c r="L334" s="18"/>
      <c r="M334" s="18"/>
      <c r="N334" s="165"/>
      <c r="O334" s="165"/>
      <c r="P334" s="18"/>
      <c r="Q334" s="18"/>
      <c r="R334" s="18"/>
      <c r="S334" s="18"/>
      <c r="T334" s="18"/>
      <c r="U334" s="18"/>
      <c r="V334" s="18"/>
      <c r="W334" s="18"/>
      <c r="X334" s="165"/>
      <c r="Y334" s="165"/>
      <c r="Z334" s="18"/>
      <c r="AA334" s="18"/>
      <c r="AB334" s="18"/>
      <c r="AC334" s="18"/>
      <c r="AD334" s="18"/>
      <c r="AE334" s="18"/>
    </row>
    <row r="335" spans="1:31" s="11" customFormat="1" ht="15" customHeight="1" x14ac:dyDescent="0.3">
      <c r="A335" s="59"/>
      <c r="B335" s="80"/>
      <c r="C335" s="174"/>
      <c r="D335" s="174"/>
      <c r="E335" s="17"/>
      <c r="F335" s="18"/>
      <c r="G335" s="18"/>
      <c r="H335" s="18"/>
      <c r="I335" s="18"/>
      <c r="J335" s="18"/>
      <c r="K335" s="18"/>
      <c r="L335" s="18"/>
      <c r="M335" s="18"/>
      <c r="N335" s="165"/>
      <c r="O335" s="165"/>
      <c r="P335" s="18"/>
      <c r="Q335" s="18"/>
      <c r="R335" s="18"/>
      <c r="S335" s="18"/>
      <c r="T335" s="18"/>
      <c r="U335" s="18"/>
      <c r="V335" s="18"/>
      <c r="W335" s="18"/>
      <c r="X335" s="165"/>
      <c r="Y335" s="165"/>
      <c r="Z335" s="18"/>
      <c r="AA335" s="18"/>
      <c r="AB335" s="18"/>
      <c r="AC335" s="18"/>
      <c r="AD335" s="18"/>
      <c r="AE335" s="18"/>
    </row>
    <row r="336" spans="1:31" s="11" customFormat="1" ht="15" customHeight="1" x14ac:dyDescent="0.3">
      <c r="A336" s="59"/>
      <c r="B336" s="80"/>
      <c r="C336" s="174"/>
      <c r="D336" s="174"/>
      <c r="E336" s="17"/>
      <c r="F336" s="18"/>
      <c r="G336" s="18"/>
      <c r="H336" s="18"/>
      <c r="I336" s="18"/>
      <c r="J336" s="18"/>
      <c r="K336" s="18"/>
      <c r="L336" s="18"/>
      <c r="M336" s="18"/>
      <c r="N336" s="165"/>
      <c r="O336" s="165"/>
      <c r="P336" s="18"/>
      <c r="Q336" s="18"/>
      <c r="R336" s="18"/>
      <c r="S336" s="18"/>
      <c r="T336" s="18"/>
      <c r="U336" s="18"/>
      <c r="V336" s="18"/>
      <c r="W336" s="18"/>
      <c r="X336" s="165"/>
      <c r="Y336" s="165"/>
      <c r="Z336" s="18"/>
      <c r="AA336" s="18"/>
      <c r="AB336" s="18"/>
      <c r="AC336" s="18"/>
      <c r="AD336" s="18"/>
      <c r="AE336" s="18"/>
    </row>
    <row r="337" spans="1:31" s="11" customFormat="1" ht="15" customHeight="1" x14ac:dyDescent="0.3">
      <c r="A337" s="59"/>
      <c r="B337" s="80"/>
      <c r="C337" s="174"/>
      <c r="D337" s="174"/>
      <c r="E337" s="17"/>
      <c r="F337" s="18"/>
      <c r="G337" s="18"/>
      <c r="H337" s="18"/>
      <c r="I337" s="18"/>
      <c r="J337" s="18"/>
      <c r="K337" s="18"/>
      <c r="L337" s="18"/>
      <c r="M337" s="18"/>
      <c r="N337" s="165"/>
      <c r="O337" s="165"/>
      <c r="P337" s="18"/>
      <c r="Q337" s="18"/>
      <c r="R337" s="18"/>
      <c r="S337" s="18"/>
      <c r="T337" s="18"/>
      <c r="U337" s="18"/>
      <c r="V337" s="18"/>
      <c r="W337" s="18"/>
      <c r="X337" s="165"/>
      <c r="Y337" s="165"/>
      <c r="Z337" s="18"/>
      <c r="AA337" s="18"/>
      <c r="AB337" s="18"/>
      <c r="AC337" s="18"/>
      <c r="AD337" s="18"/>
      <c r="AE337" s="18"/>
    </row>
    <row r="338" spans="1:31" s="11" customFormat="1" ht="15" customHeight="1" x14ac:dyDescent="0.3">
      <c r="A338" s="59"/>
      <c r="B338" s="80"/>
      <c r="C338" s="174"/>
      <c r="D338" s="174"/>
      <c r="E338" s="17"/>
      <c r="F338" s="18"/>
      <c r="G338" s="18"/>
      <c r="H338" s="18"/>
      <c r="I338" s="18"/>
      <c r="J338" s="18"/>
      <c r="K338" s="18"/>
      <c r="L338" s="18"/>
      <c r="M338" s="18"/>
      <c r="N338" s="165"/>
      <c r="O338" s="165"/>
      <c r="P338" s="18"/>
      <c r="Q338" s="18"/>
      <c r="R338" s="18"/>
      <c r="S338" s="18"/>
      <c r="T338" s="18"/>
      <c r="U338" s="18"/>
      <c r="V338" s="18"/>
      <c r="W338" s="18"/>
      <c r="X338" s="165"/>
      <c r="Y338" s="165"/>
      <c r="Z338" s="18"/>
      <c r="AA338" s="18"/>
      <c r="AB338" s="18"/>
      <c r="AC338" s="18"/>
      <c r="AD338" s="18"/>
      <c r="AE338" s="18"/>
    </row>
    <row r="339" spans="1:31" s="11" customFormat="1" ht="15" customHeight="1" x14ac:dyDescent="0.3">
      <c r="A339" s="59"/>
      <c r="B339" s="80"/>
      <c r="C339" s="174"/>
      <c r="D339" s="174"/>
      <c r="E339" s="17"/>
      <c r="F339" s="18"/>
      <c r="G339" s="18"/>
      <c r="H339" s="18"/>
      <c r="I339" s="18"/>
      <c r="J339" s="18"/>
      <c r="K339" s="18"/>
      <c r="L339" s="18"/>
      <c r="M339" s="18"/>
      <c r="N339" s="165"/>
      <c r="O339" s="165"/>
      <c r="P339" s="18"/>
      <c r="Q339" s="18"/>
      <c r="R339" s="18"/>
      <c r="S339" s="18"/>
      <c r="T339" s="18"/>
      <c r="U339" s="18"/>
      <c r="V339" s="18"/>
      <c r="W339" s="18"/>
      <c r="X339" s="165"/>
      <c r="Y339" s="165"/>
      <c r="Z339" s="18"/>
      <c r="AA339" s="18"/>
      <c r="AB339" s="18"/>
      <c r="AC339" s="18"/>
      <c r="AD339" s="18"/>
      <c r="AE339" s="18"/>
    </row>
    <row r="340" spans="1:31" s="11" customFormat="1" ht="15" customHeight="1" x14ac:dyDescent="0.3">
      <c r="A340" s="59"/>
      <c r="B340" s="80"/>
      <c r="C340" s="174"/>
      <c r="D340" s="174"/>
      <c r="E340" s="17"/>
      <c r="F340" s="18"/>
      <c r="G340" s="18"/>
      <c r="H340" s="18"/>
      <c r="I340" s="18"/>
      <c r="J340" s="18"/>
      <c r="K340" s="18"/>
      <c r="L340" s="18"/>
      <c r="M340" s="18"/>
      <c r="N340" s="165"/>
      <c r="O340" s="165"/>
      <c r="P340" s="18"/>
      <c r="Q340" s="18"/>
      <c r="R340" s="18"/>
      <c r="S340" s="18"/>
      <c r="T340" s="18"/>
      <c r="U340" s="18"/>
      <c r="V340" s="18"/>
      <c r="W340" s="18"/>
      <c r="X340" s="165"/>
      <c r="Y340" s="165"/>
      <c r="Z340" s="18"/>
      <c r="AA340" s="18"/>
      <c r="AB340" s="18"/>
      <c r="AC340" s="18"/>
      <c r="AD340" s="18"/>
      <c r="AE340" s="18"/>
    </row>
    <row r="341" spans="1:31" s="11" customFormat="1" ht="15" customHeight="1" x14ac:dyDescent="0.3">
      <c r="A341" s="59"/>
      <c r="B341" s="80"/>
      <c r="C341" s="174"/>
      <c r="D341" s="174"/>
      <c r="E341" s="17"/>
      <c r="F341" s="18"/>
      <c r="G341" s="18"/>
      <c r="H341" s="18"/>
      <c r="I341" s="18"/>
      <c r="J341" s="18"/>
      <c r="K341" s="18"/>
      <c r="L341" s="18"/>
      <c r="M341" s="18"/>
      <c r="N341" s="165"/>
      <c r="O341" s="165"/>
      <c r="P341" s="18"/>
      <c r="Q341" s="18"/>
      <c r="R341" s="18"/>
      <c r="S341" s="18"/>
      <c r="T341" s="18"/>
      <c r="U341" s="18"/>
      <c r="V341" s="18"/>
      <c r="W341" s="18"/>
      <c r="X341" s="165"/>
      <c r="Y341" s="165"/>
      <c r="Z341" s="18"/>
      <c r="AA341" s="18"/>
      <c r="AB341" s="18"/>
      <c r="AC341" s="18"/>
      <c r="AD341" s="18"/>
      <c r="AE341" s="18"/>
    </row>
    <row r="342" spans="1:31" s="11" customFormat="1" ht="15" customHeight="1" x14ac:dyDescent="0.3">
      <c r="A342" s="59"/>
      <c r="B342" s="80"/>
      <c r="C342" s="174"/>
      <c r="D342" s="174"/>
      <c r="E342" s="17"/>
      <c r="F342" s="18"/>
      <c r="G342" s="18"/>
      <c r="H342" s="18"/>
      <c r="I342" s="18"/>
      <c r="J342" s="18"/>
      <c r="K342" s="18"/>
      <c r="L342" s="18"/>
      <c r="M342" s="18"/>
      <c r="N342" s="165"/>
      <c r="O342" s="165"/>
      <c r="P342" s="18"/>
      <c r="Q342" s="18"/>
      <c r="R342" s="18"/>
      <c r="S342" s="18"/>
      <c r="T342" s="18"/>
      <c r="U342" s="18"/>
      <c r="V342" s="18"/>
      <c r="W342" s="18"/>
      <c r="X342" s="165"/>
      <c r="Y342" s="165"/>
      <c r="Z342" s="18"/>
      <c r="AA342" s="18"/>
      <c r="AB342" s="18"/>
      <c r="AC342" s="18"/>
      <c r="AD342" s="18"/>
      <c r="AE342" s="18"/>
    </row>
    <row r="343" spans="1:31" s="11" customFormat="1" ht="15" customHeight="1" x14ac:dyDescent="0.3">
      <c r="A343" s="59"/>
      <c r="B343" s="80"/>
      <c r="C343" s="174"/>
      <c r="D343" s="174"/>
      <c r="E343" s="17"/>
      <c r="F343" s="18"/>
      <c r="G343" s="18"/>
      <c r="H343" s="18"/>
      <c r="I343" s="18"/>
      <c r="J343" s="18"/>
      <c r="K343" s="18"/>
      <c r="L343" s="18"/>
      <c r="M343" s="18"/>
      <c r="N343" s="165"/>
      <c r="O343" s="165"/>
      <c r="P343" s="18"/>
      <c r="Q343" s="18"/>
      <c r="R343" s="18"/>
      <c r="S343" s="18"/>
      <c r="T343" s="18"/>
      <c r="U343" s="18"/>
      <c r="V343" s="18"/>
      <c r="W343" s="18"/>
      <c r="X343" s="165"/>
      <c r="Y343" s="165"/>
      <c r="Z343" s="18"/>
      <c r="AA343" s="18"/>
      <c r="AB343" s="18"/>
      <c r="AC343" s="18"/>
      <c r="AD343" s="18"/>
      <c r="AE343" s="18"/>
    </row>
    <row r="344" spans="1:31" s="11" customFormat="1" ht="15" customHeight="1" x14ac:dyDescent="0.3">
      <c r="A344" s="59"/>
      <c r="B344" s="80"/>
      <c r="C344" s="174"/>
      <c r="D344" s="174"/>
      <c r="E344" s="17"/>
      <c r="F344" s="18"/>
      <c r="G344" s="18"/>
      <c r="H344" s="18"/>
      <c r="I344" s="18"/>
      <c r="J344" s="18"/>
      <c r="K344" s="18"/>
      <c r="L344" s="18"/>
      <c r="M344" s="18"/>
      <c r="N344" s="165"/>
      <c r="O344" s="165"/>
      <c r="P344" s="18"/>
      <c r="Q344" s="18"/>
      <c r="R344" s="18"/>
      <c r="S344" s="18"/>
      <c r="T344" s="18"/>
      <c r="U344" s="18"/>
      <c r="V344" s="18"/>
      <c r="W344" s="18"/>
      <c r="X344" s="165"/>
      <c r="Y344" s="165"/>
      <c r="Z344" s="18"/>
      <c r="AA344" s="18"/>
      <c r="AB344" s="18"/>
      <c r="AC344" s="18"/>
      <c r="AD344" s="18"/>
      <c r="AE344" s="18"/>
    </row>
    <row r="345" spans="1:31" s="11" customFormat="1" ht="15" customHeight="1" x14ac:dyDescent="0.3">
      <c r="A345" s="59"/>
      <c r="B345" s="80"/>
      <c r="C345" s="174"/>
      <c r="D345" s="174"/>
      <c r="E345" s="17"/>
      <c r="F345" s="18"/>
      <c r="G345" s="18"/>
      <c r="H345" s="18"/>
      <c r="I345" s="18"/>
      <c r="J345" s="18"/>
      <c r="K345" s="18"/>
      <c r="L345" s="18"/>
      <c r="M345" s="18"/>
      <c r="N345" s="165"/>
      <c r="O345" s="165"/>
      <c r="P345" s="18"/>
      <c r="Q345" s="18"/>
      <c r="R345" s="18"/>
      <c r="S345" s="18"/>
      <c r="T345" s="18"/>
      <c r="U345" s="18"/>
      <c r="V345" s="18"/>
      <c r="W345" s="18"/>
      <c r="X345" s="165"/>
      <c r="Y345" s="165"/>
      <c r="Z345" s="18"/>
      <c r="AA345" s="18"/>
      <c r="AB345" s="18"/>
      <c r="AC345" s="18"/>
      <c r="AD345" s="18"/>
      <c r="AE345" s="18"/>
    </row>
    <row r="346" spans="1:31" s="11" customFormat="1" ht="15" customHeight="1" x14ac:dyDescent="0.3">
      <c r="A346" s="59"/>
      <c r="B346" s="80"/>
      <c r="C346" s="174"/>
      <c r="D346" s="174"/>
      <c r="E346" s="17"/>
      <c r="F346" s="18"/>
      <c r="G346" s="18"/>
      <c r="H346" s="18"/>
      <c r="I346" s="18"/>
      <c r="J346" s="18"/>
      <c r="K346" s="18"/>
      <c r="L346" s="18"/>
      <c r="M346" s="18"/>
      <c r="N346" s="165"/>
      <c r="O346" s="165"/>
      <c r="P346" s="18"/>
      <c r="Q346" s="18"/>
      <c r="R346" s="18"/>
      <c r="S346" s="18"/>
      <c r="T346" s="18"/>
      <c r="U346" s="18"/>
      <c r="V346" s="18"/>
      <c r="W346" s="18"/>
      <c r="X346" s="165"/>
      <c r="Y346" s="165"/>
      <c r="Z346" s="18"/>
      <c r="AA346" s="18"/>
      <c r="AB346" s="18"/>
      <c r="AC346" s="18"/>
      <c r="AD346" s="18"/>
      <c r="AE346" s="18"/>
    </row>
    <row r="347" spans="1:31" s="11" customFormat="1" ht="15" customHeight="1" x14ac:dyDescent="0.3">
      <c r="A347" s="59"/>
      <c r="B347" s="80"/>
      <c r="C347" s="174"/>
      <c r="D347" s="174"/>
      <c r="E347" s="17"/>
      <c r="F347" s="18"/>
      <c r="G347" s="18"/>
      <c r="H347" s="18"/>
      <c r="I347" s="18"/>
      <c r="J347" s="18"/>
      <c r="K347" s="18"/>
      <c r="L347" s="18"/>
      <c r="M347" s="18"/>
      <c r="N347" s="165"/>
      <c r="O347" s="165"/>
      <c r="P347" s="18"/>
      <c r="Q347" s="18"/>
      <c r="R347" s="18"/>
      <c r="S347" s="18"/>
      <c r="T347" s="18"/>
      <c r="U347" s="18"/>
      <c r="V347" s="18"/>
      <c r="W347" s="18"/>
      <c r="X347" s="165"/>
      <c r="Y347" s="165"/>
      <c r="Z347" s="18"/>
      <c r="AA347" s="18"/>
      <c r="AB347" s="18"/>
      <c r="AC347" s="18"/>
      <c r="AD347" s="18"/>
      <c r="AE347" s="18"/>
    </row>
    <row r="348" spans="1:31" s="11" customFormat="1" ht="15" customHeight="1" x14ac:dyDescent="0.3">
      <c r="A348" s="59"/>
      <c r="B348" s="80"/>
      <c r="C348" s="174"/>
      <c r="D348" s="174"/>
      <c r="E348" s="17"/>
      <c r="F348" s="18"/>
      <c r="G348" s="18"/>
      <c r="H348" s="18"/>
      <c r="I348" s="18"/>
      <c r="J348" s="18"/>
      <c r="K348" s="18"/>
      <c r="L348" s="18"/>
      <c r="M348" s="18"/>
      <c r="N348" s="165"/>
      <c r="O348" s="165"/>
      <c r="P348" s="18"/>
      <c r="Q348" s="18"/>
      <c r="R348" s="18"/>
      <c r="S348" s="18"/>
      <c r="T348" s="18"/>
      <c r="U348" s="18"/>
      <c r="V348" s="18"/>
      <c r="W348" s="18"/>
      <c r="X348" s="165"/>
      <c r="Y348" s="165"/>
      <c r="Z348" s="18"/>
      <c r="AA348" s="18"/>
      <c r="AB348" s="18"/>
      <c r="AC348" s="18"/>
      <c r="AD348" s="18"/>
      <c r="AE348" s="18"/>
    </row>
    <row r="349" spans="1:31" s="11" customFormat="1" ht="15" customHeight="1" x14ac:dyDescent="0.3">
      <c r="A349" s="59"/>
      <c r="B349" s="80"/>
      <c r="C349" s="174"/>
      <c r="D349" s="174"/>
      <c r="E349" s="17"/>
      <c r="F349" s="18"/>
      <c r="G349" s="18"/>
      <c r="H349" s="18"/>
      <c r="I349" s="18"/>
      <c r="J349" s="18"/>
      <c r="K349" s="18"/>
      <c r="L349" s="18"/>
      <c r="M349" s="18"/>
      <c r="N349" s="165"/>
      <c r="O349" s="165"/>
      <c r="P349" s="18"/>
      <c r="Q349" s="18"/>
      <c r="R349" s="18"/>
      <c r="S349" s="18"/>
      <c r="T349" s="18"/>
      <c r="U349" s="18"/>
      <c r="V349" s="18"/>
      <c r="W349" s="18"/>
      <c r="X349" s="165"/>
      <c r="Y349" s="165"/>
      <c r="Z349" s="18"/>
      <c r="AA349" s="18"/>
      <c r="AB349" s="18"/>
      <c r="AC349" s="18"/>
      <c r="AD349" s="18"/>
      <c r="AE349" s="18"/>
    </row>
    <row r="350" spans="1:31" s="11" customFormat="1" ht="15" customHeight="1" x14ac:dyDescent="0.3">
      <c r="A350" s="59"/>
      <c r="B350" s="80"/>
      <c r="C350" s="174"/>
      <c r="D350" s="174"/>
      <c r="E350" s="17"/>
      <c r="F350" s="18"/>
      <c r="G350" s="18"/>
      <c r="H350" s="18"/>
      <c r="I350" s="18"/>
      <c r="J350" s="18"/>
      <c r="K350" s="18"/>
      <c r="L350" s="18"/>
      <c r="M350" s="18"/>
      <c r="N350" s="165"/>
      <c r="O350" s="165"/>
      <c r="P350" s="18"/>
      <c r="Q350" s="18"/>
      <c r="R350" s="18"/>
      <c r="S350" s="18"/>
      <c r="T350" s="18"/>
      <c r="U350" s="18"/>
      <c r="V350" s="18"/>
      <c r="W350" s="18"/>
      <c r="X350" s="165"/>
      <c r="Y350" s="165"/>
      <c r="Z350" s="18"/>
      <c r="AA350" s="18"/>
      <c r="AB350" s="18"/>
      <c r="AC350" s="18"/>
      <c r="AD350" s="18"/>
      <c r="AE350" s="18"/>
    </row>
    <row r="351" spans="1:31" s="11" customFormat="1" ht="15" customHeight="1" x14ac:dyDescent="0.3">
      <c r="A351" s="59"/>
      <c r="B351" s="80"/>
      <c r="C351" s="174"/>
      <c r="D351" s="174"/>
      <c r="E351" s="17"/>
      <c r="F351" s="18"/>
      <c r="G351" s="18"/>
      <c r="H351" s="18"/>
      <c r="I351" s="18"/>
      <c r="J351" s="18"/>
      <c r="K351" s="18"/>
      <c r="L351" s="18"/>
      <c r="M351" s="18"/>
      <c r="N351" s="165"/>
      <c r="O351" s="165"/>
      <c r="P351" s="18"/>
      <c r="Q351" s="18"/>
      <c r="R351" s="18"/>
      <c r="S351" s="18"/>
      <c r="T351" s="18"/>
      <c r="U351" s="18"/>
      <c r="V351" s="18"/>
      <c r="W351" s="18"/>
      <c r="X351" s="165"/>
      <c r="Y351" s="165"/>
      <c r="Z351" s="18"/>
      <c r="AA351" s="18"/>
      <c r="AB351" s="18"/>
      <c r="AC351" s="18"/>
      <c r="AD351" s="18"/>
      <c r="AE351" s="18"/>
    </row>
    <row r="352" spans="1:31" s="11" customFormat="1" ht="15" customHeight="1" x14ac:dyDescent="0.3">
      <c r="A352" s="59"/>
      <c r="B352" s="80"/>
      <c r="C352" s="174"/>
      <c r="D352" s="174"/>
      <c r="E352" s="17"/>
      <c r="F352" s="18"/>
      <c r="G352" s="18"/>
      <c r="H352" s="18"/>
      <c r="I352" s="18"/>
      <c r="J352" s="18"/>
      <c r="K352" s="18"/>
      <c r="L352" s="18"/>
      <c r="M352" s="18"/>
      <c r="N352" s="165"/>
      <c r="O352" s="165"/>
      <c r="P352" s="18"/>
      <c r="Q352" s="18"/>
      <c r="R352" s="18"/>
      <c r="S352" s="18"/>
      <c r="T352" s="18"/>
      <c r="U352" s="18"/>
      <c r="V352" s="18"/>
      <c r="W352" s="18"/>
      <c r="X352" s="165"/>
      <c r="Y352" s="165"/>
      <c r="Z352" s="18"/>
      <c r="AA352" s="18"/>
      <c r="AB352" s="18"/>
      <c r="AC352" s="18"/>
      <c r="AD352" s="18"/>
      <c r="AE352" s="18"/>
    </row>
    <row r="353" spans="1:31" s="11" customFormat="1" ht="15" customHeight="1" x14ac:dyDescent="0.3">
      <c r="A353" s="59"/>
      <c r="B353" s="80"/>
      <c r="C353" s="174"/>
      <c r="D353" s="174"/>
      <c r="E353" s="17"/>
      <c r="F353" s="18"/>
      <c r="G353" s="18"/>
      <c r="H353" s="18"/>
      <c r="I353" s="18"/>
      <c r="J353" s="18"/>
      <c r="K353" s="18"/>
      <c r="L353" s="18"/>
      <c r="M353" s="18"/>
      <c r="N353" s="165"/>
      <c r="O353" s="165"/>
      <c r="P353" s="18"/>
      <c r="Q353" s="18"/>
      <c r="R353" s="18"/>
      <c r="S353" s="18"/>
      <c r="T353" s="18"/>
      <c r="U353" s="18"/>
      <c r="V353" s="18"/>
      <c r="W353" s="18"/>
      <c r="X353" s="165"/>
      <c r="Y353" s="165"/>
      <c r="Z353" s="18"/>
      <c r="AA353" s="18"/>
      <c r="AB353" s="18"/>
      <c r="AC353" s="18"/>
      <c r="AD353" s="18"/>
      <c r="AE353" s="18"/>
    </row>
    <row r="354" spans="1:31" s="11" customFormat="1" ht="15" customHeight="1" x14ac:dyDescent="0.3">
      <c r="A354" s="59"/>
      <c r="B354" s="80"/>
      <c r="C354" s="174"/>
      <c r="D354" s="174"/>
      <c r="E354" s="17"/>
      <c r="F354" s="18"/>
      <c r="G354" s="18"/>
      <c r="H354" s="18"/>
      <c r="I354" s="18"/>
      <c r="J354" s="18"/>
      <c r="K354" s="18"/>
      <c r="L354" s="18"/>
      <c r="M354" s="18"/>
      <c r="N354" s="165"/>
      <c r="O354" s="165"/>
      <c r="P354" s="18"/>
      <c r="Q354" s="18"/>
      <c r="R354" s="18"/>
      <c r="S354" s="18"/>
      <c r="T354" s="18"/>
      <c r="U354" s="18"/>
      <c r="V354" s="18"/>
      <c r="W354" s="18"/>
      <c r="X354" s="165"/>
      <c r="Y354" s="165"/>
      <c r="Z354" s="18"/>
      <c r="AA354" s="18"/>
      <c r="AB354" s="18"/>
      <c r="AC354" s="18"/>
      <c r="AD354" s="18"/>
      <c r="AE354" s="18"/>
    </row>
    <row r="355" spans="1:31" s="11" customFormat="1" ht="15" customHeight="1" x14ac:dyDescent="0.3">
      <c r="A355" s="59"/>
      <c r="B355" s="80"/>
      <c r="C355" s="174"/>
      <c r="D355" s="174"/>
      <c r="E355" s="17"/>
      <c r="F355" s="18"/>
      <c r="G355" s="18"/>
      <c r="H355" s="18"/>
      <c r="I355" s="18"/>
      <c r="J355" s="18"/>
      <c r="K355" s="18"/>
      <c r="L355" s="18"/>
      <c r="M355" s="18"/>
      <c r="N355" s="165"/>
      <c r="O355" s="165"/>
      <c r="P355" s="18"/>
      <c r="Q355" s="18"/>
      <c r="R355" s="18"/>
      <c r="S355" s="18"/>
      <c r="T355" s="18"/>
      <c r="U355" s="18"/>
      <c r="V355" s="18"/>
      <c r="W355" s="18"/>
      <c r="X355" s="165"/>
      <c r="Y355" s="165"/>
      <c r="Z355" s="18"/>
      <c r="AA355" s="18"/>
      <c r="AB355" s="18"/>
      <c r="AC355" s="18"/>
      <c r="AD355" s="18"/>
      <c r="AE355" s="18"/>
    </row>
    <row r="356" spans="1:31" s="11" customFormat="1" ht="15" customHeight="1" x14ac:dyDescent="0.3">
      <c r="A356" s="59"/>
      <c r="B356" s="80"/>
      <c r="C356" s="174"/>
      <c r="D356" s="174"/>
      <c r="E356" s="17"/>
      <c r="F356" s="18"/>
      <c r="G356" s="18"/>
      <c r="H356" s="18"/>
      <c r="I356" s="18"/>
      <c r="J356" s="18"/>
      <c r="K356" s="18"/>
      <c r="L356" s="18"/>
      <c r="M356" s="18"/>
      <c r="N356" s="165"/>
      <c r="O356" s="165"/>
      <c r="P356" s="18"/>
      <c r="Q356" s="18"/>
      <c r="R356" s="18"/>
      <c r="S356" s="18"/>
      <c r="T356" s="18"/>
      <c r="U356" s="18"/>
      <c r="V356" s="18"/>
      <c r="W356" s="18"/>
      <c r="X356" s="165"/>
      <c r="Y356" s="165"/>
      <c r="Z356" s="18"/>
      <c r="AA356" s="18"/>
      <c r="AB356" s="18"/>
      <c r="AC356" s="18"/>
      <c r="AD356" s="18"/>
      <c r="AE356" s="18"/>
    </row>
    <row r="357" spans="1:31" s="11" customFormat="1" ht="15" customHeight="1" x14ac:dyDescent="0.3">
      <c r="A357" s="59"/>
      <c r="B357" s="80"/>
      <c r="C357" s="174"/>
      <c r="D357" s="174"/>
      <c r="E357" s="17"/>
      <c r="F357" s="18"/>
      <c r="G357" s="18"/>
      <c r="H357" s="18"/>
      <c r="I357" s="18"/>
      <c r="J357" s="18"/>
      <c r="K357" s="18"/>
      <c r="L357" s="18"/>
      <c r="M357" s="18"/>
      <c r="N357" s="165"/>
      <c r="O357" s="165"/>
      <c r="P357" s="18"/>
      <c r="Q357" s="18"/>
      <c r="R357" s="18"/>
      <c r="S357" s="18"/>
      <c r="T357" s="18"/>
      <c r="U357" s="18"/>
      <c r="V357" s="18"/>
      <c r="W357" s="18"/>
      <c r="X357" s="165"/>
      <c r="Y357" s="165"/>
      <c r="Z357" s="18"/>
      <c r="AA357" s="18"/>
      <c r="AB357" s="18"/>
      <c r="AC357" s="18"/>
      <c r="AD357" s="18"/>
      <c r="AE357" s="18"/>
    </row>
    <row r="358" spans="1:31" s="11" customFormat="1" ht="15" customHeight="1" x14ac:dyDescent="0.3">
      <c r="A358" s="59"/>
      <c r="B358" s="80"/>
      <c r="C358" s="174"/>
      <c r="D358" s="174"/>
      <c r="E358" s="17"/>
      <c r="F358" s="18"/>
      <c r="G358" s="18"/>
      <c r="H358" s="18"/>
      <c r="I358" s="18"/>
      <c r="J358" s="18"/>
      <c r="K358" s="18"/>
      <c r="L358" s="18"/>
      <c r="M358" s="18"/>
      <c r="N358" s="165"/>
      <c r="O358" s="165"/>
      <c r="P358" s="18"/>
      <c r="Q358" s="18"/>
      <c r="R358" s="18"/>
      <c r="S358" s="18"/>
      <c r="T358" s="18"/>
      <c r="U358" s="18"/>
      <c r="V358" s="18"/>
      <c r="W358" s="18"/>
      <c r="X358" s="165"/>
      <c r="Y358" s="165"/>
      <c r="Z358" s="18"/>
      <c r="AA358" s="18"/>
      <c r="AB358" s="18"/>
      <c r="AC358" s="18"/>
      <c r="AD358" s="18"/>
      <c r="AE358" s="18"/>
    </row>
    <row r="359" spans="1:31" s="11" customFormat="1" ht="15" customHeight="1" x14ac:dyDescent="0.3">
      <c r="A359" s="59"/>
      <c r="B359" s="80"/>
      <c r="C359" s="174"/>
      <c r="D359" s="174"/>
      <c r="E359" s="17"/>
      <c r="F359" s="18"/>
      <c r="G359" s="18"/>
      <c r="H359" s="18"/>
      <c r="I359" s="18"/>
      <c r="J359" s="18"/>
      <c r="K359" s="18"/>
      <c r="L359" s="18"/>
      <c r="M359" s="18"/>
      <c r="N359" s="165"/>
      <c r="O359" s="165"/>
      <c r="P359" s="18"/>
      <c r="Q359" s="18"/>
      <c r="R359" s="18"/>
      <c r="S359" s="18"/>
      <c r="T359" s="18"/>
      <c r="U359" s="18"/>
      <c r="V359" s="18"/>
      <c r="W359" s="18"/>
      <c r="X359" s="165"/>
      <c r="Y359" s="165"/>
      <c r="Z359" s="18"/>
      <c r="AA359" s="18"/>
      <c r="AB359" s="18"/>
      <c r="AC359" s="18"/>
      <c r="AD359" s="18"/>
      <c r="AE359" s="18"/>
    </row>
    <row r="360" spans="1:31" s="11" customFormat="1" ht="15" customHeight="1" x14ac:dyDescent="0.3">
      <c r="A360" s="59"/>
      <c r="B360" s="80"/>
      <c r="C360" s="174"/>
      <c r="D360" s="174"/>
      <c r="E360" s="17"/>
      <c r="F360" s="18"/>
      <c r="G360" s="18"/>
      <c r="H360" s="18"/>
      <c r="I360" s="18"/>
      <c r="J360" s="18"/>
      <c r="K360" s="18"/>
      <c r="L360" s="18"/>
      <c r="M360" s="18"/>
      <c r="N360" s="165"/>
      <c r="O360" s="165"/>
      <c r="P360" s="18"/>
      <c r="Q360" s="18"/>
      <c r="R360" s="18"/>
      <c r="S360" s="18"/>
      <c r="T360" s="18"/>
      <c r="U360" s="18"/>
      <c r="V360" s="18"/>
      <c r="W360" s="18"/>
      <c r="X360" s="165"/>
      <c r="Y360" s="165"/>
      <c r="Z360" s="18"/>
      <c r="AA360" s="18"/>
      <c r="AB360" s="18"/>
      <c r="AC360" s="18"/>
      <c r="AD360" s="18"/>
      <c r="AE360" s="18"/>
    </row>
    <row r="361" spans="1:31" s="11" customFormat="1" ht="15" customHeight="1" x14ac:dyDescent="0.3">
      <c r="A361" s="59"/>
      <c r="B361" s="80"/>
      <c r="C361" s="174"/>
      <c r="D361" s="174"/>
      <c r="E361" s="17"/>
      <c r="F361" s="18"/>
      <c r="G361" s="18"/>
      <c r="H361" s="18"/>
      <c r="I361" s="18"/>
      <c r="J361" s="18"/>
      <c r="K361" s="18"/>
      <c r="L361" s="18"/>
      <c r="M361" s="18"/>
      <c r="N361" s="165"/>
      <c r="O361" s="165"/>
      <c r="P361" s="18"/>
      <c r="Q361" s="18"/>
      <c r="R361" s="18"/>
      <c r="S361" s="18"/>
      <c r="T361" s="18"/>
      <c r="U361" s="18"/>
      <c r="V361" s="18"/>
      <c r="W361" s="18"/>
      <c r="X361" s="165"/>
      <c r="Y361" s="165"/>
      <c r="Z361" s="18"/>
      <c r="AA361" s="18"/>
      <c r="AB361" s="18"/>
      <c r="AC361" s="18"/>
      <c r="AD361" s="18"/>
      <c r="AE361" s="18"/>
    </row>
    <row r="362" spans="1:31" s="11" customFormat="1" ht="15" customHeight="1" x14ac:dyDescent="0.3">
      <c r="A362" s="59"/>
      <c r="B362" s="80"/>
      <c r="C362" s="174"/>
      <c r="D362" s="174"/>
      <c r="E362" s="17"/>
      <c r="F362" s="18"/>
      <c r="G362" s="18"/>
      <c r="H362" s="18"/>
      <c r="I362" s="18"/>
      <c r="J362" s="18"/>
      <c r="K362" s="18"/>
      <c r="L362" s="18"/>
      <c r="M362" s="18"/>
      <c r="N362" s="165"/>
      <c r="O362" s="165"/>
      <c r="P362" s="18"/>
      <c r="Q362" s="18"/>
      <c r="R362" s="18"/>
      <c r="S362" s="18"/>
      <c r="T362" s="18"/>
      <c r="U362" s="18"/>
      <c r="V362" s="18"/>
      <c r="W362" s="18"/>
      <c r="X362" s="165"/>
      <c r="Y362" s="165"/>
      <c r="Z362" s="18"/>
      <c r="AA362" s="18"/>
      <c r="AB362" s="18"/>
      <c r="AC362" s="18"/>
      <c r="AD362" s="18"/>
      <c r="AE362" s="18"/>
    </row>
    <row r="363" spans="1:31" s="11" customFormat="1" ht="15" customHeight="1" x14ac:dyDescent="0.3">
      <c r="A363" s="59"/>
      <c r="B363" s="80"/>
      <c r="C363" s="174"/>
      <c r="D363" s="174"/>
      <c r="E363" s="17"/>
      <c r="F363" s="18"/>
      <c r="G363" s="18"/>
      <c r="H363" s="18"/>
      <c r="I363" s="18"/>
      <c r="J363" s="18"/>
      <c r="K363" s="18"/>
      <c r="L363" s="18"/>
      <c r="M363" s="18"/>
      <c r="N363" s="165"/>
      <c r="O363" s="165"/>
      <c r="P363" s="18"/>
      <c r="Q363" s="18"/>
      <c r="R363" s="18"/>
      <c r="S363" s="18"/>
      <c r="T363" s="18"/>
      <c r="U363" s="18"/>
      <c r="V363" s="18"/>
      <c r="W363" s="18"/>
      <c r="X363" s="165"/>
      <c r="Y363" s="165"/>
      <c r="Z363" s="18"/>
      <c r="AA363" s="18"/>
      <c r="AB363" s="18"/>
      <c r="AC363" s="18"/>
      <c r="AD363" s="18"/>
      <c r="AE363" s="18"/>
    </row>
    <row r="364" spans="1:31" s="11" customFormat="1" ht="15" customHeight="1" x14ac:dyDescent="0.3">
      <c r="A364" s="59"/>
      <c r="B364" s="80"/>
      <c r="C364" s="174"/>
      <c r="D364" s="174"/>
      <c r="E364" s="17"/>
      <c r="F364" s="18"/>
      <c r="G364" s="18"/>
      <c r="H364" s="18"/>
      <c r="I364" s="18"/>
      <c r="J364" s="18"/>
      <c r="K364" s="18"/>
      <c r="L364" s="18"/>
      <c r="M364" s="18"/>
      <c r="N364" s="165"/>
      <c r="O364" s="165"/>
      <c r="P364" s="18"/>
      <c r="Q364" s="18"/>
      <c r="R364" s="18"/>
      <c r="S364" s="18"/>
      <c r="T364" s="18"/>
      <c r="U364" s="18"/>
      <c r="V364" s="18"/>
      <c r="W364" s="18"/>
      <c r="X364" s="165"/>
      <c r="Y364" s="165"/>
      <c r="Z364" s="18"/>
      <c r="AA364" s="18"/>
      <c r="AB364" s="18"/>
      <c r="AC364" s="18"/>
      <c r="AD364" s="18"/>
      <c r="AE364" s="18"/>
    </row>
    <row r="365" spans="1:31" s="11" customFormat="1" ht="15" customHeight="1" x14ac:dyDescent="0.3">
      <c r="A365" s="59"/>
      <c r="B365" s="80"/>
      <c r="C365" s="174"/>
      <c r="D365" s="174"/>
      <c r="E365" s="17"/>
      <c r="F365" s="18"/>
      <c r="G365" s="18"/>
      <c r="H365" s="18"/>
      <c r="I365" s="18"/>
      <c r="J365" s="18"/>
      <c r="K365" s="18"/>
      <c r="L365" s="18"/>
      <c r="M365" s="18"/>
      <c r="N365" s="165"/>
      <c r="O365" s="165"/>
      <c r="P365" s="18"/>
      <c r="Q365" s="18"/>
      <c r="R365" s="18"/>
      <c r="S365" s="18"/>
      <c r="T365" s="18"/>
      <c r="U365" s="18"/>
      <c r="V365" s="18"/>
      <c r="W365" s="18"/>
      <c r="X365" s="165"/>
      <c r="Y365" s="165"/>
      <c r="Z365" s="18"/>
      <c r="AA365" s="18"/>
      <c r="AB365" s="18"/>
      <c r="AC365" s="18"/>
      <c r="AD365" s="18"/>
      <c r="AE365" s="18"/>
    </row>
    <row r="366" spans="1:31" s="11" customFormat="1" ht="15" customHeight="1" x14ac:dyDescent="0.3">
      <c r="A366" s="59"/>
      <c r="B366" s="80"/>
      <c r="C366" s="174"/>
      <c r="D366" s="174"/>
      <c r="E366" s="17"/>
      <c r="F366" s="18"/>
      <c r="G366" s="18"/>
      <c r="H366" s="18"/>
      <c r="I366" s="18"/>
      <c r="J366" s="18"/>
      <c r="K366" s="18"/>
      <c r="L366" s="18"/>
      <c r="M366" s="18"/>
      <c r="N366" s="165"/>
      <c r="O366" s="165"/>
      <c r="P366" s="18"/>
      <c r="Q366" s="18"/>
      <c r="R366" s="18"/>
      <c r="S366" s="18"/>
      <c r="T366" s="18"/>
      <c r="U366" s="18"/>
      <c r="V366" s="18"/>
      <c r="W366" s="18"/>
      <c r="X366" s="165"/>
      <c r="Y366" s="165"/>
      <c r="Z366" s="18"/>
      <c r="AA366" s="18"/>
      <c r="AB366" s="18"/>
      <c r="AC366" s="18"/>
      <c r="AD366" s="18"/>
      <c r="AE366" s="18"/>
    </row>
    <row r="367" spans="1:31" s="11" customFormat="1" ht="15" customHeight="1" x14ac:dyDescent="0.3">
      <c r="A367" s="59"/>
      <c r="B367" s="80"/>
      <c r="C367" s="174"/>
      <c r="D367" s="174"/>
      <c r="E367" s="17"/>
      <c r="F367" s="18"/>
      <c r="G367" s="18"/>
      <c r="H367" s="18"/>
      <c r="I367" s="18"/>
      <c r="J367" s="18"/>
      <c r="K367" s="18"/>
      <c r="L367" s="18"/>
      <c r="M367" s="18"/>
      <c r="N367" s="165"/>
      <c r="O367" s="165"/>
      <c r="P367" s="18"/>
      <c r="Q367" s="18"/>
      <c r="R367" s="18"/>
      <c r="S367" s="18"/>
      <c r="T367" s="18"/>
      <c r="U367" s="18"/>
      <c r="V367" s="18"/>
      <c r="W367" s="18"/>
      <c r="X367" s="165"/>
      <c r="Y367" s="165"/>
      <c r="Z367" s="18"/>
      <c r="AA367" s="18"/>
      <c r="AB367" s="18"/>
      <c r="AC367" s="18"/>
      <c r="AD367" s="18"/>
      <c r="AE367" s="18"/>
    </row>
    <row r="368" spans="1:31" s="11" customFormat="1" ht="15" customHeight="1" x14ac:dyDescent="0.3">
      <c r="A368" s="59"/>
      <c r="B368" s="80"/>
      <c r="C368" s="174"/>
      <c r="D368" s="174"/>
      <c r="E368" s="17"/>
      <c r="F368" s="18"/>
      <c r="G368" s="18"/>
      <c r="H368" s="18"/>
      <c r="I368" s="18"/>
      <c r="J368" s="18"/>
      <c r="K368" s="18"/>
      <c r="L368" s="18"/>
      <c r="M368" s="18"/>
      <c r="N368" s="165"/>
      <c r="O368" s="165"/>
      <c r="P368" s="18"/>
      <c r="Q368" s="18"/>
      <c r="R368" s="18"/>
      <c r="S368" s="18"/>
      <c r="T368" s="18"/>
      <c r="U368" s="18"/>
      <c r="V368" s="18"/>
      <c r="W368" s="18"/>
      <c r="X368" s="165"/>
      <c r="Y368" s="165"/>
      <c r="Z368" s="18"/>
      <c r="AA368" s="18"/>
      <c r="AB368" s="18"/>
      <c r="AC368" s="18"/>
      <c r="AD368" s="18"/>
      <c r="AE368" s="18"/>
    </row>
    <row r="369" spans="1:31" s="11" customFormat="1" ht="15" customHeight="1" x14ac:dyDescent="0.3">
      <c r="A369" s="59"/>
      <c r="B369" s="80"/>
      <c r="C369" s="174"/>
      <c r="D369" s="174"/>
      <c r="E369" s="17"/>
      <c r="F369" s="18"/>
      <c r="G369" s="18"/>
      <c r="H369" s="18"/>
      <c r="I369" s="18"/>
      <c r="J369" s="18"/>
      <c r="K369" s="18"/>
      <c r="L369" s="18"/>
      <c r="M369" s="18"/>
      <c r="N369" s="165"/>
      <c r="O369" s="165"/>
      <c r="P369" s="18"/>
      <c r="Q369" s="18"/>
      <c r="R369" s="18"/>
      <c r="S369" s="18"/>
      <c r="T369" s="18"/>
      <c r="U369" s="18"/>
      <c r="V369" s="18"/>
      <c r="W369" s="18"/>
      <c r="X369" s="165"/>
      <c r="Y369" s="165"/>
      <c r="Z369" s="18"/>
      <c r="AA369" s="18"/>
      <c r="AB369" s="18"/>
      <c r="AC369" s="18"/>
      <c r="AD369" s="18"/>
      <c r="AE369" s="18"/>
    </row>
    <row r="370" spans="1:31" s="11" customFormat="1" ht="15" customHeight="1" x14ac:dyDescent="0.3">
      <c r="A370" s="59"/>
      <c r="B370" s="80"/>
      <c r="C370" s="174"/>
      <c r="D370" s="174"/>
      <c r="E370" s="17"/>
      <c r="F370" s="18"/>
      <c r="G370" s="18"/>
      <c r="H370" s="18"/>
      <c r="I370" s="18"/>
      <c r="J370" s="18"/>
      <c r="K370" s="18"/>
      <c r="L370" s="18"/>
      <c r="M370" s="18"/>
      <c r="N370" s="165"/>
      <c r="O370" s="165"/>
      <c r="P370" s="18"/>
      <c r="Q370" s="18"/>
      <c r="R370" s="18"/>
      <c r="S370" s="18"/>
      <c r="T370" s="18"/>
      <c r="U370" s="18"/>
      <c r="V370" s="18"/>
      <c r="W370" s="18"/>
      <c r="X370" s="165"/>
      <c r="Y370" s="165"/>
      <c r="Z370" s="18"/>
      <c r="AA370" s="18"/>
      <c r="AB370" s="18"/>
      <c r="AC370" s="18"/>
      <c r="AD370" s="18"/>
      <c r="AE370" s="18"/>
    </row>
    <row r="371" spans="1:31" s="11" customFormat="1" ht="15" customHeight="1" x14ac:dyDescent="0.3">
      <c r="A371" s="59"/>
      <c r="B371" s="80"/>
      <c r="C371" s="174"/>
      <c r="D371" s="174"/>
      <c r="E371" s="17"/>
      <c r="F371" s="18"/>
      <c r="G371" s="18"/>
      <c r="H371" s="18"/>
      <c r="I371" s="18"/>
      <c r="J371" s="18"/>
      <c r="K371" s="18"/>
      <c r="L371" s="18"/>
      <c r="M371" s="18"/>
      <c r="N371" s="165"/>
      <c r="O371" s="165"/>
      <c r="P371" s="18"/>
      <c r="Q371" s="18"/>
      <c r="R371" s="18"/>
      <c r="S371" s="18"/>
      <c r="T371" s="18"/>
      <c r="U371" s="18"/>
      <c r="V371" s="18"/>
      <c r="W371" s="18"/>
      <c r="X371" s="165"/>
      <c r="Y371" s="165"/>
      <c r="Z371" s="18"/>
      <c r="AA371" s="18"/>
      <c r="AB371" s="18"/>
      <c r="AC371" s="18"/>
      <c r="AD371" s="18"/>
      <c r="AE371" s="18"/>
    </row>
    <row r="372" spans="1:31" s="11" customFormat="1" ht="15" customHeight="1" x14ac:dyDescent="0.3">
      <c r="A372" s="59"/>
      <c r="B372" s="80"/>
      <c r="C372" s="174"/>
      <c r="D372" s="174"/>
      <c r="E372" s="17"/>
      <c r="F372" s="18"/>
      <c r="G372" s="18"/>
      <c r="H372" s="18"/>
      <c r="I372" s="18"/>
      <c r="J372" s="18"/>
      <c r="K372" s="18"/>
      <c r="L372" s="18"/>
      <c r="M372" s="18"/>
      <c r="N372" s="165"/>
      <c r="O372" s="165"/>
      <c r="P372" s="18"/>
      <c r="Q372" s="18"/>
      <c r="R372" s="18"/>
      <c r="S372" s="18"/>
      <c r="T372" s="18"/>
      <c r="U372" s="18"/>
      <c r="V372" s="18"/>
      <c r="W372" s="18"/>
      <c r="X372" s="165"/>
      <c r="Y372" s="165"/>
      <c r="Z372" s="18"/>
      <c r="AA372" s="18"/>
      <c r="AB372" s="18"/>
      <c r="AC372" s="18"/>
      <c r="AD372" s="18"/>
      <c r="AE372" s="18"/>
    </row>
    <row r="373" spans="1:31" s="11" customFormat="1" ht="15" customHeight="1" x14ac:dyDescent="0.3">
      <c r="A373" s="59"/>
      <c r="B373" s="80"/>
      <c r="C373" s="174"/>
      <c r="D373" s="174"/>
      <c r="E373" s="17"/>
      <c r="F373" s="18"/>
      <c r="G373" s="18"/>
      <c r="H373" s="18"/>
      <c r="I373" s="18"/>
      <c r="J373" s="18"/>
      <c r="K373" s="18"/>
      <c r="L373" s="18"/>
      <c r="M373" s="18"/>
      <c r="N373" s="165"/>
      <c r="O373" s="165"/>
      <c r="P373" s="18"/>
      <c r="Q373" s="18"/>
      <c r="R373" s="18"/>
      <c r="S373" s="18"/>
      <c r="T373" s="18"/>
      <c r="U373" s="18"/>
      <c r="V373" s="18"/>
      <c r="W373" s="18"/>
      <c r="X373" s="165"/>
      <c r="Y373" s="165"/>
      <c r="Z373" s="18"/>
      <c r="AA373" s="18"/>
      <c r="AB373" s="18"/>
      <c r="AC373" s="18"/>
      <c r="AD373" s="18"/>
      <c r="AE373" s="18"/>
    </row>
    <row r="374" spans="1:31" s="11" customFormat="1" ht="15" customHeight="1" x14ac:dyDescent="0.3">
      <c r="A374" s="59"/>
      <c r="B374" s="80"/>
      <c r="C374" s="174"/>
      <c r="D374" s="174"/>
      <c r="E374" s="17"/>
      <c r="F374" s="18"/>
      <c r="G374" s="18"/>
      <c r="H374" s="18"/>
      <c r="I374" s="18"/>
      <c r="J374" s="18"/>
      <c r="K374" s="18"/>
      <c r="L374" s="18"/>
      <c r="M374" s="18"/>
      <c r="N374" s="165"/>
      <c r="O374" s="165"/>
      <c r="P374" s="18"/>
      <c r="Q374" s="18"/>
      <c r="R374" s="18"/>
      <c r="S374" s="18"/>
      <c r="T374" s="18"/>
      <c r="U374" s="18"/>
      <c r="V374" s="18"/>
      <c r="W374" s="18"/>
      <c r="X374" s="165"/>
      <c r="Y374" s="165"/>
      <c r="Z374" s="18"/>
      <c r="AA374" s="18"/>
      <c r="AB374" s="18"/>
      <c r="AC374" s="18"/>
      <c r="AD374" s="18"/>
      <c r="AE374" s="18"/>
    </row>
    <row r="375" spans="1:31" s="11" customFormat="1" ht="15" customHeight="1" x14ac:dyDescent="0.3">
      <c r="A375" s="59"/>
      <c r="B375" s="80"/>
      <c r="C375" s="174"/>
      <c r="D375" s="174"/>
      <c r="E375" s="17"/>
      <c r="F375" s="18"/>
      <c r="G375" s="18"/>
      <c r="H375" s="18"/>
      <c r="I375" s="18"/>
      <c r="J375" s="18"/>
      <c r="K375" s="18"/>
      <c r="L375" s="18"/>
      <c r="M375" s="18"/>
      <c r="N375" s="165"/>
      <c r="O375" s="165"/>
      <c r="P375" s="18"/>
      <c r="Q375" s="18"/>
      <c r="R375" s="18"/>
      <c r="S375" s="18"/>
      <c r="T375" s="18"/>
      <c r="U375" s="18"/>
      <c r="V375" s="18"/>
      <c r="W375" s="18"/>
      <c r="X375" s="165"/>
      <c r="Y375" s="165"/>
      <c r="Z375" s="18"/>
      <c r="AA375" s="18"/>
      <c r="AB375" s="18"/>
      <c r="AC375" s="18"/>
      <c r="AD375" s="18"/>
      <c r="AE375" s="18"/>
    </row>
    <row r="376" spans="1:31" s="11" customFormat="1" ht="15" customHeight="1" x14ac:dyDescent="0.3">
      <c r="A376" s="59"/>
      <c r="B376" s="80"/>
      <c r="C376" s="174"/>
      <c r="D376" s="174"/>
      <c r="E376" s="17"/>
      <c r="F376" s="18"/>
      <c r="G376" s="18"/>
      <c r="H376" s="18"/>
      <c r="I376" s="18"/>
      <c r="J376" s="18"/>
      <c r="K376" s="18"/>
      <c r="L376" s="18"/>
      <c r="M376" s="18"/>
      <c r="N376" s="165"/>
      <c r="O376" s="165"/>
      <c r="P376" s="18"/>
      <c r="Q376" s="18"/>
      <c r="R376" s="18"/>
      <c r="S376" s="18"/>
      <c r="T376" s="18"/>
      <c r="U376" s="18"/>
      <c r="V376" s="18"/>
      <c r="W376" s="18"/>
      <c r="X376" s="165"/>
      <c r="Y376" s="165"/>
      <c r="Z376" s="18"/>
      <c r="AA376" s="18"/>
      <c r="AB376" s="18"/>
      <c r="AC376" s="18"/>
      <c r="AD376" s="18"/>
      <c r="AE376" s="18"/>
    </row>
    <row r="377" spans="1:31" s="11" customFormat="1" ht="15" customHeight="1" x14ac:dyDescent="0.3">
      <c r="A377" s="59"/>
      <c r="B377" s="80"/>
      <c r="C377" s="174"/>
      <c r="D377" s="174"/>
      <c r="E377" s="17"/>
      <c r="F377" s="18"/>
      <c r="G377" s="18"/>
      <c r="H377" s="18"/>
      <c r="I377" s="18"/>
      <c r="J377" s="18"/>
      <c r="K377" s="18"/>
      <c r="L377" s="18"/>
      <c r="M377" s="18"/>
      <c r="N377" s="165"/>
      <c r="O377" s="165"/>
      <c r="P377" s="18"/>
      <c r="Q377" s="18"/>
      <c r="R377" s="18"/>
      <c r="S377" s="18"/>
      <c r="T377" s="18"/>
      <c r="U377" s="18"/>
      <c r="V377" s="18"/>
      <c r="W377" s="18"/>
      <c r="X377" s="165"/>
      <c r="Y377" s="165"/>
      <c r="Z377" s="18"/>
      <c r="AA377" s="18"/>
      <c r="AB377" s="18"/>
      <c r="AC377" s="18"/>
      <c r="AD377" s="18"/>
      <c r="AE377" s="18"/>
    </row>
    <row r="378" spans="1:31" s="11" customFormat="1" ht="15" customHeight="1" x14ac:dyDescent="0.3">
      <c r="A378" s="59"/>
      <c r="B378" s="80"/>
      <c r="C378" s="174"/>
      <c r="D378" s="174"/>
      <c r="E378" s="17"/>
      <c r="F378" s="18"/>
      <c r="G378" s="18"/>
      <c r="H378" s="18"/>
      <c r="I378" s="18"/>
      <c r="J378" s="18"/>
      <c r="K378" s="18"/>
      <c r="L378" s="18"/>
      <c r="M378" s="18"/>
      <c r="N378" s="165"/>
      <c r="O378" s="165"/>
      <c r="P378" s="18"/>
      <c r="Q378" s="18"/>
      <c r="R378" s="18"/>
      <c r="S378" s="18"/>
      <c r="T378" s="18"/>
      <c r="U378" s="18"/>
      <c r="V378" s="18"/>
      <c r="W378" s="18"/>
      <c r="X378" s="165"/>
      <c r="Y378" s="165"/>
      <c r="Z378" s="18"/>
      <c r="AA378" s="18"/>
      <c r="AB378" s="18"/>
      <c r="AC378" s="18"/>
      <c r="AD378" s="18"/>
      <c r="AE378" s="18"/>
    </row>
    <row r="379" spans="1:31" s="11" customFormat="1" ht="15" customHeight="1" x14ac:dyDescent="0.3">
      <c r="A379" s="59"/>
      <c r="B379" s="80"/>
      <c r="C379" s="174"/>
      <c r="D379" s="174"/>
      <c r="E379" s="17"/>
      <c r="F379" s="18"/>
      <c r="G379" s="18"/>
      <c r="H379" s="18"/>
      <c r="I379" s="18"/>
      <c r="J379" s="18"/>
      <c r="K379" s="18"/>
      <c r="L379" s="18"/>
      <c r="M379" s="18"/>
      <c r="N379" s="165"/>
      <c r="O379" s="165"/>
      <c r="P379" s="18"/>
      <c r="Q379" s="18"/>
      <c r="R379" s="18"/>
      <c r="S379" s="18"/>
      <c r="T379" s="18"/>
      <c r="U379" s="18"/>
      <c r="V379" s="18"/>
      <c r="W379" s="18"/>
      <c r="X379" s="165"/>
      <c r="Y379" s="165"/>
      <c r="Z379" s="18"/>
      <c r="AA379" s="18"/>
      <c r="AB379" s="18"/>
      <c r="AC379" s="18"/>
      <c r="AD379" s="18"/>
      <c r="AE379" s="18"/>
    </row>
    <row r="380" spans="1:31" s="11" customFormat="1" ht="15" customHeight="1" x14ac:dyDescent="0.3">
      <c r="A380" s="59"/>
      <c r="B380" s="80"/>
      <c r="C380" s="174"/>
      <c r="D380" s="174"/>
      <c r="E380" s="17"/>
      <c r="F380" s="18"/>
      <c r="G380" s="18"/>
      <c r="H380" s="18"/>
      <c r="I380" s="18"/>
      <c r="J380" s="18"/>
      <c r="K380" s="18"/>
      <c r="L380" s="18"/>
      <c r="M380" s="18"/>
      <c r="N380" s="165"/>
      <c r="O380" s="165"/>
      <c r="P380" s="18"/>
      <c r="Q380" s="18"/>
      <c r="R380" s="18"/>
      <c r="S380" s="18"/>
      <c r="T380" s="18"/>
      <c r="U380" s="18"/>
      <c r="V380" s="18"/>
      <c r="W380" s="18"/>
      <c r="X380" s="165"/>
      <c r="Y380" s="165"/>
      <c r="Z380" s="18"/>
      <c r="AA380" s="18"/>
      <c r="AB380" s="18"/>
      <c r="AC380" s="18"/>
      <c r="AD380" s="18"/>
      <c r="AE380" s="18"/>
    </row>
    <row r="381" spans="1:31" s="11" customFormat="1" ht="15" customHeight="1" x14ac:dyDescent="0.3">
      <c r="A381" s="59"/>
      <c r="B381" s="80"/>
      <c r="C381" s="174"/>
      <c r="D381" s="174"/>
      <c r="E381" s="17"/>
      <c r="F381" s="18"/>
      <c r="G381" s="18"/>
      <c r="H381" s="18"/>
      <c r="I381" s="18"/>
      <c r="J381" s="18"/>
      <c r="K381" s="18"/>
      <c r="L381" s="18"/>
      <c r="M381" s="18"/>
      <c r="N381" s="165"/>
      <c r="O381" s="165"/>
      <c r="P381" s="18"/>
      <c r="Q381" s="18"/>
      <c r="R381" s="18"/>
      <c r="S381" s="18"/>
      <c r="T381" s="18"/>
      <c r="U381" s="18"/>
      <c r="V381" s="18"/>
      <c r="W381" s="18"/>
      <c r="X381" s="165"/>
      <c r="Y381" s="165"/>
      <c r="Z381" s="18"/>
      <c r="AA381" s="18"/>
      <c r="AB381" s="18"/>
      <c r="AC381" s="18"/>
      <c r="AD381" s="18"/>
      <c r="AE381" s="18"/>
    </row>
    <row r="382" spans="1:31" s="11" customFormat="1" ht="15" customHeight="1" x14ac:dyDescent="0.3">
      <c r="A382" s="59"/>
      <c r="B382" s="80"/>
      <c r="C382" s="174"/>
      <c r="D382" s="174"/>
      <c r="E382" s="17"/>
      <c r="F382" s="18"/>
      <c r="G382" s="18"/>
      <c r="H382" s="18"/>
      <c r="I382" s="18"/>
      <c r="J382" s="18"/>
      <c r="K382" s="18"/>
      <c r="L382" s="18"/>
      <c r="M382" s="18"/>
      <c r="N382" s="165"/>
      <c r="O382" s="165"/>
      <c r="P382" s="18"/>
      <c r="Q382" s="18"/>
      <c r="R382" s="18"/>
      <c r="S382" s="18"/>
      <c r="T382" s="18"/>
      <c r="U382" s="18"/>
      <c r="V382" s="18"/>
      <c r="W382" s="18"/>
      <c r="X382" s="165"/>
      <c r="Y382" s="165"/>
      <c r="Z382" s="18"/>
      <c r="AA382" s="18"/>
      <c r="AB382" s="18"/>
      <c r="AC382" s="18"/>
      <c r="AD382" s="18"/>
      <c r="AE382" s="18"/>
    </row>
    <row r="383" spans="1:31" s="11" customFormat="1" ht="15" customHeight="1" x14ac:dyDescent="0.3">
      <c r="A383" s="59"/>
      <c r="B383" s="80"/>
      <c r="C383" s="174"/>
      <c r="D383" s="174"/>
      <c r="E383" s="17"/>
      <c r="F383" s="18"/>
      <c r="G383" s="18"/>
      <c r="H383" s="18"/>
      <c r="I383" s="18"/>
      <c r="J383" s="18"/>
      <c r="K383" s="18"/>
      <c r="L383" s="18"/>
      <c r="M383" s="18"/>
      <c r="N383" s="165"/>
      <c r="O383" s="165"/>
      <c r="P383" s="18"/>
      <c r="Q383" s="18"/>
      <c r="R383" s="18"/>
      <c r="S383" s="18"/>
      <c r="T383" s="18"/>
      <c r="U383" s="18"/>
      <c r="V383" s="18"/>
      <c r="W383" s="18"/>
      <c r="X383" s="165"/>
      <c r="Y383" s="165"/>
      <c r="Z383" s="18"/>
      <c r="AA383" s="18"/>
      <c r="AB383" s="18"/>
      <c r="AC383" s="18"/>
      <c r="AD383" s="18"/>
      <c r="AE383" s="18"/>
    </row>
    <row r="384" spans="1:31" s="11" customFormat="1" ht="15" customHeight="1" x14ac:dyDescent="0.3">
      <c r="A384" s="59"/>
      <c r="B384" s="80"/>
      <c r="C384" s="174"/>
      <c r="D384" s="174"/>
      <c r="E384" s="17"/>
      <c r="F384" s="18"/>
      <c r="G384" s="18"/>
      <c r="H384" s="18"/>
      <c r="I384" s="18"/>
      <c r="J384" s="18"/>
      <c r="K384" s="18"/>
      <c r="L384" s="18"/>
      <c r="M384" s="18"/>
      <c r="N384" s="165"/>
      <c r="O384" s="165"/>
      <c r="P384" s="18"/>
      <c r="Q384" s="18"/>
      <c r="R384" s="18"/>
      <c r="S384" s="18"/>
      <c r="T384" s="18"/>
      <c r="U384" s="18"/>
      <c r="V384" s="18"/>
      <c r="W384" s="18"/>
      <c r="X384" s="165"/>
      <c r="Y384" s="165"/>
      <c r="Z384" s="18"/>
      <c r="AA384" s="18"/>
      <c r="AB384" s="18"/>
      <c r="AC384" s="18"/>
      <c r="AD384" s="18"/>
      <c r="AE384" s="18"/>
    </row>
    <row r="385" spans="1:31" s="11" customFormat="1" ht="15" customHeight="1" x14ac:dyDescent="0.3">
      <c r="A385" s="59"/>
      <c r="B385" s="80"/>
      <c r="C385" s="174"/>
      <c r="D385" s="174"/>
      <c r="E385" s="17"/>
      <c r="F385" s="18"/>
      <c r="G385" s="18"/>
      <c r="H385" s="18"/>
      <c r="I385" s="18"/>
      <c r="J385" s="18"/>
      <c r="K385" s="18"/>
      <c r="L385" s="18"/>
      <c r="M385" s="18"/>
      <c r="N385" s="165"/>
      <c r="O385" s="165"/>
      <c r="P385" s="18"/>
      <c r="Q385" s="18"/>
      <c r="R385" s="18"/>
      <c r="S385" s="18"/>
      <c r="T385" s="18"/>
      <c r="U385" s="18"/>
      <c r="V385" s="18"/>
      <c r="W385" s="18"/>
      <c r="X385" s="165"/>
      <c r="Y385" s="165"/>
      <c r="Z385" s="18"/>
      <c r="AA385" s="18"/>
      <c r="AB385" s="18"/>
      <c r="AC385" s="18"/>
      <c r="AD385" s="18"/>
      <c r="AE385" s="18"/>
    </row>
    <row r="386" spans="1:31" s="11" customFormat="1" ht="15" customHeight="1" x14ac:dyDescent="0.3">
      <c r="A386" s="59"/>
      <c r="B386" s="80"/>
      <c r="C386" s="174"/>
      <c r="D386" s="174"/>
      <c r="E386" s="17"/>
      <c r="F386" s="18"/>
      <c r="G386" s="18"/>
      <c r="H386" s="18"/>
      <c r="I386" s="18"/>
      <c r="J386" s="18"/>
      <c r="K386" s="18"/>
      <c r="L386" s="18"/>
      <c r="M386" s="18"/>
      <c r="N386" s="165"/>
      <c r="O386" s="165"/>
      <c r="P386" s="18"/>
      <c r="Q386" s="18"/>
      <c r="R386" s="18"/>
      <c r="S386" s="18"/>
      <c r="T386" s="18"/>
      <c r="U386" s="18"/>
      <c r="V386" s="18"/>
      <c r="W386" s="18"/>
      <c r="X386" s="165"/>
      <c r="Y386" s="165"/>
      <c r="Z386" s="18"/>
      <c r="AA386" s="18"/>
      <c r="AB386" s="18"/>
      <c r="AC386" s="18"/>
      <c r="AD386" s="18"/>
      <c r="AE386" s="18"/>
    </row>
    <row r="387" spans="1:31" s="11" customFormat="1" ht="15" customHeight="1" x14ac:dyDescent="0.3">
      <c r="A387" s="59"/>
      <c r="B387" s="80"/>
      <c r="C387" s="174"/>
      <c r="D387" s="174"/>
      <c r="E387" s="17"/>
      <c r="F387" s="18"/>
      <c r="G387" s="18"/>
      <c r="H387" s="18"/>
      <c r="I387" s="18"/>
      <c r="J387" s="18"/>
      <c r="K387" s="18"/>
      <c r="L387" s="18"/>
      <c r="M387" s="18"/>
      <c r="N387" s="165"/>
      <c r="O387" s="165"/>
      <c r="P387" s="18"/>
      <c r="Q387" s="18"/>
      <c r="R387" s="18"/>
      <c r="S387" s="18"/>
      <c r="T387" s="18"/>
      <c r="U387" s="18"/>
      <c r="V387" s="18"/>
      <c r="W387" s="18"/>
      <c r="X387" s="165"/>
      <c r="Y387" s="165"/>
      <c r="Z387" s="18"/>
      <c r="AA387" s="18"/>
      <c r="AB387" s="18"/>
      <c r="AC387" s="18"/>
      <c r="AD387" s="18"/>
      <c r="AE387" s="18"/>
    </row>
    <row r="388" spans="1:31" s="11" customFormat="1" ht="15" customHeight="1" x14ac:dyDescent="0.3">
      <c r="A388" s="59"/>
      <c r="B388" s="80"/>
      <c r="C388" s="174"/>
      <c r="D388" s="174"/>
      <c r="E388" s="17"/>
      <c r="F388" s="18"/>
      <c r="G388" s="18"/>
      <c r="H388" s="18"/>
      <c r="I388" s="18"/>
      <c r="J388" s="18"/>
      <c r="K388" s="18"/>
      <c r="L388" s="18"/>
      <c r="M388" s="18"/>
      <c r="N388" s="165"/>
      <c r="O388" s="165"/>
      <c r="P388" s="18"/>
      <c r="Q388" s="18"/>
      <c r="R388" s="18"/>
      <c r="S388" s="18"/>
      <c r="T388" s="18"/>
      <c r="U388" s="18"/>
      <c r="V388" s="18"/>
      <c r="W388" s="18"/>
      <c r="X388" s="165"/>
      <c r="Y388" s="165"/>
      <c r="Z388" s="18"/>
      <c r="AA388" s="18"/>
      <c r="AB388" s="18"/>
      <c r="AC388" s="18"/>
      <c r="AD388" s="18"/>
      <c r="AE388" s="18"/>
    </row>
    <row r="389" spans="1:31" s="11" customFormat="1" ht="15" customHeight="1" x14ac:dyDescent="0.3">
      <c r="A389" s="59"/>
      <c r="B389" s="80"/>
      <c r="C389" s="174"/>
      <c r="D389" s="174"/>
      <c r="E389" s="17"/>
      <c r="F389" s="18"/>
      <c r="G389" s="18"/>
      <c r="H389" s="18"/>
      <c r="I389" s="18"/>
      <c r="J389" s="18"/>
      <c r="K389" s="18"/>
      <c r="L389" s="18"/>
      <c r="M389" s="18"/>
      <c r="N389" s="165"/>
      <c r="O389" s="165"/>
      <c r="P389" s="18"/>
      <c r="Q389" s="18"/>
      <c r="R389" s="18"/>
      <c r="S389" s="18"/>
      <c r="T389" s="18"/>
      <c r="U389" s="18"/>
      <c r="V389" s="18"/>
      <c r="W389" s="18"/>
      <c r="X389" s="165"/>
      <c r="Y389" s="165"/>
      <c r="Z389" s="18"/>
      <c r="AA389" s="18"/>
      <c r="AB389" s="18"/>
      <c r="AC389" s="18"/>
      <c r="AD389" s="18"/>
      <c r="AE389" s="18"/>
    </row>
    <row r="390" spans="1:31" s="11" customFormat="1" ht="15" customHeight="1" x14ac:dyDescent="0.3">
      <c r="A390" s="59"/>
      <c r="B390" s="80"/>
      <c r="C390" s="174"/>
      <c r="D390" s="174"/>
      <c r="E390" s="17"/>
      <c r="F390" s="18"/>
      <c r="G390" s="18"/>
      <c r="H390" s="18"/>
      <c r="I390" s="18"/>
      <c r="J390" s="18"/>
      <c r="K390" s="18"/>
      <c r="L390" s="18"/>
      <c r="M390" s="18"/>
      <c r="N390" s="165"/>
      <c r="O390" s="165"/>
      <c r="P390" s="18"/>
      <c r="Q390" s="18"/>
      <c r="R390" s="18"/>
      <c r="S390" s="18"/>
      <c r="T390" s="18"/>
      <c r="U390" s="18"/>
      <c r="V390" s="18"/>
      <c r="W390" s="18"/>
      <c r="X390" s="165"/>
      <c r="Y390" s="165"/>
      <c r="Z390" s="18"/>
      <c r="AA390" s="18"/>
      <c r="AB390" s="18"/>
      <c r="AC390" s="18"/>
      <c r="AD390" s="18"/>
      <c r="AE390" s="18"/>
    </row>
    <row r="391" spans="1:31" s="11" customFormat="1" ht="15" customHeight="1" x14ac:dyDescent="0.3">
      <c r="A391" s="59"/>
      <c r="B391" s="80"/>
      <c r="C391" s="174"/>
      <c r="D391" s="174"/>
      <c r="E391" s="17"/>
      <c r="F391" s="18"/>
      <c r="G391" s="18"/>
      <c r="H391" s="18"/>
      <c r="I391" s="18"/>
      <c r="J391" s="18"/>
      <c r="K391" s="18"/>
      <c r="L391" s="18"/>
      <c r="M391" s="18"/>
      <c r="N391" s="165"/>
      <c r="O391" s="165"/>
      <c r="P391" s="18"/>
      <c r="Q391" s="18"/>
      <c r="R391" s="18"/>
      <c r="S391" s="18"/>
      <c r="T391" s="18"/>
      <c r="U391" s="18"/>
      <c r="V391" s="18"/>
      <c r="W391" s="18"/>
      <c r="X391" s="165"/>
      <c r="Y391" s="165"/>
      <c r="Z391" s="18"/>
      <c r="AA391" s="18"/>
      <c r="AB391" s="18"/>
      <c r="AC391" s="18"/>
      <c r="AD391" s="18"/>
      <c r="AE391" s="18"/>
    </row>
    <row r="392" spans="1:31" s="11" customFormat="1" ht="15" customHeight="1" x14ac:dyDescent="0.3">
      <c r="A392" s="59"/>
      <c r="B392" s="80"/>
      <c r="C392" s="174"/>
      <c r="D392" s="174"/>
      <c r="E392" s="17"/>
      <c r="F392" s="18"/>
      <c r="G392" s="18"/>
      <c r="H392" s="18"/>
      <c r="I392" s="18"/>
      <c r="J392" s="18"/>
      <c r="K392" s="18"/>
      <c r="L392" s="18"/>
      <c r="M392" s="18"/>
      <c r="N392" s="165"/>
      <c r="O392" s="165"/>
      <c r="P392" s="18"/>
      <c r="Q392" s="18"/>
      <c r="R392" s="18"/>
      <c r="S392" s="18"/>
      <c r="T392" s="18"/>
      <c r="U392" s="18"/>
      <c r="V392" s="18"/>
      <c r="W392" s="18"/>
      <c r="X392" s="165"/>
      <c r="Y392" s="165"/>
      <c r="Z392" s="18"/>
      <c r="AA392" s="18"/>
      <c r="AB392" s="18"/>
      <c r="AC392" s="18"/>
      <c r="AD392" s="18"/>
      <c r="AE392" s="18"/>
    </row>
    <row r="393" spans="1:31" s="11" customFormat="1" ht="15" customHeight="1" x14ac:dyDescent="0.3">
      <c r="A393" s="59"/>
      <c r="B393" s="80"/>
      <c r="C393" s="174"/>
      <c r="D393" s="174"/>
      <c r="E393" s="17"/>
      <c r="F393" s="18"/>
      <c r="G393" s="18"/>
      <c r="H393" s="18"/>
      <c r="I393" s="18"/>
      <c r="J393" s="18"/>
      <c r="K393" s="18"/>
      <c r="L393" s="18"/>
      <c r="M393" s="18"/>
      <c r="N393" s="165"/>
      <c r="O393" s="165"/>
      <c r="P393" s="18"/>
      <c r="Q393" s="18"/>
      <c r="R393" s="18"/>
      <c r="S393" s="18"/>
      <c r="T393" s="18"/>
      <c r="U393" s="18"/>
      <c r="V393" s="18"/>
      <c r="W393" s="18"/>
      <c r="X393" s="165"/>
      <c r="Y393" s="165"/>
      <c r="Z393" s="18"/>
      <c r="AA393" s="18"/>
      <c r="AB393" s="18"/>
      <c r="AC393" s="18"/>
      <c r="AD393" s="18"/>
      <c r="AE393" s="18"/>
    </row>
    <row r="394" spans="1:31" s="11" customFormat="1" ht="15" customHeight="1" x14ac:dyDescent="0.3">
      <c r="A394" s="59"/>
      <c r="B394" s="80"/>
      <c r="C394" s="174"/>
      <c r="D394" s="174"/>
      <c r="E394" s="17"/>
      <c r="F394" s="18"/>
      <c r="G394" s="18"/>
      <c r="H394" s="18"/>
      <c r="I394" s="18"/>
      <c r="J394" s="18"/>
      <c r="K394" s="18"/>
      <c r="L394" s="18"/>
      <c r="M394" s="18"/>
      <c r="N394" s="165"/>
      <c r="O394" s="165"/>
      <c r="P394" s="18"/>
      <c r="Q394" s="18"/>
      <c r="R394" s="18"/>
      <c r="S394" s="18"/>
      <c r="T394" s="18"/>
      <c r="U394" s="18"/>
      <c r="V394" s="18"/>
      <c r="W394" s="18"/>
      <c r="X394" s="165"/>
      <c r="Y394" s="165"/>
      <c r="Z394" s="18"/>
      <c r="AA394" s="18"/>
      <c r="AB394" s="18"/>
      <c r="AC394" s="18"/>
      <c r="AD394" s="18"/>
      <c r="AE394" s="18"/>
    </row>
    <row r="395" spans="1:31" s="11" customFormat="1" ht="15" customHeight="1" x14ac:dyDescent="0.3">
      <c r="A395" s="59"/>
      <c r="B395" s="80"/>
      <c r="C395" s="174"/>
      <c r="D395" s="174"/>
      <c r="E395" s="17"/>
      <c r="F395" s="18"/>
      <c r="G395" s="18"/>
      <c r="H395" s="18"/>
      <c r="I395" s="18"/>
      <c r="J395" s="18"/>
      <c r="K395" s="18"/>
      <c r="L395" s="18"/>
      <c r="M395" s="18"/>
      <c r="N395" s="165"/>
      <c r="O395" s="165"/>
      <c r="P395" s="18"/>
      <c r="Q395" s="18"/>
      <c r="R395" s="18"/>
      <c r="S395" s="18"/>
      <c r="T395" s="18"/>
      <c r="U395" s="18"/>
      <c r="V395" s="18"/>
      <c r="W395" s="18"/>
      <c r="X395" s="165"/>
      <c r="Y395" s="165"/>
      <c r="Z395" s="18"/>
      <c r="AA395" s="18"/>
      <c r="AB395" s="18"/>
      <c r="AC395" s="18"/>
      <c r="AD395" s="18"/>
      <c r="AE395" s="18"/>
    </row>
    <row r="396" spans="1:31" s="11" customFormat="1" ht="15" customHeight="1" x14ac:dyDescent="0.3">
      <c r="A396" s="59"/>
      <c r="B396" s="80"/>
      <c r="C396" s="174"/>
      <c r="D396" s="174"/>
      <c r="E396" s="17"/>
      <c r="F396" s="18"/>
      <c r="G396" s="18"/>
      <c r="H396" s="18"/>
      <c r="I396" s="18"/>
      <c r="J396" s="18"/>
      <c r="K396" s="18"/>
      <c r="L396" s="18"/>
      <c r="M396" s="18"/>
      <c r="N396" s="165"/>
      <c r="O396" s="165"/>
      <c r="P396" s="18"/>
      <c r="Q396" s="18"/>
      <c r="R396" s="18"/>
      <c r="S396" s="18"/>
      <c r="T396" s="18"/>
      <c r="U396" s="18"/>
      <c r="V396" s="18"/>
      <c r="W396" s="18"/>
      <c r="X396" s="165"/>
      <c r="Y396" s="165"/>
      <c r="Z396" s="18"/>
      <c r="AA396" s="18"/>
      <c r="AB396" s="18"/>
      <c r="AC396" s="18"/>
      <c r="AD396" s="18"/>
      <c r="AE396" s="18"/>
    </row>
    <row r="397" spans="1:31" s="11" customFormat="1" ht="15" customHeight="1" x14ac:dyDescent="0.3">
      <c r="A397" s="59"/>
      <c r="B397" s="80"/>
      <c r="C397" s="174"/>
      <c r="D397" s="174"/>
      <c r="E397" s="17"/>
      <c r="F397" s="18"/>
      <c r="G397" s="18"/>
      <c r="H397" s="18"/>
      <c r="I397" s="18"/>
      <c r="J397" s="18"/>
      <c r="K397" s="18"/>
      <c r="L397" s="18"/>
      <c r="M397" s="18"/>
      <c r="N397" s="165"/>
      <c r="O397" s="165"/>
      <c r="P397" s="18"/>
      <c r="Q397" s="18"/>
      <c r="R397" s="18"/>
      <c r="S397" s="18"/>
      <c r="T397" s="18"/>
      <c r="U397" s="18"/>
      <c r="V397" s="18"/>
      <c r="W397" s="18"/>
      <c r="X397" s="165"/>
      <c r="Y397" s="165"/>
      <c r="Z397" s="18"/>
      <c r="AA397" s="18"/>
      <c r="AB397" s="18"/>
      <c r="AC397" s="18"/>
      <c r="AD397" s="18"/>
      <c r="AE397" s="18"/>
    </row>
    <row r="398" spans="1:31" s="11" customFormat="1" ht="15" customHeight="1" x14ac:dyDescent="0.3">
      <c r="A398" s="59"/>
      <c r="B398" s="80"/>
      <c r="C398" s="174"/>
      <c r="D398" s="174"/>
      <c r="E398" s="17"/>
      <c r="F398" s="18"/>
      <c r="G398" s="18"/>
      <c r="H398" s="18"/>
      <c r="I398" s="18"/>
      <c r="J398" s="18"/>
      <c r="K398" s="18"/>
      <c r="L398" s="18"/>
      <c r="M398" s="18"/>
      <c r="N398" s="165"/>
      <c r="O398" s="165"/>
      <c r="P398" s="18"/>
      <c r="Q398" s="18"/>
      <c r="R398" s="18"/>
      <c r="S398" s="18"/>
      <c r="T398" s="18"/>
      <c r="U398" s="18"/>
      <c r="V398" s="18"/>
      <c r="W398" s="18"/>
      <c r="X398" s="165"/>
      <c r="Y398" s="165"/>
      <c r="Z398" s="18"/>
      <c r="AA398" s="18"/>
      <c r="AB398" s="18"/>
      <c r="AC398" s="18"/>
      <c r="AD398" s="18"/>
      <c r="AE398" s="18"/>
    </row>
    <row r="399" spans="1:31" s="11" customFormat="1" ht="15" customHeight="1" x14ac:dyDescent="0.3">
      <c r="A399" s="59"/>
      <c r="B399" s="80"/>
      <c r="C399" s="174"/>
      <c r="D399" s="174"/>
      <c r="E399" s="17"/>
      <c r="F399" s="18"/>
      <c r="G399" s="18"/>
      <c r="H399" s="18"/>
      <c r="I399" s="18"/>
      <c r="J399" s="18"/>
      <c r="K399" s="18"/>
      <c r="L399" s="18"/>
      <c r="M399" s="18"/>
      <c r="N399" s="165"/>
      <c r="O399" s="165"/>
      <c r="P399" s="18"/>
      <c r="Q399" s="18"/>
      <c r="R399" s="18"/>
      <c r="S399" s="18"/>
      <c r="T399" s="18"/>
      <c r="U399" s="18"/>
      <c r="V399" s="18"/>
      <c r="W399" s="18"/>
      <c r="X399" s="165"/>
      <c r="Y399" s="165"/>
      <c r="Z399" s="18"/>
      <c r="AA399" s="18"/>
      <c r="AB399" s="18"/>
      <c r="AC399" s="18"/>
      <c r="AD399" s="18"/>
      <c r="AE399" s="18"/>
    </row>
    <row r="400" spans="1:31" s="11" customFormat="1" ht="15" customHeight="1" x14ac:dyDescent="0.3">
      <c r="A400" s="59"/>
      <c r="B400" s="80"/>
      <c r="C400" s="174"/>
      <c r="D400" s="174"/>
      <c r="E400" s="17"/>
      <c r="F400" s="18"/>
      <c r="G400" s="18"/>
      <c r="H400" s="18"/>
      <c r="I400" s="18"/>
      <c r="J400" s="18"/>
      <c r="K400" s="18"/>
      <c r="L400" s="18"/>
      <c r="M400" s="18"/>
      <c r="N400" s="165"/>
      <c r="O400" s="165"/>
      <c r="P400" s="18"/>
      <c r="Q400" s="18"/>
      <c r="R400" s="18"/>
      <c r="S400" s="18"/>
      <c r="T400" s="18"/>
      <c r="U400" s="18"/>
      <c r="V400" s="18"/>
      <c r="W400" s="18"/>
      <c r="X400" s="165"/>
      <c r="Y400" s="165"/>
      <c r="Z400" s="18"/>
      <c r="AA400" s="18"/>
      <c r="AB400" s="18"/>
      <c r="AC400" s="18"/>
      <c r="AD400" s="18"/>
      <c r="AE400" s="18"/>
    </row>
    <row r="401" spans="1:31" s="11" customFormat="1" ht="15" customHeight="1" x14ac:dyDescent="0.3">
      <c r="A401" s="59"/>
      <c r="B401" s="80"/>
      <c r="C401" s="174"/>
      <c r="D401" s="174"/>
      <c r="E401" s="17"/>
      <c r="F401" s="18"/>
      <c r="G401" s="18"/>
      <c r="H401" s="18"/>
      <c r="I401" s="18"/>
      <c r="J401" s="18"/>
      <c r="K401" s="18"/>
      <c r="L401" s="18"/>
      <c r="M401" s="18"/>
      <c r="N401" s="165"/>
      <c r="O401" s="165"/>
      <c r="P401" s="18"/>
      <c r="Q401" s="18"/>
      <c r="R401" s="18"/>
      <c r="S401" s="18"/>
      <c r="T401" s="18"/>
      <c r="U401" s="18"/>
      <c r="V401" s="18"/>
      <c r="W401" s="18"/>
      <c r="X401" s="165"/>
      <c r="Y401" s="165"/>
      <c r="Z401" s="18"/>
      <c r="AA401" s="18"/>
      <c r="AB401" s="18"/>
      <c r="AC401" s="18"/>
      <c r="AD401" s="18"/>
      <c r="AE401" s="18"/>
    </row>
    <row r="402" spans="1:31" s="11" customFormat="1" ht="15" customHeight="1" x14ac:dyDescent="0.3">
      <c r="A402" s="59"/>
      <c r="B402" s="80"/>
      <c r="C402" s="174"/>
      <c r="D402" s="174"/>
      <c r="E402" s="17"/>
      <c r="F402" s="18"/>
      <c r="G402" s="18"/>
      <c r="H402" s="18"/>
      <c r="I402" s="18"/>
      <c r="J402" s="18"/>
      <c r="K402" s="18"/>
      <c r="L402" s="18"/>
      <c r="M402" s="18"/>
      <c r="N402" s="165"/>
      <c r="O402" s="165"/>
      <c r="P402" s="18"/>
      <c r="Q402" s="18"/>
      <c r="R402" s="18"/>
      <c r="S402" s="18"/>
      <c r="T402" s="18"/>
      <c r="U402" s="18"/>
      <c r="V402" s="18"/>
      <c r="W402" s="18"/>
      <c r="X402" s="165"/>
      <c r="Y402" s="165"/>
      <c r="Z402" s="18"/>
      <c r="AA402" s="18"/>
      <c r="AB402" s="18"/>
      <c r="AC402" s="18"/>
      <c r="AD402" s="18"/>
      <c r="AE402" s="18"/>
    </row>
    <row r="403" spans="1:31" s="11" customFormat="1" ht="15" customHeight="1" x14ac:dyDescent="0.3">
      <c r="A403" s="59"/>
      <c r="B403" s="80"/>
      <c r="C403" s="174"/>
      <c r="D403" s="174"/>
      <c r="E403" s="17"/>
      <c r="F403" s="18"/>
      <c r="G403" s="18"/>
      <c r="H403" s="18"/>
      <c r="I403" s="18"/>
      <c r="J403" s="18"/>
      <c r="K403" s="18"/>
      <c r="L403" s="18"/>
      <c r="M403" s="18"/>
      <c r="N403" s="165"/>
      <c r="O403" s="165"/>
      <c r="P403" s="18"/>
      <c r="Q403" s="18"/>
      <c r="R403" s="18"/>
      <c r="S403" s="18"/>
      <c r="T403" s="18"/>
      <c r="U403" s="18"/>
      <c r="V403" s="18"/>
      <c r="W403" s="18"/>
      <c r="X403" s="165"/>
      <c r="Y403" s="165"/>
      <c r="Z403" s="18"/>
      <c r="AA403" s="18"/>
      <c r="AB403" s="18"/>
      <c r="AC403" s="18"/>
      <c r="AD403" s="18"/>
      <c r="AE403" s="18"/>
    </row>
    <row r="404" spans="1:31" s="11" customFormat="1" ht="15" customHeight="1" x14ac:dyDescent="0.3">
      <c r="A404" s="59"/>
      <c r="B404" s="80"/>
      <c r="C404" s="174"/>
      <c r="D404" s="174"/>
      <c r="E404" s="17"/>
      <c r="F404" s="18"/>
      <c r="G404" s="18"/>
      <c r="H404" s="18"/>
      <c r="I404" s="18"/>
      <c r="J404" s="18"/>
      <c r="K404" s="18"/>
      <c r="L404" s="18"/>
      <c r="M404" s="18"/>
      <c r="N404" s="165"/>
      <c r="O404" s="165"/>
      <c r="P404" s="18"/>
      <c r="Q404" s="18"/>
      <c r="R404" s="18"/>
      <c r="S404" s="18"/>
      <c r="T404" s="18"/>
      <c r="U404" s="18"/>
      <c r="V404" s="18"/>
      <c r="W404" s="18"/>
      <c r="X404" s="165"/>
      <c r="Y404" s="165"/>
      <c r="Z404" s="18"/>
      <c r="AA404" s="18"/>
      <c r="AB404" s="18"/>
      <c r="AC404" s="18"/>
      <c r="AD404" s="18"/>
      <c r="AE404" s="18"/>
    </row>
    <row r="405" spans="1:31" s="11" customFormat="1" ht="15" customHeight="1" x14ac:dyDescent="0.3">
      <c r="A405" s="59"/>
      <c r="B405" s="80"/>
      <c r="C405" s="174"/>
      <c r="D405" s="174"/>
      <c r="E405" s="17"/>
      <c r="F405" s="18"/>
      <c r="G405" s="18"/>
      <c r="H405" s="18"/>
      <c r="I405" s="18"/>
      <c r="J405" s="18"/>
      <c r="K405" s="18"/>
      <c r="L405" s="18"/>
      <c r="M405" s="18"/>
      <c r="N405" s="165"/>
      <c r="O405" s="165"/>
      <c r="P405" s="18"/>
      <c r="Q405" s="18"/>
      <c r="R405" s="18"/>
      <c r="S405" s="18"/>
      <c r="T405" s="18"/>
      <c r="U405" s="18"/>
      <c r="V405" s="18"/>
      <c r="W405" s="18"/>
      <c r="X405" s="165"/>
      <c r="Y405" s="165"/>
      <c r="Z405" s="18"/>
      <c r="AA405" s="18"/>
      <c r="AB405" s="18"/>
      <c r="AC405" s="18"/>
      <c r="AD405" s="18"/>
      <c r="AE405" s="18"/>
    </row>
    <row r="406" spans="1:31" s="11" customFormat="1" ht="15" customHeight="1" x14ac:dyDescent="0.3">
      <c r="A406" s="59"/>
      <c r="B406" s="80"/>
      <c r="C406" s="174"/>
      <c r="D406" s="174"/>
      <c r="E406" s="17"/>
      <c r="F406" s="18"/>
      <c r="G406" s="18"/>
      <c r="H406" s="18"/>
      <c r="I406" s="18"/>
      <c r="J406" s="18"/>
      <c r="K406" s="18"/>
      <c r="L406" s="18"/>
      <c r="M406" s="18"/>
      <c r="N406" s="165"/>
      <c r="O406" s="165"/>
      <c r="P406" s="18"/>
      <c r="Q406" s="18"/>
      <c r="R406" s="18"/>
      <c r="S406" s="18"/>
      <c r="T406" s="18"/>
      <c r="U406" s="18"/>
      <c r="V406" s="18"/>
      <c r="W406" s="18"/>
      <c r="X406" s="165"/>
      <c r="Y406" s="165"/>
      <c r="Z406" s="18"/>
      <c r="AA406" s="18"/>
      <c r="AB406" s="18"/>
      <c r="AC406" s="18"/>
      <c r="AD406" s="18"/>
      <c r="AE406" s="18"/>
    </row>
    <row r="407" spans="1:31" s="11" customFormat="1" ht="15" customHeight="1" x14ac:dyDescent="0.3">
      <c r="A407" s="59"/>
      <c r="B407" s="80"/>
      <c r="C407" s="174"/>
      <c r="D407" s="174"/>
      <c r="E407" s="17"/>
      <c r="F407" s="18"/>
      <c r="G407" s="18"/>
      <c r="H407" s="18"/>
      <c r="I407" s="18"/>
      <c r="J407" s="18"/>
      <c r="K407" s="18"/>
      <c r="L407" s="18"/>
      <c r="M407" s="18"/>
      <c r="N407" s="165"/>
      <c r="O407" s="165"/>
      <c r="P407" s="18"/>
      <c r="Q407" s="18"/>
      <c r="R407" s="18"/>
      <c r="S407" s="18"/>
      <c r="T407" s="18"/>
      <c r="U407" s="18"/>
      <c r="V407" s="18"/>
      <c r="W407" s="18"/>
      <c r="X407" s="165"/>
      <c r="Y407" s="165"/>
      <c r="Z407" s="18"/>
      <c r="AA407" s="18"/>
      <c r="AB407" s="18"/>
      <c r="AC407" s="18"/>
      <c r="AD407" s="18"/>
      <c r="AE407" s="18"/>
    </row>
    <row r="408" spans="1:31" s="11" customFormat="1" ht="15" customHeight="1" x14ac:dyDescent="0.3">
      <c r="A408" s="59"/>
      <c r="B408" s="80"/>
      <c r="C408" s="174"/>
      <c r="D408" s="174"/>
      <c r="E408" s="17"/>
      <c r="F408" s="18"/>
      <c r="G408" s="18"/>
      <c r="H408" s="18"/>
      <c r="I408" s="18"/>
      <c r="J408" s="18"/>
      <c r="K408" s="18"/>
      <c r="L408" s="18"/>
      <c r="M408" s="18"/>
      <c r="N408" s="165"/>
      <c r="O408" s="165"/>
      <c r="P408" s="18"/>
      <c r="Q408" s="18"/>
      <c r="R408" s="18"/>
      <c r="S408" s="18"/>
      <c r="T408" s="18"/>
      <c r="U408" s="18"/>
      <c r="V408" s="18"/>
      <c r="W408" s="18"/>
      <c r="X408" s="165"/>
      <c r="Y408" s="165"/>
      <c r="Z408" s="18"/>
      <c r="AA408" s="18"/>
      <c r="AB408" s="18"/>
      <c r="AC408" s="18"/>
      <c r="AD408" s="18"/>
      <c r="AE408" s="18"/>
    </row>
    <row r="409" spans="1:31" s="11" customFormat="1" ht="15" customHeight="1" x14ac:dyDescent="0.3">
      <c r="A409" s="59"/>
      <c r="B409" s="80"/>
      <c r="C409" s="174"/>
      <c r="D409" s="174"/>
      <c r="E409" s="17"/>
      <c r="F409" s="18"/>
      <c r="G409" s="18"/>
      <c r="H409" s="18"/>
      <c r="I409" s="18"/>
      <c r="J409" s="18"/>
      <c r="K409" s="18"/>
      <c r="L409" s="18"/>
      <c r="M409" s="18"/>
      <c r="N409" s="165"/>
      <c r="O409" s="165"/>
      <c r="P409" s="18"/>
      <c r="Q409" s="18"/>
      <c r="R409" s="18"/>
      <c r="S409" s="18"/>
      <c r="T409" s="18"/>
      <c r="U409" s="18"/>
      <c r="V409" s="18"/>
      <c r="W409" s="18"/>
      <c r="X409" s="165"/>
      <c r="Y409" s="165"/>
      <c r="Z409" s="18"/>
      <c r="AA409" s="18"/>
      <c r="AB409" s="18"/>
      <c r="AC409" s="18"/>
      <c r="AD409" s="18"/>
      <c r="AE409" s="18"/>
    </row>
    <row r="410" spans="1:31" s="11" customFormat="1" ht="15" customHeight="1" x14ac:dyDescent="0.3">
      <c r="A410" s="59"/>
      <c r="B410" s="80"/>
      <c r="C410" s="174"/>
      <c r="D410" s="174"/>
      <c r="E410" s="17"/>
      <c r="F410" s="18"/>
      <c r="G410" s="18"/>
      <c r="H410" s="18"/>
      <c r="I410" s="18"/>
      <c r="J410" s="18"/>
      <c r="K410" s="18"/>
      <c r="L410" s="18"/>
      <c r="M410" s="18"/>
      <c r="N410" s="165"/>
      <c r="O410" s="165"/>
      <c r="P410" s="18"/>
      <c r="Q410" s="18"/>
      <c r="R410" s="18"/>
      <c r="S410" s="18"/>
      <c r="T410" s="18"/>
      <c r="U410" s="18"/>
      <c r="V410" s="18"/>
      <c r="W410" s="18"/>
      <c r="X410" s="165"/>
      <c r="Y410" s="165"/>
      <c r="Z410" s="18"/>
      <c r="AA410" s="18"/>
      <c r="AB410" s="18"/>
      <c r="AC410" s="18"/>
      <c r="AD410" s="18"/>
      <c r="AE410" s="18"/>
    </row>
    <row r="411" spans="1:31" s="11" customFormat="1" ht="15" customHeight="1" x14ac:dyDescent="0.3">
      <c r="A411" s="59"/>
      <c r="B411" s="80"/>
      <c r="C411" s="174"/>
      <c r="D411" s="174"/>
      <c r="E411" s="17"/>
      <c r="F411" s="18"/>
      <c r="G411" s="18"/>
      <c r="H411" s="18"/>
      <c r="I411" s="18"/>
      <c r="J411" s="18"/>
      <c r="K411" s="18"/>
      <c r="L411" s="18"/>
      <c r="M411" s="18"/>
      <c r="N411" s="165"/>
      <c r="O411" s="165"/>
      <c r="P411" s="18"/>
      <c r="Q411" s="18"/>
      <c r="R411" s="18"/>
      <c r="S411" s="18"/>
      <c r="T411" s="18"/>
      <c r="U411" s="18"/>
      <c r="V411" s="18"/>
      <c r="W411" s="18"/>
      <c r="X411" s="165"/>
      <c r="Y411" s="165"/>
      <c r="Z411" s="18"/>
      <c r="AA411" s="18"/>
      <c r="AB411" s="18"/>
      <c r="AC411" s="18"/>
      <c r="AD411" s="18"/>
      <c r="AE411" s="18"/>
    </row>
    <row r="412" spans="1:31" s="11" customFormat="1" ht="15" customHeight="1" x14ac:dyDescent="0.3">
      <c r="A412" s="59"/>
      <c r="B412" s="80"/>
      <c r="C412" s="174"/>
      <c r="D412" s="174"/>
      <c r="E412" s="17"/>
      <c r="F412" s="18"/>
      <c r="G412" s="18"/>
      <c r="H412" s="18"/>
      <c r="I412" s="18"/>
      <c r="J412" s="18"/>
      <c r="K412" s="18"/>
      <c r="L412" s="18"/>
      <c r="M412" s="18"/>
      <c r="N412" s="165"/>
      <c r="O412" s="165"/>
      <c r="P412" s="18"/>
      <c r="Q412" s="18"/>
      <c r="R412" s="18"/>
      <c r="S412" s="18"/>
      <c r="T412" s="18"/>
      <c r="U412" s="18"/>
      <c r="V412" s="18"/>
      <c r="W412" s="18"/>
      <c r="X412" s="165"/>
      <c r="Y412" s="165"/>
      <c r="Z412" s="18"/>
      <c r="AA412" s="18"/>
      <c r="AB412" s="18"/>
      <c r="AC412" s="18"/>
      <c r="AD412" s="18"/>
      <c r="AE412" s="18"/>
    </row>
    <row r="413" spans="1:31" s="11" customFormat="1" ht="15" customHeight="1" x14ac:dyDescent="0.3">
      <c r="A413" s="59"/>
      <c r="B413" s="80"/>
      <c r="C413" s="174"/>
      <c r="D413" s="174"/>
      <c r="E413" s="17"/>
      <c r="F413" s="18"/>
      <c r="G413" s="18"/>
      <c r="H413" s="18"/>
      <c r="I413" s="18"/>
      <c r="J413" s="18"/>
      <c r="K413" s="18"/>
      <c r="L413" s="18"/>
      <c r="M413" s="18"/>
      <c r="N413" s="165"/>
      <c r="O413" s="165"/>
      <c r="P413" s="18"/>
      <c r="Q413" s="18"/>
      <c r="R413" s="18"/>
      <c r="S413" s="18"/>
      <c r="T413" s="18"/>
      <c r="U413" s="18"/>
      <c r="V413" s="18"/>
      <c r="W413" s="18"/>
      <c r="X413" s="165"/>
      <c r="Y413" s="165"/>
      <c r="Z413" s="18"/>
      <c r="AA413" s="18"/>
      <c r="AB413" s="18"/>
      <c r="AC413" s="18"/>
      <c r="AD413" s="18"/>
      <c r="AE413" s="18"/>
    </row>
    <row r="414" spans="1:31" s="11" customFormat="1" ht="15" customHeight="1" x14ac:dyDescent="0.3">
      <c r="A414" s="59"/>
      <c r="B414" s="80"/>
      <c r="C414" s="174"/>
      <c r="D414" s="174"/>
      <c r="E414" s="17"/>
      <c r="F414" s="18"/>
      <c r="G414" s="18"/>
      <c r="H414" s="18"/>
      <c r="I414" s="18"/>
      <c r="J414" s="18"/>
      <c r="K414" s="18"/>
      <c r="L414" s="18"/>
      <c r="M414" s="18"/>
      <c r="N414" s="165"/>
      <c r="O414" s="165"/>
      <c r="P414" s="18"/>
      <c r="Q414" s="18"/>
      <c r="R414" s="18"/>
      <c r="S414" s="18"/>
      <c r="T414" s="18"/>
      <c r="U414" s="18"/>
      <c r="V414" s="18"/>
      <c r="W414" s="18"/>
      <c r="X414" s="165"/>
      <c r="Y414" s="165"/>
      <c r="Z414" s="18"/>
      <c r="AA414" s="18"/>
      <c r="AB414" s="18"/>
      <c r="AC414" s="18"/>
      <c r="AD414" s="18"/>
      <c r="AE414" s="18"/>
    </row>
    <row r="415" spans="1:31" s="11" customFormat="1" ht="15" customHeight="1" x14ac:dyDescent="0.3">
      <c r="A415" s="59"/>
      <c r="B415" s="80"/>
      <c r="C415" s="174"/>
      <c r="D415" s="174"/>
      <c r="E415" s="17"/>
      <c r="F415" s="18"/>
      <c r="G415" s="18"/>
      <c r="H415" s="18"/>
      <c r="I415" s="18"/>
      <c r="J415" s="18"/>
      <c r="K415" s="18"/>
      <c r="L415" s="18"/>
      <c r="M415" s="18"/>
      <c r="N415" s="165"/>
      <c r="O415" s="165"/>
      <c r="P415" s="18"/>
      <c r="Q415" s="18"/>
      <c r="R415" s="18"/>
      <c r="S415" s="18"/>
      <c r="T415" s="18"/>
      <c r="U415" s="18"/>
      <c r="V415" s="18"/>
      <c r="W415" s="18"/>
      <c r="X415" s="165"/>
      <c r="Y415" s="165"/>
      <c r="Z415" s="18"/>
      <c r="AA415" s="18"/>
      <c r="AB415" s="18"/>
      <c r="AC415" s="18"/>
      <c r="AD415" s="18"/>
      <c r="AE415" s="18"/>
    </row>
    <row r="416" spans="1:31" s="11" customFormat="1" ht="15" customHeight="1" x14ac:dyDescent="0.3">
      <c r="A416" s="59"/>
      <c r="B416" s="80"/>
      <c r="C416" s="174"/>
      <c r="D416" s="174"/>
      <c r="E416" s="17"/>
      <c r="F416" s="18"/>
      <c r="G416" s="18"/>
      <c r="H416" s="18"/>
      <c r="I416" s="18"/>
      <c r="J416" s="18"/>
      <c r="K416" s="18"/>
      <c r="L416" s="18"/>
      <c r="M416" s="18"/>
      <c r="N416" s="165"/>
      <c r="O416" s="165"/>
      <c r="P416" s="18"/>
      <c r="Q416" s="18"/>
      <c r="R416" s="18"/>
      <c r="S416" s="18"/>
      <c r="T416" s="18"/>
      <c r="U416" s="18"/>
      <c r="V416" s="18"/>
      <c r="W416" s="18"/>
      <c r="X416" s="165"/>
      <c r="Y416" s="165"/>
      <c r="Z416" s="18"/>
      <c r="AA416" s="18"/>
      <c r="AB416" s="18"/>
      <c r="AC416" s="18"/>
      <c r="AD416" s="18"/>
      <c r="AE416" s="18"/>
    </row>
    <row r="417" spans="1:31" s="11" customFormat="1" ht="15" customHeight="1" x14ac:dyDescent="0.3">
      <c r="A417" s="59"/>
      <c r="B417" s="80"/>
      <c r="C417" s="174"/>
      <c r="D417" s="174"/>
      <c r="E417" s="17"/>
      <c r="F417" s="18"/>
      <c r="G417" s="18"/>
      <c r="H417" s="18"/>
      <c r="I417" s="18"/>
      <c r="J417" s="18"/>
      <c r="K417" s="18"/>
      <c r="L417" s="18"/>
      <c r="M417" s="18"/>
      <c r="N417" s="165"/>
      <c r="O417" s="165"/>
      <c r="P417" s="18"/>
      <c r="Q417" s="18"/>
      <c r="R417" s="18"/>
      <c r="S417" s="18"/>
      <c r="T417" s="18"/>
      <c r="U417" s="18"/>
      <c r="V417" s="18"/>
      <c r="W417" s="18"/>
      <c r="X417" s="165"/>
      <c r="Y417" s="165"/>
      <c r="Z417" s="18"/>
      <c r="AA417" s="18"/>
      <c r="AB417" s="18"/>
      <c r="AC417" s="18"/>
      <c r="AD417" s="18"/>
      <c r="AE417" s="18"/>
    </row>
    <row r="418" spans="1:31" s="11" customFormat="1" ht="15" customHeight="1" x14ac:dyDescent="0.3">
      <c r="A418" s="59"/>
      <c r="B418" s="80"/>
      <c r="C418" s="174"/>
      <c r="D418" s="174"/>
      <c r="E418" s="17"/>
      <c r="F418" s="18"/>
      <c r="G418" s="18"/>
      <c r="H418" s="18"/>
      <c r="I418" s="18"/>
      <c r="J418" s="18"/>
      <c r="K418" s="18"/>
      <c r="L418" s="18"/>
      <c r="M418" s="18"/>
      <c r="N418" s="165"/>
      <c r="O418" s="165"/>
      <c r="P418" s="18"/>
      <c r="Q418" s="18"/>
      <c r="R418" s="18"/>
      <c r="S418" s="18"/>
      <c r="T418" s="18"/>
      <c r="U418" s="18"/>
      <c r="V418" s="18"/>
      <c r="W418" s="18"/>
      <c r="X418" s="165"/>
      <c r="Y418" s="165"/>
      <c r="Z418" s="18"/>
      <c r="AA418" s="18"/>
      <c r="AB418" s="18"/>
      <c r="AC418" s="18"/>
      <c r="AD418" s="18"/>
      <c r="AE418" s="18"/>
    </row>
    <row r="419" spans="1:31" s="11" customFormat="1" ht="15" customHeight="1" x14ac:dyDescent="0.3">
      <c r="A419" s="59"/>
      <c r="B419" s="80"/>
      <c r="C419" s="174"/>
      <c r="D419" s="174"/>
      <c r="E419" s="17"/>
      <c r="F419" s="18"/>
      <c r="G419" s="18"/>
      <c r="H419" s="18"/>
      <c r="I419" s="18"/>
      <c r="J419" s="18"/>
      <c r="K419" s="18"/>
      <c r="L419" s="18"/>
      <c r="M419" s="18"/>
      <c r="N419" s="165"/>
      <c r="O419" s="165"/>
      <c r="P419" s="18"/>
      <c r="Q419" s="18"/>
      <c r="R419" s="18"/>
      <c r="S419" s="18"/>
      <c r="T419" s="18"/>
      <c r="U419" s="18"/>
      <c r="V419" s="18"/>
      <c r="W419" s="18"/>
      <c r="X419" s="165"/>
      <c r="Y419" s="165"/>
      <c r="Z419" s="18"/>
      <c r="AA419" s="18"/>
      <c r="AB419" s="18"/>
      <c r="AC419" s="18"/>
      <c r="AD419" s="18"/>
      <c r="AE419" s="18"/>
    </row>
    <row r="420" spans="1:31" s="11" customFormat="1" ht="15" customHeight="1" x14ac:dyDescent="0.3">
      <c r="A420" s="59"/>
      <c r="B420" s="80"/>
      <c r="C420" s="174"/>
      <c r="D420" s="174"/>
      <c r="E420" s="17"/>
      <c r="F420" s="18"/>
      <c r="G420" s="18"/>
      <c r="H420" s="18"/>
      <c r="I420" s="18"/>
      <c r="J420" s="18"/>
      <c r="K420" s="18"/>
      <c r="L420" s="18"/>
      <c r="M420" s="18"/>
      <c r="N420" s="165"/>
      <c r="O420" s="165"/>
      <c r="P420" s="18"/>
      <c r="Q420" s="18"/>
      <c r="R420" s="18"/>
      <c r="S420" s="18"/>
      <c r="T420" s="18"/>
      <c r="U420" s="18"/>
      <c r="V420" s="18"/>
      <c r="W420" s="18"/>
      <c r="X420" s="165"/>
      <c r="Y420" s="165"/>
      <c r="Z420" s="18"/>
      <c r="AA420" s="18"/>
      <c r="AB420" s="18"/>
      <c r="AC420" s="18"/>
      <c r="AD420" s="18"/>
      <c r="AE420" s="18"/>
    </row>
    <row r="421" spans="1:31" s="11" customFormat="1" ht="15" customHeight="1" x14ac:dyDescent="0.3">
      <c r="A421" s="59"/>
      <c r="B421" s="80"/>
      <c r="C421" s="174"/>
      <c r="D421" s="174"/>
      <c r="E421" s="17"/>
      <c r="F421" s="18"/>
      <c r="G421" s="18"/>
      <c r="H421" s="18"/>
      <c r="I421" s="18"/>
      <c r="J421" s="18"/>
      <c r="K421" s="18"/>
      <c r="L421" s="18"/>
      <c r="M421" s="18"/>
      <c r="N421" s="165"/>
      <c r="O421" s="165"/>
      <c r="P421" s="18"/>
      <c r="Q421" s="18"/>
      <c r="R421" s="18"/>
      <c r="S421" s="18"/>
      <c r="T421" s="18"/>
      <c r="U421" s="18"/>
      <c r="V421" s="18"/>
      <c r="W421" s="18"/>
      <c r="X421" s="165"/>
      <c r="Y421" s="165"/>
      <c r="Z421" s="18"/>
      <c r="AA421" s="18"/>
      <c r="AB421" s="18"/>
      <c r="AC421" s="18"/>
      <c r="AD421" s="18"/>
      <c r="AE421" s="18"/>
    </row>
    <row r="422" spans="1:31" s="11" customFormat="1" ht="15" customHeight="1" x14ac:dyDescent="0.3">
      <c r="A422" s="59"/>
      <c r="B422" s="80"/>
      <c r="C422" s="174"/>
      <c r="D422" s="174"/>
      <c r="E422" s="17"/>
      <c r="F422" s="18"/>
      <c r="G422" s="18"/>
      <c r="H422" s="18"/>
      <c r="I422" s="18"/>
      <c r="J422" s="18"/>
      <c r="K422" s="18"/>
      <c r="L422" s="18"/>
      <c r="M422" s="18"/>
      <c r="N422" s="165"/>
      <c r="O422" s="165"/>
      <c r="P422" s="18"/>
      <c r="Q422" s="18"/>
      <c r="R422" s="18"/>
      <c r="S422" s="18"/>
      <c r="T422" s="18"/>
      <c r="U422" s="18"/>
      <c r="V422" s="18"/>
      <c r="W422" s="18"/>
      <c r="X422" s="165"/>
      <c r="Y422" s="165"/>
      <c r="Z422" s="18"/>
      <c r="AA422" s="18"/>
      <c r="AB422" s="18"/>
      <c r="AC422" s="18"/>
      <c r="AD422" s="18"/>
      <c r="AE422" s="18"/>
    </row>
    <row r="423" spans="1:31" s="11" customFormat="1" ht="15" customHeight="1" x14ac:dyDescent="0.3">
      <c r="A423" s="59"/>
      <c r="B423" s="80"/>
      <c r="C423" s="174"/>
      <c r="D423" s="174"/>
      <c r="E423" s="17"/>
      <c r="F423" s="18"/>
      <c r="G423" s="18"/>
      <c r="H423" s="18"/>
      <c r="I423" s="18"/>
      <c r="J423" s="18"/>
      <c r="K423" s="18"/>
      <c r="L423" s="18"/>
      <c r="M423" s="18"/>
      <c r="N423" s="165"/>
      <c r="O423" s="165"/>
      <c r="P423" s="18"/>
      <c r="Q423" s="18"/>
      <c r="R423" s="18"/>
      <c r="S423" s="18"/>
      <c r="T423" s="18"/>
      <c r="U423" s="18"/>
      <c r="V423" s="18"/>
      <c r="W423" s="18"/>
      <c r="X423" s="165"/>
      <c r="Y423" s="165"/>
      <c r="Z423" s="18"/>
      <c r="AA423" s="18"/>
      <c r="AB423" s="18"/>
      <c r="AC423" s="18"/>
      <c r="AD423" s="18"/>
      <c r="AE423" s="18"/>
    </row>
    <row r="424" spans="1:31" s="11" customFormat="1" ht="15" customHeight="1" x14ac:dyDescent="0.3">
      <c r="A424" s="59"/>
      <c r="B424" s="80"/>
      <c r="C424" s="174"/>
      <c r="D424" s="174"/>
      <c r="E424" s="17"/>
      <c r="F424" s="18"/>
      <c r="G424" s="18"/>
      <c r="H424" s="18"/>
      <c r="I424" s="18"/>
      <c r="J424" s="18"/>
      <c r="K424" s="18"/>
      <c r="L424" s="18"/>
      <c r="M424" s="18"/>
      <c r="N424" s="165"/>
      <c r="O424" s="165"/>
      <c r="P424" s="18"/>
      <c r="Q424" s="18"/>
      <c r="R424" s="18"/>
      <c r="S424" s="18"/>
      <c r="T424" s="18"/>
      <c r="U424" s="18"/>
      <c r="V424" s="18"/>
      <c r="W424" s="18"/>
      <c r="X424" s="165"/>
      <c r="Y424" s="165"/>
      <c r="Z424" s="18"/>
      <c r="AA424" s="18"/>
      <c r="AB424" s="18"/>
      <c r="AC424" s="18"/>
      <c r="AD424" s="18"/>
      <c r="AE424" s="18"/>
    </row>
    <row r="425" spans="1:31" s="11" customFormat="1" ht="15" customHeight="1" x14ac:dyDescent="0.3">
      <c r="A425" s="59"/>
      <c r="B425" s="80"/>
      <c r="C425" s="174"/>
      <c r="D425" s="174"/>
      <c r="E425" s="17"/>
      <c r="F425" s="18"/>
      <c r="G425" s="18"/>
      <c r="H425" s="18"/>
      <c r="I425" s="18"/>
      <c r="J425" s="18"/>
      <c r="K425" s="18"/>
      <c r="L425" s="18"/>
      <c r="M425" s="18"/>
      <c r="N425" s="165"/>
      <c r="O425" s="165"/>
      <c r="P425" s="18"/>
      <c r="Q425" s="18"/>
      <c r="R425" s="18"/>
      <c r="S425" s="18"/>
      <c r="T425" s="18"/>
      <c r="U425" s="18"/>
      <c r="V425" s="18"/>
      <c r="W425" s="18"/>
      <c r="X425" s="165"/>
      <c r="Y425" s="165"/>
      <c r="Z425" s="18"/>
      <c r="AA425" s="18"/>
      <c r="AB425" s="18"/>
      <c r="AC425" s="18"/>
      <c r="AD425" s="18"/>
      <c r="AE425" s="18"/>
    </row>
    <row r="426" spans="1:31" s="11" customFormat="1" ht="15" customHeight="1" x14ac:dyDescent="0.3">
      <c r="A426" s="59"/>
      <c r="B426" s="80"/>
      <c r="C426" s="174"/>
      <c r="D426" s="174"/>
      <c r="E426" s="17"/>
      <c r="F426" s="18"/>
      <c r="G426" s="18"/>
      <c r="H426" s="18"/>
      <c r="I426" s="18"/>
      <c r="J426" s="18"/>
      <c r="K426" s="18"/>
      <c r="L426" s="18"/>
      <c r="M426" s="18"/>
      <c r="N426" s="165"/>
      <c r="O426" s="165"/>
      <c r="P426" s="18"/>
      <c r="Q426" s="18"/>
      <c r="R426" s="18"/>
      <c r="S426" s="18"/>
      <c r="T426" s="18"/>
      <c r="U426" s="18"/>
      <c r="V426" s="18"/>
      <c r="W426" s="18"/>
      <c r="X426" s="165"/>
      <c r="Y426" s="165"/>
      <c r="Z426" s="18"/>
      <c r="AA426" s="18"/>
      <c r="AB426" s="18"/>
      <c r="AC426" s="18"/>
      <c r="AD426" s="18"/>
      <c r="AE426" s="18"/>
    </row>
    <row r="427" spans="1:31" s="11" customFormat="1" ht="15" customHeight="1" x14ac:dyDescent="0.3">
      <c r="A427" s="59"/>
      <c r="B427" s="80"/>
      <c r="C427" s="174"/>
      <c r="D427" s="174"/>
      <c r="E427" s="17"/>
      <c r="F427" s="18"/>
      <c r="G427" s="18"/>
      <c r="H427" s="18"/>
      <c r="I427" s="18"/>
      <c r="J427" s="18"/>
      <c r="K427" s="18"/>
      <c r="L427" s="18"/>
      <c r="M427" s="18"/>
      <c r="N427" s="165"/>
      <c r="O427" s="165"/>
      <c r="P427" s="18"/>
      <c r="Q427" s="18"/>
      <c r="R427" s="18"/>
      <c r="S427" s="18"/>
      <c r="T427" s="18"/>
      <c r="U427" s="18"/>
      <c r="V427" s="18"/>
      <c r="W427" s="18"/>
      <c r="X427" s="165"/>
      <c r="Y427" s="165"/>
      <c r="Z427" s="18"/>
      <c r="AA427" s="18"/>
      <c r="AB427" s="18"/>
      <c r="AC427" s="18"/>
      <c r="AD427" s="18"/>
      <c r="AE427" s="18"/>
    </row>
    <row r="428" spans="1:31" s="11" customFormat="1" ht="15" customHeight="1" x14ac:dyDescent="0.3">
      <c r="A428" s="59"/>
      <c r="B428" s="80"/>
      <c r="C428" s="174"/>
      <c r="D428" s="174"/>
      <c r="E428" s="17"/>
      <c r="F428" s="18"/>
      <c r="G428" s="18"/>
      <c r="H428" s="18"/>
      <c r="I428" s="18"/>
      <c r="J428" s="18"/>
      <c r="K428" s="18"/>
      <c r="L428" s="18"/>
      <c r="M428" s="18"/>
      <c r="N428" s="165"/>
      <c r="O428" s="165"/>
      <c r="P428" s="18"/>
      <c r="Q428" s="18"/>
      <c r="R428" s="18"/>
      <c r="S428" s="18"/>
      <c r="T428" s="18"/>
      <c r="U428" s="18"/>
      <c r="V428" s="18"/>
      <c r="W428" s="18"/>
      <c r="X428" s="165"/>
      <c r="Y428" s="165"/>
      <c r="Z428" s="18"/>
      <c r="AA428" s="18"/>
      <c r="AB428" s="18"/>
      <c r="AC428" s="18"/>
      <c r="AD428" s="18"/>
      <c r="AE428" s="18"/>
    </row>
    <row r="429" spans="1:31" s="11" customFormat="1" ht="15" customHeight="1" x14ac:dyDescent="0.3">
      <c r="A429" s="59"/>
      <c r="B429" s="80"/>
      <c r="C429" s="174"/>
      <c r="D429" s="174"/>
      <c r="E429" s="17"/>
      <c r="F429" s="18"/>
      <c r="G429" s="18"/>
      <c r="H429" s="18"/>
      <c r="I429" s="18"/>
      <c r="J429" s="18"/>
      <c r="K429" s="18"/>
      <c r="L429" s="18"/>
      <c r="M429" s="18"/>
      <c r="N429" s="165"/>
      <c r="O429" s="165"/>
      <c r="P429" s="18"/>
      <c r="Q429" s="18"/>
      <c r="R429" s="18"/>
      <c r="S429" s="18"/>
      <c r="T429" s="18"/>
      <c r="U429" s="18"/>
      <c r="V429" s="18"/>
      <c r="W429" s="18"/>
      <c r="X429" s="165"/>
      <c r="Y429" s="165"/>
      <c r="Z429" s="18"/>
      <c r="AA429" s="18"/>
      <c r="AB429" s="18"/>
      <c r="AC429" s="18"/>
      <c r="AD429" s="18"/>
      <c r="AE429" s="18"/>
    </row>
    <row r="430" spans="1:31" s="11" customFormat="1" ht="15" customHeight="1" x14ac:dyDescent="0.3">
      <c r="A430" s="59"/>
      <c r="B430" s="80"/>
      <c r="C430" s="174"/>
      <c r="D430" s="174"/>
      <c r="E430" s="17"/>
      <c r="F430" s="18"/>
      <c r="G430" s="18"/>
      <c r="H430" s="18"/>
      <c r="I430" s="18"/>
      <c r="J430" s="18"/>
      <c r="K430" s="18"/>
      <c r="L430" s="18"/>
      <c r="M430" s="18"/>
      <c r="N430" s="165"/>
      <c r="O430" s="165"/>
      <c r="P430" s="18"/>
      <c r="Q430" s="18"/>
      <c r="R430" s="18"/>
      <c r="S430" s="18"/>
      <c r="T430" s="18"/>
      <c r="U430" s="18"/>
      <c r="V430" s="18"/>
      <c r="W430" s="18"/>
      <c r="X430" s="165"/>
      <c r="Y430" s="165"/>
      <c r="Z430" s="18"/>
      <c r="AA430" s="18"/>
      <c r="AB430" s="18"/>
      <c r="AC430" s="18"/>
      <c r="AD430" s="18"/>
      <c r="AE430" s="18"/>
    </row>
    <row r="431" spans="1:31" s="11" customFormat="1" ht="15" customHeight="1" x14ac:dyDescent="0.3">
      <c r="A431" s="59"/>
      <c r="B431" s="80"/>
      <c r="C431" s="174"/>
      <c r="D431" s="174"/>
      <c r="E431" s="17"/>
      <c r="F431" s="18"/>
      <c r="G431" s="18"/>
      <c r="H431" s="18"/>
      <c r="I431" s="18"/>
      <c r="J431" s="18"/>
      <c r="K431" s="18"/>
      <c r="L431" s="18"/>
      <c r="M431" s="18"/>
      <c r="N431" s="165"/>
      <c r="O431" s="165"/>
      <c r="P431" s="18"/>
      <c r="Q431" s="18"/>
      <c r="R431" s="18"/>
      <c r="S431" s="18"/>
      <c r="T431" s="18"/>
      <c r="U431" s="18"/>
      <c r="V431" s="18"/>
      <c r="W431" s="18"/>
      <c r="X431" s="165"/>
      <c r="Y431" s="165"/>
      <c r="Z431" s="18"/>
      <c r="AA431" s="18"/>
      <c r="AB431" s="18"/>
      <c r="AC431" s="18"/>
      <c r="AD431" s="18"/>
      <c r="AE431" s="18"/>
    </row>
    <row r="432" spans="1:31" s="11" customFormat="1" ht="15" customHeight="1" x14ac:dyDescent="0.3">
      <c r="A432" s="59"/>
      <c r="B432" s="80"/>
      <c r="C432" s="174"/>
      <c r="D432" s="174"/>
      <c r="E432" s="17"/>
      <c r="F432" s="18"/>
      <c r="G432" s="18"/>
      <c r="H432" s="18"/>
      <c r="I432" s="18"/>
      <c r="J432" s="18"/>
      <c r="K432" s="18"/>
      <c r="L432" s="18"/>
      <c r="M432" s="18"/>
      <c r="N432" s="165"/>
      <c r="O432" s="165"/>
      <c r="P432" s="18"/>
      <c r="Q432" s="18"/>
      <c r="R432" s="18"/>
      <c r="S432" s="18"/>
      <c r="T432" s="18"/>
      <c r="U432" s="18"/>
      <c r="V432" s="18"/>
      <c r="W432" s="18"/>
      <c r="X432" s="165"/>
      <c r="Y432" s="165"/>
      <c r="Z432" s="18"/>
      <c r="AA432" s="18"/>
      <c r="AB432" s="18"/>
      <c r="AC432" s="18"/>
      <c r="AD432" s="18"/>
      <c r="AE432" s="18"/>
    </row>
    <row r="433" spans="1:31" s="11" customFormat="1" ht="15" customHeight="1" x14ac:dyDescent="0.3">
      <c r="A433" s="59"/>
      <c r="B433" s="80"/>
      <c r="C433" s="174"/>
      <c r="D433" s="174"/>
      <c r="E433" s="17"/>
      <c r="F433" s="18"/>
      <c r="G433" s="18"/>
      <c r="H433" s="18"/>
      <c r="I433" s="18"/>
      <c r="J433" s="18"/>
      <c r="K433" s="18"/>
      <c r="L433" s="18"/>
      <c r="M433" s="18"/>
      <c r="N433" s="165"/>
      <c r="O433" s="165"/>
      <c r="P433" s="18"/>
      <c r="Q433" s="18"/>
      <c r="R433" s="18"/>
      <c r="S433" s="18"/>
      <c r="T433" s="18"/>
      <c r="U433" s="18"/>
      <c r="V433" s="18"/>
      <c r="W433" s="18"/>
      <c r="X433" s="165"/>
      <c r="Y433" s="165"/>
      <c r="Z433" s="18"/>
      <c r="AA433" s="18"/>
      <c r="AB433" s="18"/>
      <c r="AC433" s="18"/>
      <c r="AD433" s="18"/>
      <c r="AE433" s="18"/>
    </row>
    <row r="434" spans="1:31" s="11" customFormat="1" ht="15" customHeight="1" x14ac:dyDescent="0.3">
      <c r="A434" s="59"/>
      <c r="B434" s="80"/>
      <c r="C434" s="174"/>
      <c r="D434" s="174"/>
      <c r="E434" s="17"/>
      <c r="F434" s="18"/>
      <c r="G434" s="18"/>
      <c r="H434" s="18"/>
      <c r="I434" s="18"/>
      <c r="J434" s="18"/>
      <c r="K434" s="18"/>
      <c r="L434" s="18"/>
      <c r="M434" s="18"/>
      <c r="N434" s="165"/>
      <c r="O434" s="165"/>
      <c r="P434" s="18"/>
      <c r="Q434" s="18"/>
      <c r="R434" s="18"/>
      <c r="S434" s="18"/>
      <c r="T434" s="18"/>
      <c r="U434" s="18"/>
      <c r="V434" s="18"/>
      <c r="W434" s="18"/>
      <c r="X434" s="165"/>
      <c r="Y434" s="165"/>
      <c r="Z434" s="18"/>
      <c r="AA434" s="18"/>
      <c r="AB434" s="18"/>
      <c r="AC434" s="18"/>
      <c r="AD434" s="18"/>
      <c r="AE434" s="18"/>
    </row>
    <row r="435" spans="1:31" s="11" customFormat="1" ht="15" customHeight="1" x14ac:dyDescent="0.3">
      <c r="A435" s="59"/>
      <c r="B435" s="80"/>
      <c r="C435" s="174"/>
      <c r="D435" s="174"/>
      <c r="E435" s="17"/>
      <c r="F435" s="18"/>
      <c r="G435" s="18"/>
      <c r="H435" s="18"/>
      <c r="I435" s="18"/>
      <c r="J435" s="18"/>
      <c r="K435" s="18"/>
      <c r="L435" s="18"/>
      <c r="M435" s="18"/>
      <c r="N435" s="165"/>
      <c r="O435" s="165"/>
      <c r="P435" s="18"/>
      <c r="Q435" s="18"/>
      <c r="R435" s="18"/>
      <c r="S435" s="18"/>
      <c r="T435" s="18"/>
      <c r="U435" s="18"/>
      <c r="V435" s="18"/>
      <c r="W435" s="18"/>
      <c r="X435" s="165"/>
      <c r="Y435" s="165"/>
      <c r="Z435" s="18"/>
      <c r="AA435" s="18"/>
      <c r="AB435" s="18"/>
      <c r="AC435" s="18"/>
      <c r="AD435" s="18"/>
      <c r="AE435" s="18"/>
    </row>
    <row r="436" spans="1:31" s="11" customFormat="1" ht="15" customHeight="1" x14ac:dyDescent="0.3">
      <c r="A436" s="59"/>
      <c r="B436" s="80"/>
      <c r="C436" s="174"/>
      <c r="D436" s="174"/>
      <c r="E436" s="17"/>
      <c r="F436" s="18"/>
      <c r="G436" s="18"/>
      <c r="H436" s="18"/>
      <c r="I436" s="18"/>
      <c r="J436" s="18"/>
      <c r="K436" s="18"/>
      <c r="L436" s="18"/>
      <c r="M436" s="18"/>
      <c r="N436" s="165"/>
      <c r="O436" s="165"/>
      <c r="P436" s="18"/>
      <c r="Q436" s="18"/>
      <c r="R436" s="18"/>
      <c r="S436" s="18"/>
      <c r="T436" s="18"/>
      <c r="U436" s="18"/>
      <c r="V436" s="18"/>
      <c r="W436" s="18"/>
      <c r="X436" s="165"/>
      <c r="Y436" s="165"/>
      <c r="Z436" s="18"/>
      <c r="AA436" s="18"/>
      <c r="AB436" s="18"/>
      <c r="AC436" s="18"/>
      <c r="AD436" s="18"/>
      <c r="AE436" s="18"/>
    </row>
    <row r="437" spans="1:31" s="11" customFormat="1" ht="15" customHeight="1" x14ac:dyDescent="0.3">
      <c r="A437" s="59"/>
      <c r="B437" s="80"/>
      <c r="C437" s="174"/>
      <c r="D437" s="174"/>
      <c r="E437" s="17"/>
      <c r="F437" s="18"/>
      <c r="G437" s="18"/>
      <c r="H437" s="18"/>
      <c r="I437" s="18"/>
      <c r="J437" s="18"/>
      <c r="K437" s="18"/>
      <c r="L437" s="18"/>
      <c r="M437" s="18"/>
      <c r="N437" s="165"/>
      <c r="O437" s="165"/>
      <c r="P437" s="18"/>
      <c r="Q437" s="18"/>
      <c r="R437" s="18"/>
      <c r="S437" s="18"/>
      <c r="T437" s="18"/>
      <c r="U437" s="18"/>
      <c r="V437" s="18"/>
      <c r="W437" s="18"/>
      <c r="X437" s="165"/>
      <c r="Y437" s="165"/>
      <c r="Z437" s="18"/>
      <c r="AA437" s="18"/>
      <c r="AB437" s="18"/>
      <c r="AC437" s="18"/>
      <c r="AD437" s="18"/>
      <c r="AE437" s="18"/>
    </row>
    <row r="438" spans="1:31" s="11" customFormat="1" ht="15" customHeight="1" x14ac:dyDescent="0.3">
      <c r="A438" s="59"/>
      <c r="B438" s="80"/>
      <c r="C438" s="174"/>
      <c r="D438" s="174"/>
      <c r="E438" s="17"/>
      <c r="F438" s="18"/>
      <c r="G438" s="18"/>
      <c r="H438" s="18"/>
      <c r="I438" s="18"/>
      <c r="J438" s="18"/>
      <c r="K438" s="18"/>
      <c r="L438" s="18"/>
      <c r="M438" s="18"/>
      <c r="N438" s="165"/>
      <c r="O438" s="165"/>
      <c r="P438" s="18"/>
      <c r="Q438" s="18"/>
      <c r="R438" s="18"/>
      <c r="S438" s="18"/>
      <c r="T438" s="18"/>
      <c r="U438" s="18"/>
      <c r="V438" s="18"/>
      <c r="W438" s="18"/>
      <c r="X438" s="165"/>
      <c r="Y438" s="165"/>
      <c r="Z438" s="18"/>
      <c r="AA438" s="18"/>
      <c r="AB438" s="18"/>
      <c r="AC438" s="18"/>
      <c r="AD438" s="18"/>
      <c r="AE438" s="18"/>
    </row>
    <row r="439" spans="1:31" s="11" customFormat="1" ht="15" customHeight="1" x14ac:dyDescent="0.3">
      <c r="A439" s="59"/>
      <c r="B439" s="80"/>
      <c r="C439" s="174"/>
      <c r="D439" s="174"/>
      <c r="E439" s="17"/>
      <c r="F439" s="18"/>
      <c r="G439" s="18"/>
      <c r="H439" s="18"/>
      <c r="I439" s="18"/>
      <c r="J439" s="18"/>
      <c r="K439" s="18"/>
      <c r="L439" s="18"/>
      <c r="M439" s="18"/>
      <c r="N439" s="165"/>
      <c r="O439" s="165"/>
      <c r="P439" s="18"/>
      <c r="Q439" s="18"/>
      <c r="R439" s="18"/>
      <c r="S439" s="18"/>
      <c r="T439" s="18"/>
      <c r="U439" s="18"/>
      <c r="V439" s="18"/>
      <c r="W439" s="18"/>
      <c r="X439" s="165"/>
      <c r="Y439" s="165"/>
      <c r="Z439" s="18"/>
      <c r="AA439" s="18"/>
      <c r="AB439" s="18"/>
      <c r="AC439" s="18"/>
      <c r="AD439" s="18"/>
      <c r="AE439" s="18"/>
    </row>
    <row r="440" spans="1:31" s="11" customFormat="1" ht="15" customHeight="1" x14ac:dyDescent="0.3">
      <c r="A440" s="59"/>
      <c r="B440" s="80"/>
      <c r="C440" s="174"/>
      <c r="D440" s="174"/>
      <c r="E440" s="17"/>
      <c r="F440" s="18"/>
      <c r="G440" s="18"/>
      <c r="H440" s="18"/>
      <c r="I440" s="18"/>
      <c r="J440" s="18"/>
      <c r="K440" s="18"/>
      <c r="L440" s="18"/>
      <c r="M440" s="18"/>
      <c r="N440" s="165"/>
      <c r="O440" s="165"/>
      <c r="P440" s="18"/>
      <c r="Q440" s="18"/>
      <c r="R440" s="18"/>
      <c r="S440" s="18"/>
      <c r="T440" s="18"/>
      <c r="U440" s="18"/>
      <c r="V440" s="18"/>
      <c r="W440" s="18"/>
      <c r="X440" s="165"/>
      <c r="Y440" s="165"/>
      <c r="Z440" s="18"/>
      <c r="AA440" s="18"/>
      <c r="AB440" s="18"/>
      <c r="AC440" s="18"/>
      <c r="AD440" s="18"/>
      <c r="AE440" s="18"/>
    </row>
    <row r="441" spans="1:31" s="11" customFormat="1" ht="15" customHeight="1" x14ac:dyDescent="0.3">
      <c r="A441" s="59"/>
      <c r="B441" s="80"/>
      <c r="C441" s="174"/>
      <c r="D441" s="174"/>
      <c r="E441" s="17"/>
      <c r="F441" s="18"/>
      <c r="G441" s="18"/>
      <c r="H441" s="18"/>
      <c r="I441" s="18"/>
      <c r="J441" s="18"/>
      <c r="K441" s="18"/>
      <c r="L441" s="18"/>
      <c r="M441" s="18"/>
      <c r="N441" s="165"/>
      <c r="O441" s="165"/>
      <c r="P441" s="18"/>
      <c r="Q441" s="18"/>
      <c r="R441" s="18"/>
      <c r="S441" s="18"/>
      <c r="T441" s="18"/>
      <c r="U441" s="18"/>
      <c r="V441" s="18"/>
      <c r="W441" s="18"/>
      <c r="X441" s="165"/>
      <c r="Y441" s="165"/>
      <c r="Z441" s="18"/>
      <c r="AA441" s="18"/>
      <c r="AB441" s="18"/>
      <c r="AC441" s="18"/>
      <c r="AD441" s="18"/>
      <c r="AE441" s="18"/>
    </row>
    <row r="442" spans="1:31" s="11" customFormat="1" ht="15" customHeight="1" x14ac:dyDescent="0.3">
      <c r="A442" s="59"/>
      <c r="B442" s="80"/>
      <c r="C442" s="174"/>
      <c r="D442" s="174"/>
      <c r="E442" s="17"/>
      <c r="F442" s="18"/>
      <c r="G442" s="18"/>
      <c r="H442" s="18"/>
      <c r="I442" s="18"/>
      <c r="J442" s="18"/>
      <c r="K442" s="18"/>
      <c r="L442" s="18"/>
      <c r="M442" s="18"/>
      <c r="N442" s="165"/>
      <c r="O442" s="165"/>
      <c r="P442" s="18"/>
      <c r="Q442" s="18"/>
      <c r="R442" s="18"/>
      <c r="S442" s="18"/>
      <c r="T442" s="18"/>
      <c r="U442" s="18"/>
      <c r="V442" s="18"/>
      <c r="W442" s="18"/>
      <c r="X442" s="165"/>
      <c r="Y442" s="165"/>
      <c r="Z442" s="18"/>
      <c r="AA442" s="18"/>
      <c r="AB442" s="18"/>
      <c r="AC442" s="18"/>
      <c r="AD442" s="18"/>
      <c r="AE442" s="18"/>
    </row>
    <row r="443" spans="1:31" s="11" customFormat="1" ht="15" customHeight="1" x14ac:dyDescent="0.3">
      <c r="A443" s="59"/>
      <c r="B443" s="80"/>
      <c r="C443" s="174"/>
      <c r="D443" s="174"/>
      <c r="E443" s="17"/>
      <c r="F443" s="18"/>
      <c r="G443" s="18"/>
      <c r="H443" s="18"/>
      <c r="I443" s="18"/>
      <c r="J443" s="18"/>
      <c r="K443" s="18"/>
      <c r="L443" s="18"/>
      <c r="M443" s="18"/>
      <c r="N443" s="165"/>
      <c r="O443" s="165"/>
      <c r="P443" s="18"/>
      <c r="Q443" s="18"/>
      <c r="R443" s="18"/>
      <c r="S443" s="18"/>
      <c r="T443" s="18"/>
      <c r="U443" s="18"/>
      <c r="V443" s="18"/>
      <c r="W443" s="18"/>
      <c r="X443" s="165"/>
      <c r="Y443" s="165"/>
      <c r="Z443" s="18"/>
      <c r="AA443" s="18"/>
      <c r="AB443" s="18"/>
      <c r="AC443" s="18"/>
      <c r="AD443" s="18"/>
      <c r="AE443" s="18"/>
    </row>
    <row r="444" spans="1:31" s="11" customFormat="1" ht="15" customHeight="1" x14ac:dyDescent="0.3">
      <c r="A444" s="59"/>
      <c r="B444" s="80"/>
      <c r="C444" s="174"/>
      <c r="D444" s="174"/>
      <c r="E444" s="17"/>
      <c r="F444" s="18"/>
      <c r="G444" s="18"/>
      <c r="H444" s="18"/>
      <c r="I444" s="18"/>
      <c r="J444" s="18"/>
      <c r="K444" s="18"/>
      <c r="L444" s="18"/>
      <c r="M444" s="18"/>
      <c r="N444" s="165"/>
      <c r="O444" s="165"/>
      <c r="P444" s="18"/>
      <c r="Q444" s="18"/>
      <c r="R444" s="18"/>
      <c r="S444" s="18"/>
      <c r="T444" s="18"/>
      <c r="U444" s="18"/>
      <c r="V444" s="18"/>
      <c r="W444" s="18"/>
      <c r="X444" s="165"/>
      <c r="Y444" s="165"/>
      <c r="Z444" s="18"/>
      <c r="AA444" s="18"/>
      <c r="AB444" s="18"/>
      <c r="AC444" s="18"/>
      <c r="AD444" s="18"/>
      <c r="AE444" s="18"/>
    </row>
    <row r="445" spans="1:31" s="11" customFormat="1" ht="15" customHeight="1" x14ac:dyDescent="0.3">
      <c r="A445" s="59"/>
      <c r="B445" s="80"/>
      <c r="C445" s="174"/>
      <c r="D445" s="174"/>
      <c r="E445" s="17"/>
      <c r="F445" s="18"/>
      <c r="G445" s="18"/>
      <c r="H445" s="18"/>
      <c r="I445" s="18"/>
      <c r="J445" s="18"/>
      <c r="K445" s="18"/>
      <c r="L445" s="18"/>
      <c r="M445" s="18"/>
      <c r="N445" s="165"/>
      <c r="O445" s="165"/>
      <c r="P445" s="18"/>
      <c r="Q445" s="18"/>
      <c r="R445" s="18"/>
      <c r="S445" s="18"/>
      <c r="T445" s="18"/>
      <c r="U445" s="18"/>
      <c r="V445" s="18"/>
      <c r="W445" s="18"/>
      <c r="X445" s="165"/>
      <c r="Y445" s="165"/>
      <c r="Z445" s="18"/>
      <c r="AA445" s="18"/>
      <c r="AB445" s="18"/>
      <c r="AC445" s="18"/>
      <c r="AD445" s="18"/>
      <c r="AE445" s="18"/>
    </row>
    <row r="446" spans="1:31" s="11" customFormat="1" ht="15" customHeight="1" x14ac:dyDescent="0.3">
      <c r="A446" s="59"/>
      <c r="B446" s="80"/>
      <c r="C446" s="174"/>
      <c r="D446" s="174"/>
      <c r="E446" s="17"/>
      <c r="F446" s="18"/>
      <c r="G446" s="18"/>
      <c r="H446" s="18"/>
      <c r="I446" s="18"/>
      <c r="J446" s="18"/>
      <c r="K446" s="18"/>
      <c r="L446" s="18"/>
      <c r="M446" s="18"/>
      <c r="N446" s="165"/>
      <c r="O446" s="165"/>
      <c r="P446" s="18"/>
      <c r="Q446" s="18"/>
      <c r="R446" s="18"/>
      <c r="S446" s="18"/>
      <c r="T446" s="18"/>
      <c r="U446" s="18"/>
      <c r="V446" s="18"/>
      <c r="W446" s="18"/>
      <c r="X446" s="165"/>
      <c r="Y446" s="165"/>
      <c r="Z446" s="18"/>
      <c r="AA446" s="18"/>
      <c r="AB446" s="18"/>
      <c r="AC446" s="18"/>
      <c r="AD446" s="18"/>
      <c r="AE446" s="18"/>
    </row>
    <row r="447" spans="1:31" s="11" customFormat="1" ht="15" customHeight="1" x14ac:dyDescent="0.3">
      <c r="A447" s="59"/>
      <c r="B447" s="80"/>
      <c r="C447" s="174"/>
      <c r="D447" s="174"/>
      <c r="E447" s="17"/>
      <c r="F447" s="18"/>
      <c r="G447" s="18"/>
      <c r="H447" s="18"/>
      <c r="I447" s="18"/>
      <c r="J447" s="18"/>
      <c r="K447" s="18"/>
      <c r="L447" s="18"/>
      <c r="M447" s="18"/>
      <c r="N447" s="165"/>
      <c r="O447" s="165"/>
      <c r="P447" s="18"/>
      <c r="Q447" s="18"/>
      <c r="R447" s="18"/>
      <c r="S447" s="18"/>
      <c r="T447" s="18"/>
      <c r="U447" s="18"/>
      <c r="V447" s="18"/>
      <c r="W447" s="18"/>
      <c r="X447" s="165"/>
      <c r="Y447" s="165"/>
      <c r="Z447" s="18"/>
      <c r="AA447" s="18"/>
      <c r="AB447" s="18"/>
      <c r="AC447" s="18"/>
      <c r="AD447" s="18"/>
      <c r="AE447" s="18"/>
    </row>
    <row r="448" spans="1:31" s="11" customFormat="1" ht="15" customHeight="1" x14ac:dyDescent="0.3">
      <c r="A448" s="59"/>
      <c r="B448" s="80"/>
      <c r="C448" s="174"/>
      <c r="D448" s="174"/>
      <c r="E448" s="17"/>
      <c r="F448" s="18"/>
      <c r="G448" s="18"/>
      <c r="H448" s="18"/>
      <c r="I448" s="18"/>
      <c r="J448" s="18"/>
      <c r="K448" s="18"/>
      <c r="L448" s="18"/>
      <c r="M448" s="18"/>
      <c r="N448" s="165"/>
      <c r="O448" s="165"/>
      <c r="P448" s="18"/>
      <c r="Q448" s="18"/>
      <c r="R448" s="18"/>
      <c r="S448" s="18"/>
      <c r="T448" s="18"/>
      <c r="U448" s="18"/>
      <c r="V448" s="18"/>
      <c r="W448" s="18"/>
      <c r="X448" s="165"/>
      <c r="Y448" s="165"/>
      <c r="Z448" s="18"/>
      <c r="AA448" s="18"/>
      <c r="AB448" s="18"/>
      <c r="AC448" s="18"/>
      <c r="AD448" s="18"/>
      <c r="AE448" s="18"/>
    </row>
    <row r="449" spans="1:31" s="11" customFormat="1" ht="15" customHeight="1" x14ac:dyDescent="0.3">
      <c r="A449" s="59"/>
      <c r="B449" s="80"/>
      <c r="C449" s="174"/>
      <c r="D449" s="174"/>
      <c r="E449" s="17"/>
      <c r="F449" s="18"/>
      <c r="G449" s="18"/>
      <c r="H449" s="18"/>
      <c r="I449" s="18"/>
      <c r="J449" s="18"/>
      <c r="K449" s="18"/>
      <c r="L449" s="18"/>
      <c r="M449" s="18"/>
      <c r="N449" s="165"/>
      <c r="O449" s="165"/>
      <c r="P449" s="18"/>
      <c r="Q449" s="18"/>
      <c r="R449" s="18"/>
      <c r="S449" s="18"/>
      <c r="T449" s="18"/>
      <c r="U449" s="18"/>
      <c r="V449" s="18"/>
      <c r="W449" s="18"/>
      <c r="X449" s="165"/>
      <c r="Y449" s="165"/>
      <c r="Z449" s="18"/>
      <c r="AA449" s="18"/>
      <c r="AB449" s="18"/>
      <c r="AC449" s="18"/>
      <c r="AD449" s="18"/>
      <c r="AE449" s="18"/>
    </row>
    <row r="450" spans="1:31" s="11" customFormat="1" ht="15" customHeight="1" x14ac:dyDescent="0.3">
      <c r="A450" s="59"/>
      <c r="B450" s="80"/>
      <c r="C450" s="174"/>
      <c r="D450" s="174"/>
      <c r="E450" s="17"/>
      <c r="F450" s="18"/>
      <c r="G450" s="18"/>
      <c r="H450" s="18"/>
      <c r="I450" s="18"/>
      <c r="J450" s="18"/>
      <c r="K450" s="18"/>
      <c r="L450" s="18"/>
      <c r="M450" s="18"/>
      <c r="N450" s="165"/>
      <c r="O450" s="165"/>
      <c r="P450" s="18"/>
      <c r="Q450" s="18"/>
      <c r="R450" s="18"/>
      <c r="S450" s="18"/>
      <c r="T450" s="18"/>
      <c r="U450" s="18"/>
      <c r="V450" s="18"/>
      <c r="W450" s="18"/>
      <c r="X450" s="165"/>
      <c r="Y450" s="165"/>
      <c r="Z450" s="18"/>
      <c r="AA450" s="18"/>
      <c r="AB450" s="18"/>
      <c r="AC450" s="18"/>
      <c r="AD450" s="18"/>
      <c r="AE450" s="18"/>
    </row>
    <row r="451" spans="1:31" s="11" customFormat="1" ht="15" customHeight="1" x14ac:dyDescent="0.3">
      <c r="A451" s="59"/>
      <c r="B451" s="80"/>
      <c r="C451" s="174"/>
      <c r="D451" s="174"/>
      <c r="E451" s="17"/>
      <c r="F451" s="18"/>
      <c r="G451" s="18"/>
      <c r="H451" s="18"/>
      <c r="I451" s="18"/>
      <c r="J451" s="18"/>
      <c r="K451" s="18"/>
      <c r="L451" s="18"/>
      <c r="M451" s="18"/>
      <c r="N451" s="165"/>
      <c r="O451" s="165"/>
      <c r="P451" s="18"/>
      <c r="Q451" s="18"/>
      <c r="R451" s="18"/>
      <c r="S451" s="18"/>
      <c r="T451" s="18"/>
      <c r="U451" s="18"/>
      <c r="V451" s="18"/>
      <c r="W451" s="18"/>
      <c r="X451" s="165"/>
      <c r="Y451" s="165"/>
      <c r="Z451" s="18"/>
      <c r="AA451" s="18"/>
      <c r="AB451" s="18"/>
      <c r="AC451" s="18"/>
      <c r="AD451" s="18"/>
      <c r="AE451" s="18"/>
    </row>
    <row r="452" spans="1:31" s="11" customFormat="1" ht="15" customHeight="1" x14ac:dyDescent="0.3">
      <c r="A452" s="59"/>
      <c r="B452" s="80"/>
      <c r="C452" s="174"/>
      <c r="D452" s="174"/>
      <c r="E452" s="17"/>
      <c r="F452" s="18"/>
      <c r="G452" s="18"/>
      <c r="H452" s="18"/>
      <c r="I452" s="18"/>
      <c r="J452" s="18"/>
      <c r="K452" s="18"/>
      <c r="L452" s="18"/>
      <c r="M452" s="18"/>
      <c r="N452" s="165"/>
      <c r="O452" s="165"/>
      <c r="P452" s="18"/>
      <c r="Q452" s="18"/>
      <c r="R452" s="18"/>
      <c r="S452" s="18"/>
      <c r="T452" s="18"/>
      <c r="U452" s="18"/>
      <c r="V452" s="18"/>
      <c r="W452" s="18"/>
      <c r="X452" s="165"/>
      <c r="Y452" s="165"/>
      <c r="Z452" s="18"/>
      <c r="AA452" s="18"/>
      <c r="AB452" s="18"/>
      <c r="AC452" s="18"/>
      <c r="AD452" s="18"/>
      <c r="AE452" s="18"/>
    </row>
    <row r="453" spans="1:31" s="11" customFormat="1" ht="15" customHeight="1" x14ac:dyDescent="0.3">
      <c r="A453" s="59"/>
      <c r="B453" s="80"/>
      <c r="C453" s="174"/>
      <c r="D453" s="174"/>
      <c r="E453" s="17"/>
      <c r="F453" s="18"/>
      <c r="G453" s="18"/>
      <c r="H453" s="18"/>
      <c r="I453" s="18"/>
      <c r="J453" s="18"/>
      <c r="K453" s="18"/>
      <c r="L453" s="18"/>
      <c r="M453" s="18"/>
      <c r="N453" s="165"/>
      <c r="O453" s="165"/>
      <c r="P453" s="18"/>
      <c r="Q453" s="18"/>
      <c r="R453" s="18"/>
      <c r="S453" s="18"/>
      <c r="T453" s="18"/>
      <c r="U453" s="18"/>
      <c r="V453" s="18"/>
      <c r="W453" s="18"/>
      <c r="X453" s="165"/>
      <c r="Y453" s="165"/>
      <c r="Z453" s="18"/>
      <c r="AA453" s="18"/>
      <c r="AB453" s="18"/>
      <c r="AC453" s="18"/>
      <c r="AD453" s="18"/>
      <c r="AE453" s="18"/>
    </row>
    <row r="454" spans="1:31" s="11" customFormat="1" ht="15" customHeight="1" x14ac:dyDescent="0.3">
      <c r="A454" s="59"/>
      <c r="B454" s="80"/>
      <c r="C454" s="174"/>
      <c r="D454" s="174"/>
      <c r="E454" s="17"/>
      <c r="F454" s="18"/>
      <c r="G454" s="18"/>
      <c r="H454" s="18"/>
      <c r="I454" s="18"/>
      <c r="J454" s="18"/>
      <c r="K454" s="18"/>
      <c r="L454" s="18"/>
      <c r="M454" s="18"/>
      <c r="N454" s="165"/>
      <c r="O454" s="165"/>
      <c r="P454" s="18"/>
      <c r="Q454" s="18"/>
      <c r="R454" s="18"/>
      <c r="S454" s="18"/>
      <c r="T454" s="18"/>
      <c r="U454" s="18"/>
      <c r="V454" s="18"/>
      <c r="W454" s="18"/>
      <c r="X454" s="165"/>
      <c r="Y454" s="165"/>
      <c r="Z454" s="18"/>
      <c r="AA454" s="18"/>
      <c r="AB454" s="18"/>
      <c r="AC454" s="18"/>
      <c r="AD454" s="18"/>
      <c r="AE454" s="18"/>
    </row>
    <row r="455" spans="1:31" s="11" customFormat="1" ht="15" customHeight="1" x14ac:dyDescent="0.3">
      <c r="A455" s="59"/>
      <c r="B455" s="80"/>
      <c r="C455" s="174"/>
      <c r="D455" s="174"/>
      <c r="E455" s="17"/>
      <c r="F455" s="18"/>
      <c r="G455" s="18"/>
      <c r="H455" s="18"/>
      <c r="I455" s="18"/>
      <c r="J455" s="18"/>
      <c r="K455" s="18"/>
      <c r="L455" s="18"/>
      <c r="M455" s="18"/>
      <c r="N455" s="165"/>
      <c r="O455" s="165"/>
      <c r="P455" s="18"/>
      <c r="Q455" s="18"/>
      <c r="R455" s="18"/>
      <c r="S455" s="18"/>
      <c r="T455" s="18"/>
      <c r="U455" s="18"/>
      <c r="V455" s="18"/>
      <c r="W455" s="18"/>
      <c r="X455" s="165"/>
      <c r="Y455" s="165"/>
      <c r="Z455" s="18"/>
      <c r="AA455" s="18"/>
      <c r="AB455" s="18"/>
      <c r="AC455" s="18"/>
      <c r="AD455" s="18"/>
      <c r="AE455" s="18"/>
    </row>
    <row r="456" spans="1:31" s="11" customFormat="1" ht="15" customHeight="1" x14ac:dyDescent="0.3">
      <c r="A456" s="59"/>
      <c r="B456" s="80"/>
      <c r="C456" s="174"/>
      <c r="D456" s="174"/>
      <c r="E456" s="17"/>
      <c r="F456" s="18"/>
      <c r="G456" s="18"/>
      <c r="H456" s="18"/>
      <c r="I456" s="18"/>
      <c r="J456" s="18"/>
      <c r="K456" s="18"/>
      <c r="L456" s="18"/>
      <c r="M456" s="18"/>
      <c r="N456" s="165"/>
      <c r="O456" s="165"/>
      <c r="P456" s="18"/>
      <c r="Q456" s="18"/>
      <c r="R456" s="18"/>
      <c r="S456" s="18"/>
      <c r="T456" s="18"/>
      <c r="U456" s="18"/>
      <c r="V456" s="18"/>
      <c r="W456" s="18"/>
      <c r="X456" s="165"/>
      <c r="Y456" s="165"/>
      <c r="Z456" s="18"/>
      <c r="AA456" s="18"/>
      <c r="AB456" s="18"/>
      <c r="AC456" s="18"/>
      <c r="AD456" s="18"/>
      <c r="AE456" s="18"/>
    </row>
    <row r="457" spans="1:31" s="11" customFormat="1" ht="15" customHeight="1" x14ac:dyDescent="0.3">
      <c r="A457" s="59"/>
      <c r="B457" s="80"/>
      <c r="C457" s="174"/>
      <c r="D457" s="174"/>
      <c r="E457" s="17"/>
      <c r="F457" s="18"/>
      <c r="G457" s="18"/>
      <c r="H457" s="18"/>
      <c r="I457" s="18"/>
      <c r="J457" s="18"/>
      <c r="K457" s="18"/>
      <c r="L457" s="18"/>
      <c r="M457" s="18"/>
      <c r="N457" s="165"/>
      <c r="O457" s="165"/>
      <c r="P457" s="18"/>
      <c r="Q457" s="18"/>
      <c r="R457" s="18"/>
      <c r="S457" s="18"/>
      <c r="T457" s="18"/>
      <c r="U457" s="18"/>
      <c r="V457" s="18"/>
      <c r="W457" s="18"/>
      <c r="X457" s="165"/>
      <c r="Y457" s="165"/>
      <c r="Z457" s="18"/>
      <c r="AA457" s="18"/>
      <c r="AB457" s="18"/>
      <c r="AC457" s="18"/>
      <c r="AD457" s="18"/>
      <c r="AE457" s="18"/>
    </row>
    <row r="458" spans="1:31" s="11" customFormat="1" ht="15" customHeight="1" x14ac:dyDescent="0.3">
      <c r="A458" s="59"/>
      <c r="B458" s="80"/>
      <c r="C458" s="174"/>
      <c r="D458" s="174"/>
      <c r="E458" s="17"/>
      <c r="F458" s="18"/>
      <c r="G458" s="18"/>
      <c r="H458" s="18"/>
      <c r="I458" s="18"/>
      <c r="J458" s="18"/>
      <c r="K458" s="18"/>
      <c r="L458" s="18"/>
      <c r="M458" s="18"/>
      <c r="N458" s="165"/>
      <c r="O458" s="165"/>
      <c r="P458" s="18"/>
      <c r="Q458" s="18"/>
      <c r="R458" s="18"/>
      <c r="S458" s="18"/>
      <c r="T458" s="18"/>
      <c r="U458" s="18"/>
      <c r="V458" s="18"/>
      <c r="W458" s="18"/>
      <c r="X458" s="165"/>
      <c r="Y458" s="165"/>
      <c r="Z458" s="18"/>
      <c r="AA458" s="18"/>
      <c r="AB458" s="18"/>
      <c r="AC458" s="18"/>
      <c r="AD458" s="18"/>
      <c r="AE458" s="18"/>
    </row>
    <row r="459" spans="1:31" s="11" customFormat="1" ht="15" customHeight="1" x14ac:dyDescent="0.3">
      <c r="A459" s="59"/>
      <c r="B459" s="80"/>
      <c r="C459" s="174"/>
      <c r="D459" s="174"/>
      <c r="E459" s="17"/>
      <c r="F459" s="18"/>
      <c r="G459" s="18"/>
      <c r="H459" s="18"/>
      <c r="I459" s="18"/>
      <c r="J459" s="18"/>
      <c r="K459" s="18"/>
      <c r="L459" s="18"/>
      <c r="M459" s="18"/>
      <c r="N459" s="165"/>
      <c r="O459" s="165"/>
      <c r="P459" s="18"/>
      <c r="Q459" s="18"/>
      <c r="R459" s="18"/>
      <c r="S459" s="18"/>
      <c r="T459" s="18"/>
      <c r="U459" s="18"/>
      <c r="V459" s="18"/>
      <c r="W459" s="18"/>
      <c r="X459" s="165"/>
      <c r="Y459" s="165"/>
      <c r="Z459" s="18"/>
      <c r="AA459" s="18"/>
      <c r="AB459" s="18"/>
      <c r="AC459" s="18"/>
      <c r="AD459" s="18"/>
      <c r="AE459" s="18"/>
    </row>
    <row r="460" spans="1:31" s="11" customFormat="1" ht="15" customHeight="1" x14ac:dyDescent="0.3">
      <c r="A460" s="59"/>
      <c r="B460" s="80"/>
      <c r="C460" s="174"/>
      <c r="D460" s="174"/>
      <c r="E460" s="17"/>
      <c r="F460" s="18"/>
      <c r="G460" s="18"/>
      <c r="H460" s="18"/>
      <c r="I460" s="18"/>
      <c r="J460" s="18"/>
      <c r="K460" s="18"/>
      <c r="L460" s="18"/>
      <c r="M460" s="18"/>
      <c r="N460" s="165"/>
      <c r="O460" s="165"/>
      <c r="P460" s="18"/>
      <c r="Q460" s="18"/>
      <c r="R460" s="18"/>
      <c r="S460" s="18"/>
      <c r="T460" s="18"/>
      <c r="U460" s="18"/>
      <c r="V460" s="18"/>
      <c r="W460" s="18"/>
      <c r="X460" s="165"/>
      <c r="Y460" s="165"/>
      <c r="Z460" s="18"/>
      <c r="AA460" s="18"/>
      <c r="AB460" s="18"/>
      <c r="AC460" s="18"/>
      <c r="AD460" s="18"/>
      <c r="AE460" s="18"/>
    </row>
    <row r="461" spans="1:31" s="11" customFormat="1" ht="15" customHeight="1" x14ac:dyDescent="0.3">
      <c r="A461" s="59"/>
      <c r="B461" s="80"/>
      <c r="C461" s="174"/>
      <c r="D461" s="174"/>
      <c r="E461" s="17"/>
      <c r="F461" s="18"/>
      <c r="G461" s="18"/>
      <c r="H461" s="18"/>
      <c r="I461" s="18"/>
      <c r="J461" s="18"/>
      <c r="K461" s="18"/>
      <c r="L461" s="18"/>
      <c r="M461" s="18"/>
      <c r="N461" s="165"/>
      <c r="O461" s="165"/>
      <c r="P461" s="18"/>
      <c r="Q461" s="18"/>
      <c r="R461" s="18"/>
      <c r="S461" s="18"/>
      <c r="T461" s="18"/>
      <c r="U461" s="18"/>
      <c r="V461" s="18"/>
      <c r="W461" s="18"/>
      <c r="X461" s="165"/>
      <c r="Y461" s="165"/>
      <c r="Z461" s="18"/>
      <c r="AA461" s="18"/>
      <c r="AB461" s="18"/>
      <c r="AC461" s="18"/>
      <c r="AD461" s="18"/>
      <c r="AE461" s="18"/>
    </row>
    <row r="462" spans="1:31" s="11" customFormat="1" ht="15" customHeight="1" x14ac:dyDescent="0.3">
      <c r="A462" s="59"/>
      <c r="B462" s="80"/>
      <c r="C462" s="174"/>
      <c r="D462" s="174"/>
      <c r="E462" s="17"/>
      <c r="F462" s="18"/>
      <c r="G462" s="18"/>
      <c r="H462" s="18"/>
      <c r="I462" s="18"/>
      <c r="J462" s="18"/>
      <c r="K462" s="18"/>
      <c r="L462" s="18"/>
      <c r="M462" s="18"/>
      <c r="N462" s="165"/>
      <c r="O462" s="165"/>
      <c r="P462" s="18"/>
      <c r="Q462" s="18"/>
      <c r="R462" s="18"/>
      <c r="S462" s="18"/>
      <c r="T462" s="18"/>
      <c r="U462" s="18"/>
      <c r="V462" s="18"/>
      <c r="W462" s="18"/>
      <c r="X462" s="165"/>
      <c r="Y462" s="165"/>
      <c r="Z462" s="18"/>
      <c r="AA462" s="18"/>
      <c r="AB462" s="18"/>
      <c r="AC462" s="18"/>
      <c r="AD462" s="18"/>
      <c r="AE462" s="18"/>
    </row>
    <row r="463" spans="1:31" s="11" customFormat="1" ht="15" customHeight="1" x14ac:dyDescent="0.3">
      <c r="A463" s="59"/>
      <c r="B463" s="80"/>
      <c r="C463" s="174"/>
      <c r="D463" s="174"/>
      <c r="E463" s="17"/>
      <c r="F463" s="18"/>
      <c r="G463" s="18"/>
      <c r="H463" s="18"/>
      <c r="I463" s="18"/>
      <c r="J463" s="18"/>
      <c r="K463" s="18"/>
      <c r="L463" s="18"/>
      <c r="M463" s="18"/>
      <c r="N463" s="165"/>
      <c r="O463" s="165"/>
      <c r="P463" s="18"/>
      <c r="Q463" s="18"/>
      <c r="R463" s="18"/>
      <c r="S463" s="18"/>
      <c r="T463" s="18"/>
      <c r="U463" s="18"/>
      <c r="V463" s="18"/>
      <c r="W463" s="18"/>
      <c r="X463" s="165"/>
      <c r="Y463" s="165"/>
      <c r="Z463" s="18"/>
      <c r="AA463" s="18"/>
      <c r="AB463" s="18"/>
      <c r="AC463" s="18"/>
      <c r="AD463" s="18"/>
      <c r="AE463" s="18"/>
    </row>
    <row r="464" spans="1:31" s="11" customFormat="1" ht="15" customHeight="1" x14ac:dyDescent="0.3">
      <c r="A464" s="59"/>
      <c r="B464" s="80"/>
      <c r="C464" s="174"/>
      <c r="D464" s="174"/>
      <c r="E464" s="17"/>
      <c r="F464" s="18"/>
      <c r="G464" s="18"/>
      <c r="H464" s="18"/>
      <c r="I464" s="18"/>
      <c r="J464" s="18"/>
      <c r="K464" s="18"/>
      <c r="L464" s="18"/>
      <c r="M464" s="18"/>
      <c r="N464" s="165"/>
      <c r="O464" s="165"/>
      <c r="P464" s="18"/>
      <c r="Q464" s="18"/>
      <c r="R464" s="18"/>
      <c r="S464" s="18"/>
      <c r="T464" s="18"/>
      <c r="U464" s="18"/>
      <c r="V464" s="18"/>
      <c r="W464" s="18"/>
      <c r="X464" s="165"/>
      <c r="Y464" s="165"/>
      <c r="Z464" s="18"/>
      <c r="AA464" s="18"/>
      <c r="AB464" s="18"/>
      <c r="AC464" s="18"/>
      <c r="AD464" s="18"/>
      <c r="AE464" s="18"/>
    </row>
    <row r="465" spans="1:31" s="11" customFormat="1" ht="15" customHeight="1" x14ac:dyDescent="0.3">
      <c r="A465" s="59"/>
      <c r="B465" s="80"/>
      <c r="C465" s="174"/>
      <c r="D465" s="174"/>
      <c r="E465" s="17"/>
      <c r="F465" s="18"/>
      <c r="G465" s="18"/>
      <c r="H465" s="18"/>
      <c r="I465" s="18"/>
      <c r="J465" s="18"/>
      <c r="K465" s="18"/>
      <c r="L465" s="18"/>
      <c r="M465" s="18"/>
      <c r="N465" s="165"/>
      <c r="O465" s="165"/>
      <c r="P465" s="18"/>
      <c r="Q465" s="18"/>
      <c r="R465" s="18"/>
      <c r="S465" s="18"/>
      <c r="T465" s="18"/>
      <c r="U465" s="18"/>
      <c r="V465" s="18"/>
      <c r="W465" s="18"/>
      <c r="X465" s="165"/>
      <c r="Y465" s="165"/>
      <c r="Z465" s="18"/>
      <c r="AA465" s="18"/>
      <c r="AB465" s="18"/>
      <c r="AC465" s="18"/>
      <c r="AD465" s="18"/>
      <c r="AE465" s="18"/>
    </row>
    <row r="466" spans="1:31" s="11" customFormat="1" ht="15" customHeight="1" x14ac:dyDescent="0.3">
      <c r="A466" s="59"/>
      <c r="B466" s="80"/>
      <c r="C466" s="174"/>
      <c r="D466" s="174"/>
      <c r="E466" s="17"/>
      <c r="F466" s="18"/>
      <c r="G466" s="18"/>
      <c r="H466" s="18"/>
      <c r="I466" s="18"/>
      <c r="J466" s="18"/>
      <c r="K466" s="18"/>
      <c r="L466" s="18"/>
      <c r="M466" s="18"/>
      <c r="N466" s="165"/>
      <c r="O466" s="165"/>
      <c r="P466" s="18"/>
      <c r="Q466" s="18"/>
      <c r="R466" s="18"/>
      <c r="S466" s="18"/>
      <c r="T466" s="18"/>
      <c r="U466" s="18"/>
      <c r="V466" s="18"/>
      <c r="W466" s="18"/>
      <c r="X466" s="165"/>
      <c r="Y466" s="165"/>
      <c r="Z466" s="18"/>
      <c r="AA466" s="18"/>
      <c r="AB466" s="18"/>
      <c r="AC466" s="18"/>
      <c r="AD466" s="18"/>
      <c r="AE466" s="18"/>
    </row>
    <row r="467" spans="1:31" s="11" customFormat="1" ht="15" customHeight="1" x14ac:dyDescent="0.3">
      <c r="A467" s="59"/>
      <c r="B467" s="80"/>
      <c r="C467" s="174"/>
      <c r="D467" s="174"/>
      <c r="E467" s="17"/>
      <c r="F467" s="18"/>
      <c r="G467" s="18"/>
      <c r="H467" s="18"/>
      <c r="I467" s="18"/>
      <c r="J467" s="18"/>
      <c r="K467" s="18"/>
      <c r="L467" s="18"/>
      <c r="M467" s="18"/>
      <c r="N467" s="165"/>
      <c r="O467" s="165"/>
      <c r="P467" s="18"/>
      <c r="Q467" s="18"/>
      <c r="R467" s="18"/>
      <c r="S467" s="18"/>
      <c r="T467" s="18"/>
      <c r="U467" s="18"/>
      <c r="V467" s="18"/>
      <c r="W467" s="18"/>
      <c r="X467" s="165"/>
      <c r="Y467" s="165"/>
      <c r="Z467" s="18"/>
      <c r="AA467" s="18"/>
      <c r="AB467" s="18"/>
      <c r="AC467" s="18"/>
      <c r="AD467" s="18"/>
      <c r="AE467" s="18"/>
    </row>
    <row r="468" spans="1:31" s="11" customFormat="1" ht="15" customHeight="1" x14ac:dyDescent="0.3">
      <c r="A468" s="59"/>
      <c r="B468" s="80"/>
      <c r="C468" s="174"/>
      <c r="D468" s="174"/>
      <c r="E468" s="17"/>
      <c r="F468" s="18"/>
      <c r="G468" s="18"/>
      <c r="H468" s="18"/>
      <c r="I468" s="18"/>
      <c r="J468" s="18"/>
      <c r="K468" s="18"/>
      <c r="L468" s="18"/>
      <c r="M468" s="18"/>
      <c r="N468" s="165"/>
      <c r="O468" s="165"/>
      <c r="P468" s="18"/>
      <c r="Q468" s="18"/>
      <c r="R468" s="18"/>
      <c r="S468" s="18"/>
      <c r="T468" s="18"/>
      <c r="U468" s="18"/>
      <c r="V468" s="18"/>
      <c r="W468" s="18"/>
      <c r="X468" s="165"/>
      <c r="Y468" s="165"/>
      <c r="Z468" s="18"/>
      <c r="AA468" s="18"/>
      <c r="AB468" s="18"/>
      <c r="AC468" s="18"/>
      <c r="AD468" s="18"/>
      <c r="AE468" s="18"/>
    </row>
    <row r="469" spans="1:31" s="11" customFormat="1" ht="15" customHeight="1" x14ac:dyDescent="0.3">
      <c r="A469" s="59"/>
      <c r="B469" s="80"/>
      <c r="C469" s="174"/>
      <c r="D469" s="174"/>
      <c r="E469" s="17"/>
      <c r="F469" s="18"/>
      <c r="G469" s="18"/>
      <c r="H469" s="18"/>
      <c r="I469" s="18"/>
      <c r="J469" s="18"/>
      <c r="K469" s="18"/>
      <c r="L469" s="18"/>
      <c r="M469" s="18"/>
      <c r="N469" s="165"/>
      <c r="O469" s="165"/>
      <c r="P469" s="18"/>
      <c r="Q469" s="18"/>
      <c r="R469" s="18"/>
      <c r="S469" s="18"/>
      <c r="T469" s="18"/>
      <c r="U469" s="18"/>
      <c r="V469" s="18"/>
      <c r="W469" s="18"/>
      <c r="X469" s="165"/>
      <c r="Y469" s="165"/>
      <c r="Z469" s="18"/>
      <c r="AA469" s="18"/>
      <c r="AB469" s="18"/>
      <c r="AC469" s="18"/>
      <c r="AD469" s="18"/>
      <c r="AE469" s="18"/>
    </row>
    <row r="470" spans="1:31" s="11" customFormat="1" ht="15" customHeight="1" x14ac:dyDescent="0.3">
      <c r="A470" s="59"/>
      <c r="B470" s="80"/>
      <c r="C470" s="174"/>
      <c r="D470" s="174"/>
      <c r="E470" s="17"/>
      <c r="F470" s="18"/>
      <c r="G470" s="18"/>
      <c r="H470" s="18"/>
      <c r="I470" s="18"/>
      <c r="J470" s="18"/>
      <c r="K470" s="18"/>
      <c r="L470" s="18"/>
      <c r="M470" s="18"/>
      <c r="N470" s="165"/>
      <c r="O470" s="165"/>
      <c r="P470" s="18"/>
      <c r="Q470" s="18"/>
      <c r="R470" s="18"/>
      <c r="S470" s="18"/>
      <c r="T470" s="18"/>
      <c r="U470" s="18"/>
      <c r="V470" s="18"/>
      <c r="W470" s="18"/>
      <c r="X470" s="165"/>
      <c r="Y470" s="165"/>
      <c r="Z470" s="18"/>
      <c r="AA470" s="18"/>
      <c r="AB470" s="18"/>
      <c r="AC470" s="18"/>
      <c r="AD470" s="18"/>
      <c r="AE470" s="18"/>
    </row>
    <row r="471" spans="1:31" s="11" customFormat="1" ht="15" customHeight="1" x14ac:dyDescent="0.3">
      <c r="A471" s="59"/>
      <c r="B471" s="80"/>
      <c r="C471" s="174"/>
      <c r="D471" s="174"/>
      <c r="E471" s="17"/>
      <c r="F471" s="18"/>
      <c r="G471" s="18"/>
      <c r="H471" s="18"/>
      <c r="I471" s="18"/>
      <c r="J471" s="18"/>
      <c r="K471" s="18"/>
      <c r="L471" s="18"/>
      <c r="M471" s="18"/>
      <c r="N471" s="165"/>
      <c r="O471" s="165"/>
      <c r="P471" s="18"/>
      <c r="Q471" s="18"/>
      <c r="R471" s="18"/>
      <c r="S471" s="18"/>
      <c r="T471" s="18"/>
      <c r="U471" s="18"/>
      <c r="V471" s="18"/>
      <c r="W471" s="18"/>
      <c r="X471" s="165"/>
      <c r="Y471" s="165"/>
      <c r="Z471" s="18"/>
      <c r="AA471" s="18"/>
      <c r="AB471" s="18"/>
      <c r="AC471" s="18"/>
      <c r="AD471" s="18"/>
      <c r="AE471" s="18"/>
    </row>
    <row r="472" spans="1:31" s="11" customFormat="1" ht="15" customHeight="1" x14ac:dyDescent="0.3">
      <c r="A472" s="59"/>
      <c r="B472" s="80"/>
      <c r="C472" s="174"/>
      <c r="D472" s="174"/>
      <c r="E472" s="17"/>
      <c r="F472" s="18"/>
      <c r="G472" s="18"/>
      <c r="H472" s="18"/>
      <c r="I472" s="18"/>
      <c r="J472" s="18"/>
      <c r="K472" s="18"/>
      <c r="L472" s="18"/>
      <c r="M472" s="18"/>
      <c r="N472" s="165"/>
      <c r="O472" s="165"/>
      <c r="P472" s="18"/>
      <c r="Q472" s="18"/>
      <c r="R472" s="18"/>
      <c r="S472" s="18"/>
      <c r="T472" s="18"/>
      <c r="U472" s="18"/>
      <c r="V472" s="18"/>
      <c r="W472" s="18"/>
      <c r="X472" s="165"/>
      <c r="Y472" s="165"/>
      <c r="Z472" s="18"/>
      <c r="AA472" s="18"/>
      <c r="AB472" s="18"/>
      <c r="AC472" s="18"/>
      <c r="AD472" s="18"/>
      <c r="AE472" s="18"/>
    </row>
    <row r="473" spans="1:31" s="11" customFormat="1" ht="15" customHeight="1" x14ac:dyDescent="0.3">
      <c r="A473" s="59"/>
      <c r="B473" s="80"/>
      <c r="C473" s="174"/>
      <c r="D473" s="174"/>
      <c r="E473" s="17"/>
      <c r="F473" s="18"/>
      <c r="G473" s="18"/>
      <c r="H473" s="18"/>
      <c r="I473" s="18"/>
      <c r="J473" s="18"/>
      <c r="K473" s="18"/>
      <c r="L473" s="18"/>
      <c r="M473" s="18"/>
      <c r="N473" s="165"/>
      <c r="O473" s="165"/>
      <c r="P473" s="18"/>
      <c r="Q473" s="18"/>
      <c r="R473" s="18"/>
      <c r="S473" s="18"/>
      <c r="T473" s="18"/>
      <c r="U473" s="18"/>
      <c r="V473" s="18"/>
      <c r="W473" s="18"/>
      <c r="X473" s="165"/>
      <c r="Y473" s="165"/>
      <c r="Z473" s="18"/>
      <c r="AA473" s="18"/>
      <c r="AB473" s="18"/>
      <c r="AC473" s="18"/>
      <c r="AD473" s="18"/>
      <c r="AE473" s="18"/>
    </row>
    <row r="474" spans="1:31" s="11" customFormat="1" ht="15" customHeight="1" x14ac:dyDescent="0.3">
      <c r="A474" s="59"/>
      <c r="B474" s="80"/>
      <c r="C474" s="174"/>
      <c r="D474" s="174"/>
      <c r="E474" s="17"/>
      <c r="F474" s="18"/>
      <c r="G474" s="18"/>
      <c r="H474" s="18"/>
      <c r="I474" s="18"/>
      <c r="J474" s="18"/>
      <c r="K474" s="18"/>
      <c r="L474" s="18"/>
      <c r="M474" s="18"/>
      <c r="N474" s="165"/>
      <c r="O474" s="165"/>
      <c r="P474" s="18"/>
      <c r="Q474" s="18"/>
      <c r="R474" s="18"/>
      <c r="S474" s="18"/>
      <c r="T474" s="18"/>
      <c r="U474" s="18"/>
      <c r="V474" s="18"/>
      <c r="W474" s="18"/>
      <c r="X474" s="165"/>
      <c r="Y474" s="165"/>
      <c r="Z474" s="18"/>
      <c r="AA474" s="18"/>
      <c r="AB474" s="18"/>
      <c r="AC474" s="18"/>
      <c r="AD474" s="18"/>
      <c r="AE474" s="18"/>
    </row>
    <row r="475" spans="1:31" s="11" customFormat="1" ht="15" customHeight="1" x14ac:dyDescent="0.3">
      <c r="A475" s="59"/>
      <c r="B475" s="80"/>
      <c r="C475" s="174"/>
      <c r="D475" s="174"/>
      <c r="E475" s="17"/>
      <c r="F475" s="18"/>
      <c r="G475" s="18"/>
      <c r="H475" s="18"/>
      <c r="I475" s="18"/>
      <c r="J475" s="18"/>
      <c r="K475" s="18"/>
      <c r="L475" s="18"/>
      <c r="M475" s="18"/>
      <c r="N475" s="165"/>
      <c r="O475" s="165"/>
      <c r="P475" s="18"/>
      <c r="Q475" s="18"/>
      <c r="R475" s="18"/>
      <c r="S475" s="18"/>
      <c r="T475" s="18"/>
      <c r="U475" s="18"/>
      <c r="V475" s="18"/>
      <c r="W475" s="18"/>
      <c r="X475" s="165"/>
      <c r="Y475" s="165"/>
      <c r="Z475" s="18"/>
      <c r="AA475" s="18"/>
      <c r="AB475" s="18"/>
      <c r="AC475" s="18"/>
      <c r="AD475" s="18"/>
      <c r="AE475" s="18"/>
    </row>
    <row r="476" spans="1:31" s="11" customFormat="1" ht="15" customHeight="1" x14ac:dyDescent="0.3">
      <c r="A476" s="59"/>
      <c r="B476" s="80"/>
      <c r="C476" s="174"/>
      <c r="D476" s="174"/>
      <c r="E476" s="17"/>
      <c r="F476" s="18"/>
      <c r="G476" s="18"/>
      <c r="H476" s="18"/>
      <c r="I476" s="18"/>
      <c r="J476" s="18"/>
      <c r="K476" s="18"/>
      <c r="L476" s="18"/>
      <c r="M476" s="18"/>
      <c r="N476" s="165"/>
      <c r="O476" s="165"/>
      <c r="P476" s="18"/>
      <c r="Q476" s="18"/>
      <c r="R476" s="18"/>
      <c r="S476" s="18"/>
      <c r="T476" s="18"/>
      <c r="U476" s="18"/>
      <c r="V476" s="18"/>
      <c r="W476" s="18"/>
      <c r="X476" s="165"/>
      <c r="Y476" s="165"/>
      <c r="Z476" s="18"/>
      <c r="AA476" s="18"/>
      <c r="AB476" s="18"/>
      <c r="AC476" s="18"/>
      <c r="AD476" s="18"/>
      <c r="AE476" s="18"/>
    </row>
    <row r="477" spans="1:31" s="11" customFormat="1" ht="15" customHeight="1" x14ac:dyDescent="0.3">
      <c r="A477" s="59"/>
      <c r="B477" s="80"/>
      <c r="C477" s="174"/>
      <c r="D477" s="174"/>
      <c r="E477" s="17"/>
      <c r="F477" s="18"/>
      <c r="G477" s="18"/>
      <c r="H477" s="18"/>
      <c r="I477" s="18"/>
      <c r="J477" s="18"/>
      <c r="K477" s="18"/>
      <c r="L477" s="18"/>
      <c r="M477" s="18"/>
      <c r="N477" s="165"/>
      <c r="O477" s="165"/>
      <c r="P477" s="18"/>
      <c r="Q477" s="18"/>
      <c r="R477" s="18"/>
      <c r="S477" s="18"/>
      <c r="T477" s="18"/>
      <c r="U477" s="18"/>
      <c r="V477" s="18"/>
      <c r="W477" s="18"/>
      <c r="X477" s="165"/>
      <c r="Y477" s="165"/>
      <c r="Z477" s="18"/>
      <c r="AA477" s="18"/>
      <c r="AB477" s="18"/>
      <c r="AC477" s="18"/>
      <c r="AD477" s="18"/>
      <c r="AE477" s="18"/>
    </row>
    <row r="478" spans="1:31" s="11" customFormat="1" ht="15" customHeight="1" x14ac:dyDescent="0.3">
      <c r="A478" s="59"/>
      <c r="B478" s="80"/>
      <c r="C478" s="174"/>
      <c r="D478" s="174"/>
      <c r="E478" s="17"/>
      <c r="F478" s="18"/>
      <c r="G478" s="18"/>
      <c r="H478" s="18"/>
      <c r="I478" s="18"/>
      <c r="J478" s="18"/>
      <c r="K478" s="18"/>
      <c r="L478" s="18"/>
      <c r="M478" s="18"/>
      <c r="N478" s="165"/>
      <c r="O478" s="165"/>
      <c r="P478" s="18"/>
      <c r="Q478" s="18"/>
      <c r="R478" s="18"/>
      <c r="S478" s="18"/>
      <c r="T478" s="18"/>
      <c r="U478" s="18"/>
      <c r="V478" s="18"/>
      <c r="W478" s="18"/>
      <c r="X478" s="165"/>
      <c r="Y478" s="165"/>
      <c r="Z478" s="18"/>
      <c r="AA478" s="18"/>
      <c r="AB478" s="18"/>
      <c r="AC478" s="18"/>
      <c r="AD478" s="18"/>
      <c r="AE478" s="18"/>
    </row>
    <row r="479" spans="1:31" s="11" customFormat="1" ht="15" customHeight="1" x14ac:dyDescent="0.3">
      <c r="A479" s="59"/>
      <c r="B479" s="80"/>
      <c r="C479" s="174"/>
      <c r="D479" s="174"/>
      <c r="E479" s="17"/>
      <c r="F479" s="18"/>
      <c r="G479" s="18"/>
      <c r="H479" s="18"/>
      <c r="I479" s="18"/>
      <c r="J479" s="18"/>
      <c r="K479" s="18"/>
      <c r="L479" s="18"/>
      <c r="M479" s="18"/>
      <c r="N479" s="165"/>
      <c r="O479" s="165"/>
      <c r="P479" s="18"/>
      <c r="Q479" s="18"/>
      <c r="R479" s="18"/>
      <c r="S479" s="18"/>
      <c r="T479" s="18"/>
      <c r="U479" s="18"/>
      <c r="V479" s="18"/>
      <c r="W479" s="18"/>
      <c r="X479" s="165"/>
      <c r="Y479" s="165"/>
      <c r="Z479" s="18"/>
      <c r="AA479" s="18"/>
      <c r="AB479" s="18"/>
      <c r="AC479" s="18"/>
      <c r="AD479" s="18"/>
      <c r="AE479" s="18"/>
    </row>
    <row r="480" spans="1:31" s="11" customFormat="1" ht="15" customHeight="1" x14ac:dyDescent="0.3">
      <c r="A480" s="59"/>
      <c r="B480" s="80"/>
      <c r="C480" s="174"/>
      <c r="D480" s="174"/>
      <c r="E480" s="17"/>
      <c r="F480" s="18"/>
      <c r="G480" s="18"/>
      <c r="H480" s="18"/>
      <c r="I480" s="18"/>
      <c r="J480" s="18"/>
      <c r="K480" s="18"/>
      <c r="L480" s="18"/>
      <c r="M480" s="18"/>
      <c r="N480" s="165"/>
      <c r="O480" s="165"/>
      <c r="P480" s="18"/>
      <c r="Q480" s="18"/>
      <c r="R480" s="18"/>
      <c r="S480" s="18"/>
      <c r="T480" s="18"/>
      <c r="U480" s="18"/>
      <c r="V480" s="18"/>
      <c r="W480" s="18"/>
      <c r="X480" s="165"/>
      <c r="Y480" s="165"/>
      <c r="Z480" s="18"/>
      <c r="AA480" s="18"/>
      <c r="AB480" s="18"/>
      <c r="AC480" s="18"/>
      <c r="AD480" s="18"/>
      <c r="AE480" s="18"/>
    </row>
    <row r="481" spans="1:31" s="11" customFormat="1" ht="15" customHeight="1" x14ac:dyDescent="0.3">
      <c r="A481" s="59"/>
      <c r="B481" s="80"/>
      <c r="C481" s="174"/>
      <c r="D481" s="174"/>
      <c r="E481" s="17"/>
      <c r="F481" s="18"/>
      <c r="G481" s="18"/>
      <c r="H481" s="18"/>
      <c r="I481" s="18"/>
      <c r="J481" s="18"/>
      <c r="K481" s="18"/>
      <c r="L481" s="18"/>
      <c r="M481" s="18"/>
      <c r="N481" s="165"/>
      <c r="O481" s="165"/>
      <c r="P481" s="18"/>
      <c r="Q481" s="18"/>
      <c r="R481" s="18"/>
      <c r="S481" s="18"/>
      <c r="T481" s="18"/>
      <c r="U481" s="18"/>
      <c r="V481" s="18"/>
      <c r="W481" s="18"/>
      <c r="X481" s="165"/>
      <c r="Y481" s="165"/>
      <c r="Z481" s="18"/>
      <c r="AA481" s="18"/>
      <c r="AB481" s="18"/>
      <c r="AC481" s="18"/>
      <c r="AD481" s="18"/>
      <c r="AE481" s="18"/>
    </row>
    <row r="482" spans="1:31" s="11" customFormat="1" ht="15" customHeight="1" x14ac:dyDescent="0.3">
      <c r="A482" s="59"/>
      <c r="B482" s="80"/>
      <c r="C482" s="174"/>
      <c r="D482" s="174"/>
      <c r="E482" s="17"/>
      <c r="F482" s="18"/>
      <c r="G482" s="18"/>
      <c r="H482" s="18"/>
      <c r="I482" s="18"/>
      <c r="J482" s="18"/>
      <c r="K482" s="18"/>
      <c r="L482" s="18"/>
      <c r="M482" s="18"/>
      <c r="N482" s="165"/>
      <c r="O482" s="165"/>
      <c r="P482" s="18"/>
      <c r="Q482" s="18"/>
      <c r="R482" s="18"/>
      <c r="S482" s="18"/>
      <c r="T482" s="18"/>
      <c r="U482" s="18"/>
      <c r="V482" s="18"/>
      <c r="W482" s="18"/>
      <c r="X482" s="165"/>
      <c r="Y482" s="165"/>
      <c r="Z482" s="18"/>
      <c r="AA482" s="18"/>
      <c r="AB482" s="18"/>
      <c r="AC482" s="18"/>
      <c r="AD482" s="18"/>
      <c r="AE482" s="18"/>
    </row>
    <row r="483" spans="1:31" s="11" customFormat="1" ht="15" customHeight="1" x14ac:dyDescent="0.3">
      <c r="A483" s="59"/>
      <c r="B483" s="80"/>
      <c r="C483" s="174"/>
      <c r="D483" s="174"/>
      <c r="E483" s="17"/>
      <c r="F483" s="18"/>
      <c r="G483" s="18"/>
      <c r="H483" s="18"/>
      <c r="I483" s="18"/>
      <c r="J483" s="18"/>
      <c r="K483" s="18"/>
      <c r="L483" s="18"/>
      <c r="M483" s="18"/>
      <c r="N483" s="165"/>
      <c r="O483" s="165"/>
      <c r="P483" s="18"/>
      <c r="Q483" s="18"/>
      <c r="R483" s="18"/>
      <c r="S483" s="18"/>
      <c r="T483" s="18"/>
      <c r="U483" s="18"/>
      <c r="V483" s="18"/>
      <c r="W483" s="18"/>
      <c r="X483" s="165"/>
      <c r="Y483" s="165"/>
      <c r="Z483" s="18"/>
      <c r="AA483" s="18"/>
      <c r="AB483" s="18"/>
      <c r="AC483" s="18"/>
      <c r="AD483" s="18"/>
      <c r="AE483" s="18"/>
    </row>
    <row r="484" spans="1:31" s="11" customFormat="1" ht="15" customHeight="1" x14ac:dyDescent="0.3">
      <c r="A484" s="59"/>
      <c r="B484" s="80"/>
      <c r="C484" s="174"/>
      <c r="D484" s="174"/>
      <c r="E484" s="17"/>
      <c r="F484" s="18"/>
      <c r="G484" s="18"/>
      <c r="H484" s="18"/>
      <c r="I484" s="18"/>
      <c r="J484" s="18"/>
      <c r="K484" s="18"/>
      <c r="L484" s="18"/>
      <c r="M484" s="18"/>
      <c r="N484" s="165"/>
      <c r="O484" s="165"/>
      <c r="P484" s="18"/>
      <c r="Q484" s="18"/>
      <c r="R484" s="18"/>
      <c r="S484" s="18"/>
      <c r="T484" s="18"/>
      <c r="U484" s="18"/>
      <c r="V484" s="18"/>
      <c r="W484" s="18"/>
      <c r="X484" s="165"/>
      <c r="Y484" s="165"/>
      <c r="Z484" s="18"/>
      <c r="AA484" s="18"/>
      <c r="AB484" s="18"/>
      <c r="AC484" s="18"/>
      <c r="AD484" s="18"/>
      <c r="AE484" s="18"/>
    </row>
    <row r="485" spans="1:31" s="11" customFormat="1" ht="15" customHeight="1" x14ac:dyDescent="0.3">
      <c r="A485" s="59"/>
      <c r="B485" s="80"/>
      <c r="C485" s="174"/>
      <c r="D485" s="174"/>
      <c r="E485" s="17"/>
      <c r="F485" s="18"/>
      <c r="G485" s="18"/>
      <c r="H485" s="18"/>
      <c r="I485" s="18"/>
      <c r="J485" s="18"/>
      <c r="K485" s="18"/>
      <c r="L485" s="18"/>
      <c r="M485" s="18"/>
      <c r="N485" s="165"/>
      <c r="O485" s="165"/>
      <c r="P485" s="18"/>
      <c r="Q485" s="18"/>
      <c r="R485" s="18"/>
      <c r="S485" s="18"/>
      <c r="T485" s="18"/>
      <c r="U485" s="18"/>
      <c r="V485" s="18"/>
      <c r="W485" s="18"/>
      <c r="X485" s="165"/>
      <c r="Y485" s="165"/>
      <c r="Z485" s="18"/>
      <c r="AA485" s="18"/>
      <c r="AB485" s="18"/>
      <c r="AC485" s="18"/>
      <c r="AD485" s="18"/>
      <c r="AE485" s="18"/>
    </row>
    <row r="486" spans="1:31" s="11" customFormat="1" ht="15" customHeight="1" x14ac:dyDescent="0.3">
      <c r="A486" s="59"/>
      <c r="B486" s="80"/>
      <c r="C486" s="174"/>
      <c r="D486" s="174"/>
      <c r="E486" s="17"/>
      <c r="F486" s="18"/>
      <c r="G486" s="18"/>
      <c r="H486" s="18"/>
      <c r="I486" s="18"/>
      <c r="J486" s="18"/>
      <c r="K486" s="18"/>
      <c r="L486" s="18"/>
      <c r="M486" s="18"/>
      <c r="N486" s="165"/>
      <c r="O486" s="165"/>
      <c r="P486" s="18"/>
      <c r="Q486" s="18"/>
      <c r="R486" s="18"/>
      <c r="S486" s="18"/>
      <c r="T486" s="18"/>
      <c r="U486" s="18"/>
      <c r="V486" s="18"/>
      <c r="W486" s="18"/>
      <c r="X486" s="165"/>
      <c r="Y486" s="165"/>
      <c r="Z486" s="18"/>
      <c r="AA486" s="18"/>
      <c r="AB486" s="18"/>
      <c r="AC486" s="18"/>
      <c r="AD486" s="18"/>
      <c r="AE486" s="18"/>
    </row>
    <row r="487" spans="1:31" s="11" customFormat="1" ht="15" customHeight="1" x14ac:dyDescent="0.3">
      <c r="A487" s="59"/>
      <c r="B487" s="80"/>
      <c r="C487" s="174"/>
      <c r="D487" s="174"/>
      <c r="E487" s="17"/>
      <c r="F487" s="18"/>
      <c r="G487" s="18"/>
      <c r="H487" s="18"/>
      <c r="I487" s="18"/>
      <c r="J487" s="18"/>
      <c r="K487" s="18"/>
      <c r="L487" s="18"/>
      <c r="M487" s="18"/>
      <c r="N487" s="165"/>
      <c r="O487" s="165"/>
      <c r="P487" s="18"/>
      <c r="Q487" s="18"/>
      <c r="R487" s="18"/>
      <c r="S487" s="18"/>
      <c r="T487" s="18"/>
      <c r="U487" s="18"/>
      <c r="V487" s="18"/>
      <c r="W487" s="18"/>
      <c r="X487" s="165"/>
      <c r="Y487" s="165"/>
      <c r="Z487" s="18"/>
      <c r="AA487" s="18"/>
      <c r="AB487" s="18"/>
      <c r="AC487" s="18"/>
      <c r="AD487" s="18"/>
      <c r="AE487" s="18"/>
    </row>
    <row r="488" spans="1:31" s="11" customFormat="1" ht="15" customHeight="1" x14ac:dyDescent="0.3">
      <c r="A488" s="59"/>
      <c r="B488" s="80"/>
      <c r="C488" s="174"/>
      <c r="D488" s="174"/>
      <c r="E488" s="17"/>
      <c r="F488" s="18"/>
      <c r="G488" s="18"/>
      <c r="H488" s="18"/>
      <c r="I488" s="18"/>
      <c r="J488" s="18"/>
      <c r="K488" s="18"/>
      <c r="L488" s="18"/>
      <c r="M488" s="18"/>
      <c r="N488" s="165"/>
      <c r="O488" s="165"/>
      <c r="P488" s="18"/>
      <c r="Q488" s="18"/>
      <c r="R488" s="18"/>
      <c r="S488" s="18"/>
      <c r="T488" s="18"/>
      <c r="U488" s="18"/>
      <c r="V488" s="18"/>
      <c r="W488" s="18"/>
      <c r="X488" s="165"/>
      <c r="Y488" s="165"/>
      <c r="Z488" s="18"/>
      <c r="AA488" s="18"/>
      <c r="AB488" s="18"/>
      <c r="AC488" s="18"/>
      <c r="AD488" s="18"/>
      <c r="AE488" s="18"/>
    </row>
    <row r="489" spans="1:31" s="11" customFormat="1" ht="15" customHeight="1" x14ac:dyDescent="0.3">
      <c r="A489" s="59"/>
      <c r="B489" s="80"/>
      <c r="C489" s="174"/>
      <c r="D489" s="174"/>
      <c r="E489" s="17"/>
      <c r="F489" s="18"/>
      <c r="G489" s="18"/>
      <c r="H489" s="18"/>
      <c r="I489" s="18"/>
      <c r="J489" s="18"/>
      <c r="K489" s="18"/>
      <c r="L489" s="18"/>
      <c r="M489" s="18"/>
      <c r="N489" s="165"/>
      <c r="O489" s="165"/>
      <c r="P489" s="18"/>
      <c r="Q489" s="18"/>
      <c r="R489" s="18"/>
      <c r="S489" s="18"/>
      <c r="T489" s="18"/>
      <c r="U489" s="18"/>
      <c r="V489" s="18"/>
      <c r="W489" s="18"/>
      <c r="X489" s="165"/>
      <c r="Y489" s="165"/>
      <c r="Z489" s="18"/>
      <c r="AA489" s="18"/>
      <c r="AB489" s="18"/>
      <c r="AC489" s="18"/>
      <c r="AD489" s="18"/>
      <c r="AE489" s="18"/>
    </row>
    <row r="490" spans="1:31" s="11" customFormat="1" ht="15" customHeight="1" x14ac:dyDescent="0.3">
      <c r="A490" s="59"/>
      <c r="B490" s="80"/>
      <c r="C490" s="174"/>
      <c r="D490" s="174"/>
      <c r="E490" s="17"/>
      <c r="F490" s="18"/>
      <c r="G490" s="18"/>
      <c r="H490" s="18"/>
      <c r="I490" s="18"/>
      <c r="J490" s="18"/>
      <c r="K490" s="18"/>
      <c r="L490" s="18"/>
      <c r="M490" s="18"/>
      <c r="N490" s="165"/>
      <c r="O490" s="165"/>
      <c r="P490" s="18"/>
      <c r="Q490" s="18"/>
      <c r="R490" s="18"/>
      <c r="S490" s="18"/>
      <c r="T490" s="18"/>
      <c r="U490" s="18"/>
      <c r="V490" s="18"/>
      <c r="W490" s="18"/>
      <c r="X490" s="165"/>
      <c r="Y490" s="165"/>
      <c r="Z490" s="18"/>
      <c r="AA490" s="18"/>
      <c r="AB490" s="18"/>
      <c r="AC490" s="18"/>
      <c r="AD490" s="18"/>
      <c r="AE490" s="18"/>
    </row>
    <row r="491" spans="1:31" s="11" customFormat="1" ht="15" customHeight="1" x14ac:dyDescent="0.3">
      <c r="A491" s="59"/>
      <c r="B491" s="80"/>
      <c r="C491" s="174"/>
      <c r="D491" s="174"/>
      <c r="E491" s="17"/>
      <c r="F491" s="18"/>
      <c r="G491" s="18"/>
      <c r="H491" s="18"/>
      <c r="I491" s="18"/>
      <c r="J491" s="18"/>
      <c r="K491" s="18"/>
      <c r="L491" s="18"/>
      <c r="M491" s="18"/>
      <c r="N491" s="165"/>
      <c r="O491" s="165"/>
      <c r="P491" s="18"/>
      <c r="Q491" s="18"/>
      <c r="R491" s="18"/>
      <c r="S491" s="18"/>
      <c r="T491" s="18"/>
      <c r="U491" s="18"/>
      <c r="V491" s="18"/>
      <c r="W491" s="18"/>
      <c r="X491" s="165"/>
      <c r="Y491" s="165"/>
      <c r="Z491" s="18"/>
      <c r="AA491" s="18"/>
      <c r="AB491" s="18"/>
      <c r="AC491" s="18"/>
      <c r="AD491" s="18"/>
      <c r="AE491" s="18"/>
    </row>
    <row r="492" spans="1:31" s="11" customFormat="1" ht="15" customHeight="1" x14ac:dyDescent="0.3">
      <c r="A492" s="59"/>
      <c r="B492" s="80"/>
      <c r="C492" s="174"/>
      <c r="D492" s="174"/>
      <c r="E492" s="17"/>
      <c r="F492" s="18"/>
      <c r="G492" s="18"/>
      <c r="H492" s="18"/>
      <c r="I492" s="18"/>
      <c r="J492" s="18"/>
      <c r="K492" s="18"/>
      <c r="L492" s="18"/>
      <c r="M492" s="18"/>
      <c r="N492" s="165"/>
      <c r="O492" s="165"/>
      <c r="P492" s="18"/>
      <c r="Q492" s="18"/>
      <c r="R492" s="18"/>
      <c r="S492" s="18"/>
      <c r="T492" s="18"/>
      <c r="U492" s="18"/>
      <c r="V492" s="18"/>
      <c r="W492" s="18"/>
      <c r="X492" s="165"/>
      <c r="Y492" s="165"/>
      <c r="Z492" s="18"/>
      <c r="AA492" s="18"/>
      <c r="AB492" s="18"/>
      <c r="AC492" s="18"/>
      <c r="AD492" s="18"/>
      <c r="AE492" s="18"/>
    </row>
    <row r="493" spans="1:31" s="11" customFormat="1" ht="15" customHeight="1" x14ac:dyDescent="0.3">
      <c r="A493" s="59"/>
      <c r="B493" s="80"/>
      <c r="C493" s="174"/>
      <c r="D493" s="174"/>
      <c r="E493" s="17"/>
      <c r="F493" s="18"/>
      <c r="G493" s="18"/>
      <c r="H493" s="18"/>
      <c r="I493" s="18"/>
      <c r="J493" s="18"/>
      <c r="K493" s="18"/>
      <c r="L493" s="18"/>
      <c r="M493" s="18"/>
      <c r="N493" s="165"/>
      <c r="O493" s="165"/>
      <c r="P493" s="18"/>
      <c r="Q493" s="18"/>
      <c r="R493" s="18"/>
      <c r="S493" s="18"/>
      <c r="T493" s="18"/>
      <c r="U493" s="18"/>
      <c r="V493" s="18"/>
      <c r="W493" s="18"/>
      <c r="X493" s="165"/>
      <c r="Y493" s="165"/>
      <c r="Z493" s="18"/>
      <c r="AA493" s="18"/>
      <c r="AB493" s="18"/>
      <c r="AC493" s="18"/>
      <c r="AD493" s="18"/>
      <c r="AE493" s="18"/>
    </row>
    <row r="494" spans="1:31" s="11" customFormat="1" ht="15" customHeight="1" x14ac:dyDescent="0.3">
      <c r="A494" s="59"/>
      <c r="B494" s="80"/>
      <c r="C494" s="174"/>
      <c r="D494" s="174"/>
      <c r="E494" s="17"/>
      <c r="F494" s="18"/>
      <c r="G494" s="18"/>
      <c r="H494" s="18"/>
      <c r="I494" s="18"/>
      <c r="J494" s="18"/>
      <c r="K494" s="18"/>
      <c r="L494" s="18"/>
      <c r="M494" s="18"/>
      <c r="N494" s="165"/>
      <c r="O494" s="165"/>
      <c r="P494" s="18"/>
      <c r="Q494" s="18"/>
      <c r="R494" s="18"/>
      <c r="S494" s="18"/>
      <c r="T494" s="18"/>
      <c r="U494" s="18"/>
      <c r="V494" s="18"/>
      <c r="W494" s="18"/>
      <c r="X494" s="165"/>
      <c r="Y494" s="165"/>
      <c r="Z494" s="18"/>
      <c r="AA494" s="18"/>
      <c r="AB494" s="18"/>
      <c r="AC494" s="18"/>
      <c r="AD494" s="18"/>
      <c r="AE494" s="18"/>
    </row>
    <row r="495" spans="1:31" s="11" customFormat="1" ht="15" customHeight="1" x14ac:dyDescent="0.3">
      <c r="A495" s="59"/>
      <c r="B495" s="80"/>
      <c r="C495" s="174"/>
      <c r="D495" s="174"/>
      <c r="E495" s="17"/>
      <c r="F495" s="18"/>
      <c r="G495" s="18"/>
      <c r="H495" s="18"/>
      <c r="I495" s="18"/>
      <c r="J495" s="18"/>
      <c r="K495" s="18"/>
      <c r="L495" s="18"/>
      <c r="M495" s="18"/>
      <c r="N495" s="165"/>
      <c r="O495" s="165"/>
      <c r="P495" s="18"/>
      <c r="Q495" s="18"/>
      <c r="R495" s="18"/>
      <c r="S495" s="18"/>
      <c r="T495" s="18"/>
      <c r="U495" s="18"/>
      <c r="V495" s="18"/>
      <c r="W495" s="18"/>
      <c r="X495" s="165"/>
      <c r="Y495" s="165"/>
      <c r="Z495" s="18"/>
      <c r="AA495" s="18"/>
      <c r="AB495" s="18"/>
      <c r="AC495" s="18"/>
      <c r="AD495" s="18"/>
      <c r="AE495" s="18"/>
    </row>
    <row r="496" spans="1:31" s="11" customFormat="1" ht="15" customHeight="1" x14ac:dyDescent="0.3">
      <c r="A496" s="59"/>
      <c r="B496" s="80"/>
      <c r="C496" s="174"/>
      <c r="D496" s="174"/>
      <c r="E496" s="17"/>
      <c r="F496" s="18"/>
      <c r="G496" s="18"/>
      <c r="H496" s="18"/>
      <c r="I496" s="18"/>
      <c r="J496" s="18"/>
      <c r="K496" s="18"/>
      <c r="L496" s="18"/>
      <c r="M496" s="18"/>
      <c r="N496" s="165"/>
      <c r="O496" s="165"/>
      <c r="P496" s="18"/>
      <c r="Q496" s="18"/>
      <c r="R496" s="18"/>
      <c r="S496" s="18"/>
      <c r="T496" s="18"/>
      <c r="U496" s="18"/>
      <c r="V496" s="18"/>
      <c r="W496" s="18"/>
      <c r="X496" s="165"/>
      <c r="Y496" s="165"/>
      <c r="Z496" s="18"/>
      <c r="AA496" s="18"/>
      <c r="AB496" s="18"/>
      <c r="AC496" s="18"/>
      <c r="AD496" s="18"/>
      <c r="AE496" s="18"/>
    </row>
    <row r="497" spans="1:31" s="11" customFormat="1" ht="15" customHeight="1" x14ac:dyDescent="0.3">
      <c r="A497" s="59"/>
      <c r="B497" s="80"/>
      <c r="C497" s="174"/>
      <c r="D497" s="174"/>
      <c r="E497" s="17"/>
      <c r="F497" s="18"/>
      <c r="G497" s="18"/>
      <c r="H497" s="18"/>
      <c r="I497" s="18"/>
      <c r="J497" s="18"/>
      <c r="K497" s="18"/>
      <c r="L497" s="18"/>
      <c r="M497" s="18"/>
      <c r="N497" s="165"/>
      <c r="O497" s="165"/>
      <c r="P497" s="18"/>
      <c r="Q497" s="18"/>
      <c r="R497" s="18"/>
      <c r="S497" s="18"/>
      <c r="T497" s="18"/>
      <c r="U497" s="18"/>
      <c r="V497" s="18"/>
      <c r="W497" s="18"/>
      <c r="X497" s="165"/>
      <c r="Y497" s="165"/>
      <c r="Z497" s="18"/>
      <c r="AA497" s="18"/>
      <c r="AB497" s="18"/>
      <c r="AC497" s="18"/>
      <c r="AD497" s="18"/>
      <c r="AE497" s="18"/>
    </row>
    <row r="498" spans="1:31" s="11" customFormat="1" ht="15" customHeight="1" x14ac:dyDescent="0.3">
      <c r="A498" s="59"/>
      <c r="B498" s="80"/>
      <c r="C498" s="174"/>
      <c r="D498" s="174"/>
      <c r="E498" s="17"/>
      <c r="F498" s="18"/>
      <c r="G498" s="18"/>
      <c r="H498" s="18"/>
      <c r="I498" s="18"/>
      <c r="J498" s="18"/>
      <c r="K498" s="18"/>
      <c r="L498" s="18"/>
      <c r="M498" s="18"/>
      <c r="N498" s="165"/>
      <c r="O498" s="165"/>
      <c r="P498" s="18"/>
      <c r="Q498" s="18"/>
      <c r="R498" s="18"/>
      <c r="S498" s="18"/>
      <c r="T498" s="18"/>
      <c r="U498" s="18"/>
      <c r="V498" s="18"/>
      <c r="W498" s="18"/>
      <c r="X498" s="165"/>
      <c r="Y498" s="165"/>
      <c r="Z498" s="18"/>
      <c r="AA498" s="18"/>
      <c r="AB498" s="18"/>
      <c r="AC498" s="18"/>
      <c r="AD498" s="18"/>
      <c r="AE498" s="18"/>
    </row>
    <row r="499" spans="1:31" s="11" customFormat="1" ht="15" customHeight="1" x14ac:dyDescent="0.3">
      <c r="A499" s="59"/>
      <c r="B499" s="80"/>
      <c r="C499" s="174"/>
      <c r="D499" s="174"/>
      <c r="E499" s="17"/>
      <c r="F499" s="18"/>
      <c r="G499" s="18"/>
      <c r="H499" s="18"/>
      <c r="I499" s="18"/>
      <c r="J499" s="18"/>
      <c r="K499" s="18"/>
      <c r="L499" s="18"/>
      <c r="M499" s="18"/>
      <c r="N499" s="165"/>
      <c r="O499" s="165"/>
      <c r="P499" s="18"/>
      <c r="Q499" s="18"/>
      <c r="R499" s="18"/>
      <c r="S499" s="18"/>
      <c r="T499" s="18"/>
      <c r="U499" s="18"/>
      <c r="V499" s="18"/>
      <c r="W499" s="18"/>
      <c r="X499" s="165"/>
      <c r="Y499" s="165"/>
      <c r="Z499" s="18"/>
      <c r="AA499" s="18"/>
      <c r="AB499" s="18"/>
      <c r="AC499" s="18"/>
      <c r="AD499" s="18"/>
      <c r="AE499" s="18"/>
    </row>
    <row r="500" spans="1:31" s="11" customFormat="1" ht="15" customHeight="1" x14ac:dyDescent="0.3">
      <c r="A500" s="59"/>
      <c r="B500" s="80"/>
      <c r="C500" s="174"/>
      <c r="D500" s="174"/>
      <c r="E500" s="17"/>
      <c r="F500" s="18"/>
      <c r="G500" s="18"/>
      <c r="H500" s="18"/>
      <c r="I500" s="18"/>
      <c r="J500" s="18"/>
      <c r="K500" s="18"/>
      <c r="L500" s="18"/>
      <c r="M500" s="18"/>
      <c r="N500" s="165"/>
      <c r="O500" s="165"/>
      <c r="P500" s="18"/>
      <c r="Q500" s="18"/>
      <c r="R500" s="18"/>
      <c r="S500" s="18"/>
      <c r="T500" s="18"/>
      <c r="U500" s="18"/>
      <c r="V500" s="18"/>
      <c r="W500" s="18"/>
      <c r="X500" s="165"/>
      <c r="Y500" s="165"/>
      <c r="Z500" s="18"/>
      <c r="AA500" s="18"/>
      <c r="AB500" s="18"/>
      <c r="AC500" s="18"/>
      <c r="AD500" s="18"/>
      <c r="AE500" s="18"/>
    </row>
    <row r="501" spans="1:31" s="11" customFormat="1" ht="15" customHeight="1" x14ac:dyDescent="0.3">
      <c r="A501" s="59"/>
      <c r="B501" s="80"/>
      <c r="C501" s="174"/>
      <c r="D501" s="174"/>
      <c r="E501" s="17"/>
      <c r="F501" s="18"/>
      <c r="G501" s="18"/>
      <c r="H501" s="18"/>
      <c r="I501" s="18"/>
      <c r="J501" s="18"/>
      <c r="K501" s="18"/>
      <c r="L501" s="18"/>
      <c r="M501" s="18"/>
      <c r="N501" s="165"/>
      <c r="O501" s="165"/>
      <c r="P501" s="18"/>
      <c r="Q501" s="18"/>
      <c r="R501" s="18"/>
      <c r="S501" s="18"/>
      <c r="T501" s="18"/>
      <c r="U501" s="18"/>
      <c r="V501" s="18"/>
      <c r="W501" s="18"/>
      <c r="X501" s="165"/>
      <c r="Y501" s="165"/>
      <c r="Z501" s="18"/>
      <c r="AA501" s="18"/>
      <c r="AB501" s="18"/>
      <c r="AC501" s="18"/>
      <c r="AD501" s="18"/>
      <c r="AE501" s="18"/>
    </row>
    <row r="502" spans="1:31" s="11" customFormat="1" ht="15" customHeight="1" x14ac:dyDescent="0.3">
      <c r="A502" s="59"/>
      <c r="B502" s="80"/>
      <c r="C502" s="174"/>
      <c r="D502" s="174"/>
      <c r="E502" s="17"/>
      <c r="F502" s="18"/>
      <c r="G502" s="18"/>
      <c r="H502" s="18"/>
      <c r="I502" s="18"/>
      <c r="J502" s="18"/>
      <c r="K502" s="18"/>
      <c r="L502" s="18"/>
      <c r="M502" s="18"/>
      <c r="N502" s="165"/>
      <c r="O502" s="165"/>
      <c r="P502" s="18"/>
      <c r="Q502" s="18"/>
      <c r="R502" s="18"/>
      <c r="S502" s="18"/>
      <c r="T502" s="18"/>
      <c r="U502" s="18"/>
      <c r="V502" s="18"/>
      <c r="W502" s="18"/>
      <c r="X502" s="165"/>
      <c r="Y502" s="165"/>
      <c r="Z502" s="18"/>
      <c r="AA502" s="18"/>
      <c r="AB502" s="18"/>
      <c r="AC502" s="18"/>
      <c r="AD502" s="18"/>
      <c r="AE502" s="18"/>
    </row>
    <row r="503" spans="1:31" s="11" customFormat="1" ht="15" customHeight="1" x14ac:dyDescent="0.3">
      <c r="A503" s="59"/>
      <c r="B503" s="80"/>
      <c r="C503" s="174"/>
      <c r="D503" s="174"/>
      <c r="E503" s="17"/>
      <c r="F503" s="18"/>
      <c r="G503" s="18"/>
      <c r="H503" s="18"/>
      <c r="I503" s="18"/>
      <c r="J503" s="18"/>
      <c r="K503" s="18"/>
      <c r="L503" s="18"/>
      <c r="M503" s="18"/>
      <c r="N503" s="165"/>
      <c r="O503" s="165"/>
      <c r="P503" s="18"/>
      <c r="Q503" s="18"/>
      <c r="R503" s="18"/>
      <c r="S503" s="18"/>
      <c r="T503" s="18"/>
      <c r="U503" s="18"/>
      <c r="V503" s="18"/>
      <c r="W503" s="18"/>
      <c r="X503" s="165"/>
      <c r="Y503" s="165"/>
      <c r="Z503" s="18"/>
      <c r="AA503" s="18"/>
      <c r="AB503" s="18"/>
      <c r="AC503" s="18"/>
      <c r="AD503" s="18"/>
      <c r="AE503" s="18"/>
    </row>
    <row r="504" spans="1:31" s="11" customFormat="1" ht="15" customHeight="1" x14ac:dyDescent="0.3">
      <c r="A504" s="59"/>
      <c r="B504" s="80"/>
      <c r="C504" s="174"/>
      <c r="D504" s="174"/>
      <c r="E504" s="17"/>
      <c r="F504" s="18"/>
      <c r="G504" s="18"/>
      <c r="H504" s="18"/>
      <c r="I504" s="18"/>
      <c r="J504" s="18"/>
      <c r="K504" s="18"/>
      <c r="L504" s="18"/>
      <c r="M504" s="18"/>
      <c r="N504" s="165"/>
      <c r="O504" s="165"/>
      <c r="P504" s="18"/>
      <c r="Q504" s="18"/>
      <c r="R504" s="18"/>
      <c r="S504" s="18"/>
      <c r="T504" s="18"/>
      <c r="U504" s="18"/>
      <c r="V504" s="18"/>
      <c r="W504" s="18"/>
      <c r="X504" s="165"/>
      <c r="Y504" s="165"/>
      <c r="Z504" s="18"/>
      <c r="AA504" s="18"/>
      <c r="AB504" s="18"/>
      <c r="AC504" s="18"/>
      <c r="AD504" s="18"/>
      <c r="AE504" s="18"/>
    </row>
    <row r="505" spans="1:31" s="11" customFormat="1" ht="15" customHeight="1" x14ac:dyDescent="0.3">
      <c r="A505" s="59"/>
      <c r="B505" s="80"/>
      <c r="C505" s="174"/>
      <c r="D505" s="174"/>
      <c r="E505" s="17"/>
      <c r="F505" s="18"/>
      <c r="G505" s="18"/>
      <c r="H505" s="18"/>
      <c r="I505" s="18"/>
      <c r="J505" s="18"/>
      <c r="K505" s="18"/>
      <c r="L505" s="18"/>
      <c r="M505" s="18"/>
      <c r="N505" s="165"/>
      <c r="O505" s="165"/>
      <c r="P505" s="18"/>
      <c r="Q505" s="18"/>
      <c r="R505" s="18"/>
      <c r="S505" s="18"/>
      <c r="T505" s="18"/>
      <c r="U505" s="18"/>
      <c r="V505" s="18"/>
      <c r="W505" s="18"/>
      <c r="X505" s="165"/>
      <c r="Y505" s="165"/>
      <c r="Z505" s="18"/>
      <c r="AA505" s="18"/>
      <c r="AB505" s="18"/>
      <c r="AC505" s="18"/>
      <c r="AD505" s="18"/>
      <c r="AE505" s="18"/>
    </row>
    <row r="506" spans="1:31" s="11" customFormat="1" ht="15" customHeight="1" x14ac:dyDescent="0.3">
      <c r="A506" s="59"/>
      <c r="B506" s="80"/>
      <c r="C506" s="174"/>
      <c r="D506" s="174"/>
      <c r="E506" s="17"/>
      <c r="F506" s="18"/>
      <c r="G506" s="18"/>
      <c r="H506" s="18"/>
      <c r="I506" s="18"/>
      <c r="J506" s="18"/>
      <c r="K506" s="18"/>
      <c r="L506" s="18"/>
      <c r="M506" s="18"/>
      <c r="N506" s="165"/>
      <c r="O506" s="165"/>
      <c r="P506" s="18"/>
      <c r="Q506" s="18"/>
      <c r="R506" s="18"/>
      <c r="S506" s="18"/>
      <c r="T506" s="18"/>
      <c r="U506" s="18"/>
      <c r="V506" s="18"/>
      <c r="W506" s="18"/>
      <c r="X506" s="165"/>
      <c r="Y506" s="165"/>
      <c r="Z506" s="18"/>
      <c r="AA506" s="18"/>
      <c r="AB506" s="18"/>
      <c r="AC506" s="18"/>
      <c r="AD506" s="18"/>
      <c r="AE506" s="18"/>
    </row>
    <row r="507" spans="1:31" s="11" customFormat="1" ht="15" customHeight="1" x14ac:dyDescent="0.3">
      <c r="A507" s="59"/>
      <c r="B507" s="80"/>
      <c r="C507" s="174"/>
      <c r="D507" s="174"/>
      <c r="E507" s="17"/>
      <c r="F507" s="18"/>
      <c r="G507" s="18"/>
      <c r="H507" s="18"/>
      <c r="I507" s="18"/>
      <c r="J507" s="18"/>
      <c r="K507" s="18"/>
      <c r="L507" s="18"/>
      <c r="M507" s="18"/>
      <c r="N507" s="165"/>
      <c r="O507" s="165"/>
      <c r="P507" s="18"/>
      <c r="Q507" s="18"/>
      <c r="R507" s="18"/>
      <c r="S507" s="18"/>
      <c r="T507" s="18"/>
      <c r="U507" s="18"/>
      <c r="V507" s="18"/>
      <c r="W507" s="18"/>
      <c r="X507" s="165"/>
      <c r="Y507" s="165"/>
      <c r="Z507" s="18"/>
      <c r="AA507" s="18"/>
      <c r="AB507" s="18"/>
      <c r="AC507" s="18"/>
      <c r="AD507" s="18"/>
      <c r="AE507" s="18"/>
    </row>
    <row r="508" spans="1:31" s="11" customFormat="1" ht="15" customHeight="1" x14ac:dyDescent="0.3">
      <c r="A508" s="59"/>
      <c r="B508" s="80"/>
      <c r="C508" s="174"/>
      <c r="D508" s="174"/>
      <c r="E508" s="17"/>
      <c r="F508" s="18"/>
      <c r="G508" s="18"/>
      <c r="H508" s="18"/>
      <c r="I508" s="18"/>
      <c r="J508" s="18"/>
      <c r="K508" s="18"/>
      <c r="L508" s="18"/>
      <c r="M508" s="18"/>
      <c r="N508" s="165"/>
      <c r="O508" s="165"/>
      <c r="P508" s="18"/>
      <c r="Q508" s="18"/>
      <c r="R508" s="18"/>
      <c r="S508" s="18"/>
      <c r="T508" s="18"/>
      <c r="U508" s="18"/>
      <c r="V508" s="18"/>
      <c r="W508" s="18"/>
      <c r="X508" s="165"/>
      <c r="Y508" s="165"/>
      <c r="Z508" s="18"/>
      <c r="AA508" s="18"/>
      <c r="AB508" s="18"/>
      <c r="AC508" s="18"/>
      <c r="AD508" s="18"/>
      <c r="AE508" s="18"/>
    </row>
    <row r="509" spans="1:31" s="11" customFormat="1" ht="15" customHeight="1" x14ac:dyDescent="0.3">
      <c r="A509" s="59"/>
      <c r="B509" s="80"/>
      <c r="C509" s="174"/>
      <c r="D509" s="174"/>
      <c r="E509" s="17"/>
      <c r="F509" s="18"/>
      <c r="G509" s="18"/>
      <c r="H509" s="18"/>
      <c r="I509" s="18"/>
      <c r="J509" s="18"/>
      <c r="K509" s="18"/>
      <c r="L509" s="18"/>
      <c r="M509" s="18"/>
      <c r="N509" s="165"/>
      <c r="O509" s="165"/>
      <c r="P509" s="18"/>
      <c r="Q509" s="18"/>
      <c r="R509" s="18"/>
      <c r="S509" s="18"/>
      <c r="T509" s="18"/>
      <c r="U509" s="18"/>
      <c r="V509" s="18"/>
      <c r="W509" s="18"/>
      <c r="X509" s="165"/>
      <c r="Y509" s="165"/>
      <c r="Z509" s="18"/>
      <c r="AA509" s="18"/>
      <c r="AB509" s="18"/>
      <c r="AC509" s="18"/>
      <c r="AD509" s="18"/>
      <c r="AE509" s="18"/>
    </row>
    <row r="510" spans="1:31" s="11" customFormat="1" ht="15" customHeight="1" x14ac:dyDescent="0.3">
      <c r="A510" s="59"/>
      <c r="B510" s="80"/>
      <c r="C510" s="174"/>
      <c r="D510" s="174"/>
      <c r="E510" s="17"/>
      <c r="F510" s="18"/>
      <c r="G510" s="18"/>
      <c r="H510" s="18"/>
      <c r="I510" s="18"/>
      <c r="J510" s="18"/>
      <c r="K510" s="18"/>
      <c r="L510" s="18"/>
      <c r="M510" s="18"/>
      <c r="N510" s="165"/>
      <c r="O510" s="165"/>
      <c r="P510" s="18"/>
      <c r="Q510" s="18"/>
      <c r="R510" s="18"/>
      <c r="S510" s="18"/>
      <c r="T510" s="18"/>
      <c r="U510" s="18"/>
      <c r="V510" s="18"/>
      <c r="W510" s="18"/>
      <c r="X510" s="165"/>
      <c r="Y510" s="165"/>
      <c r="Z510" s="18"/>
      <c r="AA510" s="18"/>
      <c r="AB510" s="18"/>
      <c r="AC510" s="18"/>
      <c r="AD510" s="18"/>
      <c r="AE510" s="18"/>
    </row>
    <row r="511" spans="1:31" s="11" customFormat="1" ht="15" customHeight="1" x14ac:dyDescent="0.3">
      <c r="A511" s="59"/>
      <c r="B511" s="80"/>
      <c r="C511" s="174"/>
      <c r="D511" s="174"/>
      <c r="E511" s="17"/>
      <c r="F511" s="18"/>
      <c r="G511" s="18"/>
      <c r="H511" s="18"/>
      <c r="I511" s="18"/>
      <c r="J511" s="18"/>
      <c r="K511" s="18"/>
      <c r="L511" s="18"/>
      <c r="M511" s="18"/>
      <c r="N511" s="165"/>
      <c r="O511" s="165"/>
      <c r="P511" s="18"/>
      <c r="Q511" s="18"/>
      <c r="R511" s="18"/>
      <c r="S511" s="18"/>
      <c r="T511" s="18"/>
      <c r="U511" s="18"/>
      <c r="V511" s="18"/>
      <c r="W511" s="18"/>
      <c r="X511" s="165"/>
      <c r="Y511" s="165"/>
      <c r="Z511" s="18"/>
      <c r="AA511" s="18"/>
      <c r="AB511" s="18"/>
      <c r="AC511" s="18"/>
      <c r="AD511" s="18"/>
      <c r="AE511" s="18"/>
    </row>
    <row r="512" spans="1:31" s="11" customFormat="1" ht="15" customHeight="1" x14ac:dyDescent="0.3">
      <c r="A512" s="59"/>
      <c r="B512" s="80"/>
      <c r="C512" s="174"/>
      <c r="D512" s="174"/>
      <c r="E512" s="17"/>
      <c r="F512" s="18"/>
      <c r="G512" s="18"/>
      <c r="H512" s="18"/>
      <c r="I512" s="18"/>
      <c r="J512" s="18"/>
      <c r="K512" s="18"/>
      <c r="L512" s="18"/>
      <c r="M512" s="18"/>
      <c r="N512" s="165"/>
      <c r="O512" s="165"/>
      <c r="P512" s="18"/>
      <c r="Q512" s="18"/>
      <c r="R512" s="18"/>
      <c r="S512" s="18"/>
      <c r="T512" s="18"/>
      <c r="U512" s="18"/>
      <c r="V512" s="18"/>
      <c r="W512" s="18"/>
      <c r="X512" s="165"/>
      <c r="Y512" s="165"/>
      <c r="Z512" s="18"/>
      <c r="AA512" s="18"/>
      <c r="AB512" s="18"/>
      <c r="AC512" s="18"/>
      <c r="AD512" s="18"/>
      <c r="AE512" s="18"/>
    </row>
    <row r="513" spans="1:31" s="11" customFormat="1" ht="15" customHeight="1" x14ac:dyDescent="0.3">
      <c r="A513" s="59"/>
      <c r="B513" s="80"/>
      <c r="C513" s="174"/>
      <c r="D513" s="174"/>
      <c r="E513" s="17"/>
      <c r="F513" s="18"/>
      <c r="G513" s="18"/>
      <c r="H513" s="18"/>
      <c r="I513" s="18"/>
      <c r="J513" s="18"/>
      <c r="K513" s="18"/>
      <c r="L513" s="18"/>
      <c r="M513" s="18"/>
      <c r="N513" s="165"/>
      <c r="O513" s="165"/>
      <c r="P513" s="18"/>
      <c r="Q513" s="18"/>
      <c r="R513" s="18"/>
      <c r="S513" s="18"/>
      <c r="T513" s="18"/>
      <c r="U513" s="18"/>
      <c r="V513" s="18"/>
      <c r="W513" s="18"/>
      <c r="X513" s="165"/>
      <c r="Y513" s="165"/>
      <c r="Z513" s="18"/>
      <c r="AA513" s="18"/>
      <c r="AB513" s="18"/>
      <c r="AC513" s="18"/>
      <c r="AD513" s="18"/>
      <c r="AE513" s="18"/>
    </row>
    <row r="514" spans="1:31" s="11" customFormat="1" ht="15" customHeight="1" x14ac:dyDescent="0.3">
      <c r="A514" s="59"/>
      <c r="B514" s="80"/>
      <c r="C514" s="174"/>
      <c r="D514" s="174"/>
      <c r="E514" s="17"/>
      <c r="F514" s="18"/>
      <c r="G514" s="18"/>
      <c r="H514" s="18"/>
      <c r="I514" s="18"/>
      <c r="J514" s="18"/>
      <c r="K514" s="18"/>
      <c r="L514" s="18"/>
      <c r="M514" s="18"/>
      <c r="N514" s="165"/>
      <c r="O514" s="165"/>
      <c r="P514" s="18"/>
      <c r="Q514" s="18"/>
      <c r="R514" s="18"/>
      <c r="S514" s="18"/>
      <c r="T514" s="18"/>
      <c r="U514" s="18"/>
      <c r="V514" s="18"/>
      <c r="W514" s="18"/>
      <c r="X514" s="165"/>
      <c r="Y514" s="165"/>
      <c r="Z514" s="18"/>
      <c r="AA514" s="18"/>
      <c r="AB514" s="18"/>
      <c r="AC514" s="18"/>
      <c r="AD514" s="18"/>
      <c r="AE514" s="18"/>
    </row>
    <row r="515" spans="1:31" s="11" customFormat="1" ht="15" customHeight="1" x14ac:dyDescent="0.3">
      <c r="A515" s="59"/>
      <c r="B515" s="80"/>
      <c r="C515" s="174"/>
      <c r="D515" s="174"/>
      <c r="E515" s="17"/>
      <c r="F515" s="18"/>
      <c r="G515" s="18"/>
      <c r="H515" s="18"/>
      <c r="I515" s="18"/>
      <c r="J515" s="18"/>
      <c r="K515" s="18"/>
      <c r="L515" s="18"/>
      <c r="M515" s="18"/>
      <c r="N515" s="165"/>
      <c r="O515" s="165"/>
      <c r="P515" s="18"/>
      <c r="Q515" s="18"/>
      <c r="R515" s="18"/>
      <c r="S515" s="18"/>
      <c r="T515" s="18"/>
      <c r="U515" s="18"/>
      <c r="V515" s="18"/>
      <c r="W515" s="18"/>
      <c r="X515" s="165"/>
      <c r="Y515" s="165"/>
      <c r="Z515" s="18"/>
      <c r="AA515" s="18"/>
      <c r="AB515" s="18"/>
      <c r="AC515" s="18"/>
      <c r="AD515" s="18"/>
      <c r="AE515" s="18"/>
    </row>
    <row r="516" spans="1:31" s="11" customFormat="1" ht="15" customHeight="1" x14ac:dyDescent="0.3">
      <c r="A516" s="59"/>
      <c r="B516" s="80"/>
      <c r="C516" s="174"/>
      <c r="D516" s="174"/>
      <c r="E516" s="17"/>
      <c r="F516" s="18"/>
      <c r="G516" s="18"/>
      <c r="H516" s="18"/>
      <c r="I516" s="18"/>
      <c r="J516" s="18"/>
      <c r="K516" s="18"/>
      <c r="L516" s="18"/>
      <c r="M516" s="18"/>
      <c r="N516" s="165"/>
      <c r="O516" s="165"/>
      <c r="P516" s="18"/>
      <c r="Q516" s="18"/>
      <c r="R516" s="18"/>
      <c r="S516" s="18"/>
      <c r="T516" s="18"/>
      <c r="U516" s="18"/>
      <c r="V516" s="18"/>
      <c r="W516" s="18"/>
      <c r="X516" s="165"/>
      <c r="Y516" s="165"/>
      <c r="Z516" s="18"/>
      <c r="AA516" s="18"/>
      <c r="AB516" s="18"/>
      <c r="AC516" s="18"/>
      <c r="AD516" s="18"/>
      <c r="AE516" s="18"/>
    </row>
    <row r="517" spans="1:31" s="11" customFormat="1" ht="15" customHeight="1" x14ac:dyDescent="0.3">
      <c r="A517" s="59"/>
      <c r="B517" s="80"/>
      <c r="C517" s="174"/>
      <c r="D517" s="174"/>
      <c r="E517" s="17"/>
      <c r="F517" s="18"/>
      <c r="G517" s="18"/>
      <c r="H517" s="18"/>
      <c r="I517" s="18"/>
      <c r="J517" s="18"/>
      <c r="K517" s="18"/>
      <c r="L517" s="18"/>
      <c r="M517" s="18"/>
      <c r="N517" s="165"/>
      <c r="O517" s="165"/>
      <c r="P517" s="18"/>
      <c r="Q517" s="18"/>
      <c r="R517" s="18"/>
      <c r="S517" s="18"/>
      <c r="T517" s="18"/>
      <c r="U517" s="18"/>
      <c r="V517" s="18"/>
      <c r="W517" s="18"/>
      <c r="X517" s="165"/>
      <c r="Y517" s="165"/>
      <c r="Z517" s="18"/>
      <c r="AA517" s="18"/>
      <c r="AB517" s="18"/>
      <c r="AC517" s="18"/>
      <c r="AD517" s="18"/>
      <c r="AE517" s="18"/>
    </row>
    <row r="518" spans="1:31" s="11" customFormat="1" ht="15" customHeight="1" x14ac:dyDescent="0.3">
      <c r="A518" s="59"/>
      <c r="B518" s="80"/>
      <c r="C518" s="174"/>
      <c r="D518" s="174"/>
      <c r="E518" s="17"/>
      <c r="F518" s="18"/>
      <c r="G518" s="18"/>
      <c r="H518" s="18"/>
      <c r="I518" s="18"/>
      <c r="J518" s="18"/>
      <c r="K518" s="18"/>
      <c r="L518" s="18"/>
      <c r="M518" s="18"/>
      <c r="N518" s="165"/>
      <c r="O518" s="165"/>
      <c r="P518" s="18"/>
      <c r="Q518" s="18"/>
      <c r="R518" s="18"/>
      <c r="S518" s="18"/>
      <c r="T518" s="18"/>
      <c r="U518" s="18"/>
      <c r="V518" s="18"/>
      <c r="W518" s="18"/>
      <c r="X518" s="165"/>
      <c r="Y518" s="165"/>
      <c r="Z518" s="18"/>
      <c r="AA518" s="18"/>
      <c r="AB518" s="18"/>
      <c r="AC518" s="18"/>
      <c r="AD518" s="18"/>
      <c r="AE518" s="18"/>
    </row>
    <row r="519" spans="1:31" s="11" customFormat="1" ht="15" customHeight="1" x14ac:dyDescent="0.3">
      <c r="A519" s="59"/>
      <c r="B519" s="80"/>
      <c r="C519" s="174"/>
      <c r="D519" s="174"/>
      <c r="E519" s="17"/>
      <c r="F519" s="18"/>
      <c r="G519" s="18"/>
      <c r="H519" s="18"/>
      <c r="I519" s="18"/>
      <c r="J519" s="18"/>
      <c r="K519" s="18"/>
      <c r="L519" s="18"/>
      <c r="M519" s="18"/>
      <c r="N519" s="165"/>
      <c r="O519" s="165"/>
      <c r="P519" s="18"/>
      <c r="Q519" s="18"/>
      <c r="R519" s="18"/>
      <c r="S519" s="18"/>
      <c r="T519" s="18"/>
      <c r="U519" s="18"/>
      <c r="V519" s="18"/>
      <c r="W519" s="18"/>
      <c r="X519" s="165"/>
      <c r="Y519" s="165"/>
      <c r="Z519" s="18"/>
      <c r="AA519" s="18"/>
      <c r="AB519" s="18"/>
      <c r="AC519" s="18"/>
      <c r="AD519" s="18"/>
      <c r="AE519" s="18"/>
    </row>
    <row r="520" spans="1:31" s="11" customFormat="1" ht="15" customHeight="1" x14ac:dyDescent="0.3">
      <c r="A520" s="59"/>
      <c r="B520" s="80"/>
      <c r="C520" s="174"/>
      <c r="D520" s="174"/>
      <c r="E520" s="17"/>
      <c r="F520" s="18"/>
      <c r="G520" s="18"/>
      <c r="H520" s="18"/>
      <c r="I520" s="18"/>
      <c r="J520" s="18"/>
      <c r="K520" s="18"/>
      <c r="L520" s="18"/>
      <c r="M520" s="18"/>
      <c r="N520" s="165"/>
      <c r="O520" s="165"/>
      <c r="P520" s="18"/>
      <c r="Q520" s="18"/>
      <c r="R520" s="18"/>
      <c r="S520" s="18"/>
      <c r="T520" s="18"/>
      <c r="U520" s="18"/>
      <c r="V520" s="18"/>
      <c r="W520" s="18"/>
      <c r="X520" s="165"/>
      <c r="Y520" s="165"/>
      <c r="Z520" s="18"/>
      <c r="AA520" s="18"/>
      <c r="AB520" s="18"/>
      <c r="AC520" s="18"/>
      <c r="AD520" s="18"/>
      <c r="AE520" s="18"/>
    </row>
    <row r="521" spans="1:31" s="11" customFormat="1" ht="15" customHeight="1" x14ac:dyDescent="0.3">
      <c r="A521" s="59"/>
      <c r="B521" s="80"/>
      <c r="C521" s="174"/>
      <c r="D521" s="174"/>
      <c r="E521" s="17"/>
      <c r="F521" s="18"/>
      <c r="G521" s="18"/>
      <c r="H521" s="18"/>
      <c r="I521" s="18"/>
      <c r="J521" s="18"/>
      <c r="K521" s="18"/>
      <c r="L521" s="18"/>
      <c r="M521" s="18"/>
      <c r="N521" s="165"/>
      <c r="O521" s="165"/>
      <c r="P521" s="18"/>
      <c r="Q521" s="18"/>
      <c r="R521" s="18"/>
      <c r="S521" s="18"/>
      <c r="T521" s="18"/>
      <c r="U521" s="18"/>
      <c r="V521" s="18"/>
      <c r="W521" s="18"/>
      <c r="X521" s="165"/>
      <c r="Y521" s="165"/>
      <c r="Z521" s="18"/>
      <c r="AA521" s="18"/>
      <c r="AB521" s="18"/>
      <c r="AC521" s="18"/>
      <c r="AD521" s="18"/>
      <c r="AE521" s="18"/>
    </row>
    <row r="522" spans="1:31" s="11" customFormat="1" ht="15" customHeight="1" x14ac:dyDescent="0.3">
      <c r="A522" s="59"/>
      <c r="B522" s="80"/>
      <c r="C522" s="174"/>
      <c r="D522" s="174"/>
      <c r="E522" s="17"/>
      <c r="F522" s="18"/>
      <c r="G522" s="18"/>
      <c r="H522" s="18"/>
      <c r="I522" s="18"/>
      <c r="J522" s="18"/>
      <c r="K522" s="18"/>
      <c r="L522" s="18"/>
      <c r="M522" s="18"/>
      <c r="N522" s="165"/>
      <c r="O522" s="165"/>
      <c r="P522" s="18"/>
      <c r="Q522" s="18"/>
      <c r="R522" s="18"/>
      <c r="S522" s="18"/>
      <c r="T522" s="18"/>
      <c r="U522" s="18"/>
      <c r="V522" s="18"/>
      <c r="W522" s="18"/>
      <c r="X522" s="165"/>
      <c r="Y522" s="165"/>
      <c r="Z522" s="18"/>
      <c r="AA522" s="18"/>
      <c r="AB522" s="18"/>
      <c r="AC522" s="18"/>
      <c r="AD522" s="18"/>
      <c r="AE522" s="18"/>
    </row>
    <row r="523" spans="1:31" s="11" customFormat="1" ht="15" customHeight="1" x14ac:dyDescent="0.3">
      <c r="A523" s="59"/>
      <c r="B523" s="80"/>
      <c r="C523" s="174"/>
      <c r="D523" s="174"/>
      <c r="E523" s="17"/>
      <c r="F523" s="18"/>
      <c r="G523" s="18"/>
      <c r="H523" s="18"/>
      <c r="I523" s="18"/>
      <c r="J523" s="18"/>
      <c r="K523" s="18"/>
      <c r="L523" s="18"/>
      <c r="M523" s="18"/>
      <c r="N523" s="165"/>
      <c r="O523" s="165"/>
      <c r="P523" s="18"/>
      <c r="Q523" s="18"/>
      <c r="R523" s="18"/>
      <c r="S523" s="18"/>
      <c r="T523" s="18"/>
      <c r="U523" s="18"/>
      <c r="V523" s="18"/>
      <c r="W523" s="18"/>
      <c r="X523" s="165"/>
      <c r="Y523" s="165"/>
      <c r="Z523" s="18"/>
      <c r="AA523" s="18"/>
      <c r="AB523" s="18"/>
      <c r="AC523" s="18"/>
      <c r="AD523" s="18"/>
      <c r="AE523" s="18"/>
    </row>
    <row r="524" spans="1:31" s="11" customFormat="1" ht="15" customHeight="1" x14ac:dyDescent="0.3">
      <c r="A524" s="59"/>
      <c r="B524" s="80"/>
      <c r="C524" s="174"/>
      <c r="D524" s="174"/>
      <c r="E524" s="17"/>
      <c r="F524" s="18"/>
      <c r="G524" s="18"/>
      <c r="H524" s="18"/>
      <c r="I524" s="18"/>
      <c r="J524" s="18"/>
      <c r="K524" s="18"/>
      <c r="L524" s="18"/>
      <c r="M524" s="18"/>
      <c r="N524" s="165"/>
      <c r="O524" s="165"/>
      <c r="P524" s="18"/>
      <c r="Q524" s="18"/>
      <c r="R524" s="18"/>
      <c r="S524" s="18"/>
      <c r="T524" s="18"/>
      <c r="U524" s="18"/>
      <c r="V524" s="18"/>
      <c r="W524" s="18"/>
      <c r="X524" s="165"/>
      <c r="Y524" s="165"/>
      <c r="Z524" s="18"/>
      <c r="AA524" s="18"/>
      <c r="AB524" s="18"/>
      <c r="AC524" s="18"/>
      <c r="AD524" s="18"/>
      <c r="AE524" s="18"/>
    </row>
    <row r="525" spans="1:31" s="11" customFormat="1" ht="15" customHeight="1" x14ac:dyDescent="0.3">
      <c r="A525" s="59"/>
      <c r="B525" s="80"/>
      <c r="C525" s="174"/>
      <c r="D525" s="174"/>
      <c r="E525" s="17"/>
      <c r="F525" s="18"/>
      <c r="G525" s="18"/>
      <c r="H525" s="18"/>
      <c r="I525" s="18"/>
      <c r="J525" s="18"/>
      <c r="K525" s="18"/>
      <c r="L525" s="18"/>
      <c r="M525" s="18"/>
      <c r="N525" s="165"/>
      <c r="O525" s="165"/>
      <c r="P525" s="18"/>
      <c r="Q525" s="18"/>
      <c r="R525" s="18"/>
      <c r="S525" s="18"/>
      <c r="T525" s="18"/>
      <c r="U525" s="18"/>
      <c r="V525" s="18"/>
      <c r="W525" s="18"/>
      <c r="X525" s="165"/>
      <c r="Y525" s="165"/>
      <c r="Z525" s="18"/>
      <c r="AA525" s="18"/>
      <c r="AB525" s="18"/>
      <c r="AC525" s="18"/>
      <c r="AD525" s="18"/>
      <c r="AE525" s="18"/>
    </row>
    <row r="526" spans="1:31" s="11" customFormat="1" ht="15" customHeight="1" x14ac:dyDescent="0.3">
      <c r="A526" s="59"/>
      <c r="B526" s="80"/>
      <c r="C526" s="174"/>
      <c r="D526" s="174"/>
      <c r="E526" s="17"/>
      <c r="F526" s="18"/>
      <c r="G526" s="18"/>
      <c r="H526" s="18"/>
      <c r="I526" s="18"/>
      <c r="J526" s="18"/>
      <c r="K526" s="18"/>
      <c r="L526" s="18"/>
      <c r="M526" s="18"/>
      <c r="N526" s="165"/>
      <c r="O526" s="165"/>
      <c r="P526" s="18"/>
      <c r="Q526" s="18"/>
      <c r="R526" s="18"/>
      <c r="S526" s="18"/>
      <c r="T526" s="18"/>
      <c r="U526" s="18"/>
      <c r="V526" s="18"/>
      <c r="W526" s="18"/>
      <c r="X526" s="165"/>
      <c r="Y526" s="165"/>
      <c r="Z526" s="18"/>
      <c r="AA526" s="18"/>
      <c r="AB526" s="18"/>
      <c r="AC526" s="18"/>
      <c r="AD526" s="18"/>
      <c r="AE526" s="18"/>
    </row>
    <row r="527" spans="1:31" s="11" customFormat="1" ht="15" customHeight="1" x14ac:dyDescent="0.3">
      <c r="A527" s="59"/>
      <c r="B527" s="80"/>
      <c r="C527" s="174"/>
      <c r="D527" s="174"/>
      <c r="E527" s="17"/>
      <c r="F527" s="18"/>
      <c r="G527" s="18"/>
      <c r="H527" s="18"/>
      <c r="I527" s="18"/>
      <c r="J527" s="18"/>
      <c r="K527" s="18"/>
      <c r="L527" s="18"/>
      <c r="M527" s="18"/>
      <c r="N527" s="165"/>
      <c r="O527" s="165"/>
      <c r="P527" s="18"/>
      <c r="Q527" s="18"/>
      <c r="R527" s="18"/>
      <c r="S527" s="18"/>
      <c r="T527" s="18"/>
      <c r="U527" s="18"/>
      <c r="V527" s="18"/>
      <c r="W527" s="18"/>
      <c r="X527" s="165"/>
      <c r="Y527" s="165"/>
      <c r="Z527" s="18"/>
      <c r="AA527" s="18"/>
      <c r="AB527" s="18"/>
      <c r="AC527" s="18"/>
      <c r="AD527" s="18"/>
      <c r="AE527" s="18"/>
    </row>
    <row r="528" spans="1:31" s="11" customFormat="1" ht="15" customHeight="1" x14ac:dyDescent="0.3">
      <c r="A528" s="59"/>
      <c r="B528" s="80"/>
      <c r="C528" s="174"/>
      <c r="D528" s="174"/>
      <c r="E528" s="17"/>
      <c r="F528" s="18"/>
      <c r="G528" s="18"/>
      <c r="H528" s="18"/>
      <c r="I528" s="18"/>
      <c r="J528" s="18"/>
      <c r="K528" s="18"/>
      <c r="L528" s="18"/>
      <c r="M528" s="18"/>
      <c r="N528" s="165"/>
      <c r="O528" s="165"/>
      <c r="P528" s="18"/>
      <c r="Q528" s="18"/>
      <c r="R528" s="18"/>
      <c r="S528" s="18"/>
      <c r="T528" s="18"/>
      <c r="U528" s="18"/>
      <c r="V528" s="18"/>
      <c r="W528" s="18"/>
      <c r="X528" s="165"/>
      <c r="Y528" s="165"/>
      <c r="Z528" s="18"/>
      <c r="AA528" s="18"/>
      <c r="AB528" s="18"/>
      <c r="AC528" s="18"/>
      <c r="AD528" s="18"/>
      <c r="AE528" s="18"/>
    </row>
    <row r="529" spans="1:31" s="11" customFormat="1" ht="15" customHeight="1" x14ac:dyDescent="0.3">
      <c r="A529" s="59"/>
      <c r="B529" s="80"/>
      <c r="C529" s="174"/>
      <c r="D529" s="174"/>
      <c r="E529" s="17"/>
      <c r="F529" s="18"/>
      <c r="G529" s="18"/>
      <c r="H529" s="18"/>
      <c r="I529" s="18"/>
      <c r="J529" s="18"/>
      <c r="K529" s="18"/>
      <c r="L529" s="18"/>
      <c r="M529" s="18"/>
      <c r="N529" s="165"/>
      <c r="O529" s="165"/>
      <c r="P529" s="18"/>
      <c r="Q529" s="18"/>
      <c r="R529" s="18"/>
      <c r="S529" s="18"/>
      <c r="T529" s="18"/>
      <c r="U529" s="18"/>
      <c r="V529" s="18"/>
      <c r="W529" s="18"/>
      <c r="X529" s="165"/>
      <c r="Y529" s="165"/>
      <c r="Z529" s="18"/>
      <c r="AA529" s="18"/>
      <c r="AB529" s="18"/>
      <c r="AC529" s="18"/>
      <c r="AD529" s="18"/>
      <c r="AE529" s="18"/>
    </row>
    <row r="530" spans="1:31" s="11" customFormat="1" ht="15" customHeight="1" x14ac:dyDescent="0.3">
      <c r="A530" s="59"/>
      <c r="B530" s="80"/>
      <c r="C530" s="174"/>
      <c r="D530" s="174"/>
      <c r="E530" s="17"/>
      <c r="F530" s="18"/>
      <c r="G530" s="18"/>
      <c r="H530" s="18"/>
      <c r="I530" s="18"/>
      <c r="J530" s="18"/>
      <c r="K530" s="18"/>
      <c r="L530" s="18"/>
      <c r="M530" s="18"/>
      <c r="N530" s="165"/>
      <c r="O530" s="165"/>
      <c r="P530" s="18"/>
      <c r="Q530" s="18"/>
      <c r="R530" s="18"/>
      <c r="S530" s="18"/>
      <c r="T530" s="18"/>
      <c r="U530" s="18"/>
      <c r="V530" s="18"/>
      <c r="W530" s="18"/>
      <c r="X530" s="165"/>
      <c r="Y530" s="165"/>
      <c r="Z530" s="18"/>
      <c r="AA530" s="18"/>
      <c r="AB530" s="18"/>
      <c r="AC530" s="18"/>
      <c r="AD530" s="18"/>
      <c r="AE530" s="18"/>
    </row>
    <row r="531" spans="1:31" s="11" customFormat="1" ht="15" customHeight="1" x14ac:dyDescent="0.3">
      <c r="A531" s="59"/>
      <c r="B531" s="80"/>
      <c r="C531" s="174"/>
      <c r="D531" s="174"/>
      <c r="E531" s="17"/>
      <c r="F531" s="18"/>
      <c r="G531" s="18"/>
      <c r="H531" s="18"/>
      <c r="I531" s="18"/>
      <c r="J531" s="18"/>
      <c r="K531" s="18"/>
      <c r="L531" s="18"/>
      <c r="M531" s="18"/>
      <c r="N531" s="165"/>
      <c r="O531" s="165"/>
      <c r="P531" s="18"/>
      <c r="Q531" s="18"/>
      <c r="R531" s="18"/>
      <c r="S531" s="18"/>
      <c r="T531" s="18"/>
      <c r="U531" s="18"/>
      <c r="V531" s="18"/>
      <c r="W531" s="18"/>
      <c r="X531" s="165"/>
      <c r="Y531" s="165"/>
      <c r="Z531" s="18"/>
      <c r="AA531" s="18"/>
      <c r="AB531" s="18"/>
      <c r="AC531" s="18"/>
      <c r="AD531" s="18"/>
      <c r="AE531" s="18"/>
    </row>
    <row r="532" spans="1:31" s="11" customFormat="1" ht="15" customHeight="1" x14ac:dyDescent="0.3">
      <c r="A532" s="59"/>
      <c r="B532" s="80"/>
      <c r="C532" s="174"/>
      <c r="D532" s="174"/>
      <c r="E532" s="17"/>
      <c r="F532" s="18"/>
      <c r="G532" s="18"/>
      <c r="H532" s="18"/>
      <c r="I532" s="18"/>
      <c r="J532" s="18"/>
      <c r="K532" s="18"/>
      <c r="L532" s="18"/>
      <c r="M532" s="18"/>
      <c r="N532" s="165"/>
      <c r="O532" s="165"/>
      <c r="P532" s="18"/>
      <c r="Q532" s="18"/>
      <c r="R532" s="18"/>
      <c r="S532" s="18"/>
      <c r="T532" s="18"/>
      <c r="U532" s="18"/>
      <c r="V532" s="18"/>
      <c r="W532" s="18"/>
      <c r="X532" s="165"/>
      <c r="Y532" s="165"/>
      <c r="Z532" s="18"/>
      <c r="AA532" s="18"/>
      <c r="AB532" s="18"/>
      <c r="AC532" s="18"/>
      <c r="AD532" s="18"/>
      <c r="AE532" s="18"/>
    </row>
    <row r="533" spans="1:31" s="11" customFormat="1" ht="15" customHeight="1" x14ac:dyDescent="0.3">
      <c r="A533" s="59"/>
      <c r="B533" s="80"/>
      <c r="C533" s="174"/>
      <c r="D533" s="174"/>
      <c r="E533" s="17"/>
      <c r="F533" s="18"/>
      <c r="G533" s="18"/>
      <c r="H533" s="18"/>
      <c r="I533" s="18"/>
      <c r="J533" s="18"/>
      <c r="K533" s="18"/>
      <c r="L533" s="18"/>
      <c r="M533" s="18"/>
      <c r="N533" s="165"/>
      <c r="O533" s="165"/>
      <c r="P533" s="18"/>
      <c r="Q533" s="18"/>
      <c r="R533" s="18"/>
      <c r="S533" s="18"/>
      <c r="T533" s="18"/>
      <c r="U533" s="18"/>
      <c r="V533" s="18"/>
      <c r="W533" s="18"/>
      <c r="X533" s="165"/>
      <c r="Y533" s="165"/>
      <c r="Z533" s="18"/>
      <c r="AA533" s="18"/>
      <c r="AB533" s="18"/>
      <c r="AC533" s="18"/>
      <c r="AD533" s="18"/>
      <c r="AE533" s="18"/>
    </row>
    <row r="534" spans="1:31" s="11" customFormat="1" ht="15" customHeight="1" x14ac:dyDescent="0.3">
      <c r="A534" s="59"/>
      <c r="B534" s="80"/>
      <c r="C534" s="174"/>
      <c r="D534" s="174"/>
      <c r="E534" s="17"/>
      <c r="F534" s="18"/>
      <c r="G534" s="18"/>
      <c r="H534" s="18"/>
      <c r="I534" s="18"/>
      <c r="J534" s="18"/>
      <c r="K534" s="18"/>
      <c r="L534" s="18"/>
      <c r="M534" s="18"/>
      <c r="N534" s="165"/>
      <c r="O534" s="165"/>
      <c r="P534" s="18"/>
      <c r="Q534" s="18"/>
      <c r="R534" s="18"/>
      <c r="S534" s="18"/>
      <c r="T534" s="18"/>
      <c r="U534" s="18"/>
      <c r="V534" s="18"/>
      <c r="W534" s="18"/>
      <c r="X534" s="165"/>
      <c r="Y534" s="165"/>
      <c r="Z534" s="18"/>
      <c r="AA534" s="18"/>
      <c r="AB534" s="18"/>
      <c r="AC534" s="18"/>
      <c r="AD534" s="18"/>
      <c r="AE534" s="18"/>
    </row>
    <row r="535" spans="1:31" s="11" customFormat="1" ht="15" customHeight="1" x14ac:dyDescent="0.3">
      <c r="A535" s="59"/>
      <c r="B535" s="80"/>
      <c r="C535" s="174"/>
      <c r="D535" s="174"/>
      <c r="E535" s="17"/>
      <c r="F535" s="18"/>
      <c r="G535" s="18"/>
      <c r="H535" s="18"/>
      <c r="I535" s="18"/>
      <c r="J535" s="18"/>
      <c r="K535" s="18"/>
      <c r="L535" s="18"/>
      <c r="M535" s="18"/>
      <c r="N535" s="165"/>
      <c r="O535" s="165"/>
      <c r="P535" s="18"/>
      <c r="Q535" s="18"/>
      <c r="R535" s="18"/>
      <c r="S535" s="18"/>
      <c r="T535" s="18"/>
      <c r="U535" s="18"/>
      <c r="V535" s="18"/>
      <c r="W535" s="18"/>
      <c r="X535" s="165"/>
      <c r="Y535" s="165"/>
      <c r="Z535" s="18"/>
      <c r="AA535" s="18"/>
      <c r="AB535" s="18"/>
      <c r="AC535" s="18"/>
      <c r="AD535" s="18"/>
      <c r="AE535" s="18"/>
    </row>
    <row r="536" spans="1:31" s="11" customFormat="1" ht="15" customHeight="1" x14ac:dyDescent="0.3">
      <c r="A536" s="59"/>
      <c r="B536" s="80"/>
      <c r="C536" s="174"/>
      <c r="D536" s="174"/>
      <c r="E536" s="17"/>
      <c r="F536" s="18"/>
      <c r="G536" s="18"/>
      <c r="H536" s="18"/>
      <c r="I536" s="18"/>
      <c r="J536" s="18"/>
      <c r="K536" s="18"/>
      <c r="L536" s="18"/>
      <c r="M536" s="18"/>
      <c r="N536" s="165"/>
      <c r="O536" s="165"/>
      <c r="P536" s="18"/>
      <c r="Q536" s="18"/>
      <c r="R536" s="18"/>
      <c r="S536" s="18"/>
      <c r="T536" s="18"/>
      <c r="U536" s="18"/>
      <c r="V536" s="18"/>
      <c r="W536" s="18"/>
      <c r="X536" s="165"/>
      <c r="Y536" s="165"/>
      <c r="Z536" s="18"/>
      <c r="AA536" s="18"/>
      <c r="AB536" s="18"/>
      <c r="AC536" s="18"/>
      <c r="AD536" s="18"/>
      <c r="AE536" s="18"/>
    </row>
    <row r="537" spans="1:31" s="11" customFormat="1" ht="15" customHeight="1" x14ac:dyDescent="0.3">
      <c r="A537" s="59"/>
      <c r="B537" s="80"/>
      <c r="C537" s="174"/>
      <c r="D537" s="174"/>
      <c r="E537" s="17"/>
      <c r="F537" s="18"/>
      <c r="G537" s="18"/>
      <c r="H537" s="18"/>
      <c r="I537" s="18"/>
      <c r="J537" s="18"/>
      <c r="K537" s="18"/>
      <c r="L537" s="18"/>
      <c r="M537" s="18"/>
      <c r="N537" s="165"/>
      <c r="O537" s="165"/>
      <c r="P537" s="18"/>
      <c r="Q537" s="18"/>
      <c r="R537" s="18"/>
      <c r="S537" s="18"/>
      <c r="T537" s="18"/>
      <c r="U537" s="18"/>
      <c r="V537" s="18"/>
      <c r="W537" s="18"/>
      <c r="X537" s="165"/>
      <c r="Y537" s="165"/>
      <c r="Z537" s="18"/>
      <c r="AA537" s="18"/>
      <c r="AB537" s="18"/>
      <c r="AC537" s="18"/>
      <c r="AD537" s="18"/>
      <c r="AE537" s="18"/>
    </row>
    <row r="538" spans="1:31" s="11" customFormat="1" ht="15" customHeight="1" x14ac:dyDescent="0.3">
      <c r="A538" s="59"/>
      <c r="B538" s="80"/>
      <c r="C538" s="174"/>
      <c r="D538" s="174"/>
      <c r="E538" s="17"/>
      <c r="F538" s="18"/>
      <c r="G538" s="18"/>
      <c r="H538" s="18"/>
      <c r="I538" s="18"/>
      <c r="J538" s="18"/>
      <c r="K538" s="18"/>
      <c r="L538" s="18"/>
      <c r="M538" s="18"/>
      <c r="N538" s="165"/>
      <c r="O538" s="165"/>
      <c r="P538" s="18"/>
      <c r="Q538" s="18"/>
      <c r="R538" s="18"/>
      <c r="S538" s="18"/>
      <c r="T538" s="18"/>
      <c r="U538" s="18"/>
      <c r="V538" s="18"/>
      <c r="W538" s="18"/>
      <c r="X538" s="165"/>
      <c r="Y538" s="165"/>
      <c r="Z538" s="18"/>
      <c r="AA538" s="18"/>
      <c r="AB538" s="18"/>
      <c r="AC538" s="18"/>
      <c r="AD538" s="18"/>
      <c r="AE538" s="18"/>
    </row>
    <row r="539" spans="1:31" s="11" customFormat="1" ht="15" customHeight="1" x14ac:dyDescent="0.3">
      <c r="A539" s="59"/>
      <c r="B539" s="80"/>
      <c r="C539" s="174"/>
      <c r="D539" s="174"/>
      <c r="E539" s="17"/>
      <c r="F539" s="18"/>
      <c r="G539" s="18"/>
      <c r="H539" s="18"/>
      <c r="I539" s="18"/>
      <c r="J539" s="18"/>
      <c r="K539" s="18"/>
      <c r="L539" s="18"/>
      <c r="M539" s="18"/>
      <c r="N539" s="165"/>
      <c r="O539" s="165"/>
      <c r="P539" s="18"/>
      <c r="Q539" s="18"/>
      <c r="R539" s="18"/>
      <c r="S539" s="18"/>
      <c r="T539" s="18"/>
      <c r="U539" s="18"/>
      <c r="V539" s="18"/>
      <c r="W539" s="18"/>
      <c r="X539" s="165"/>
      <c r="Y539" s="165"/>
      <c r="Z539" s="18"/>
      <c r="AA539" s="18"/>
      <c r="AB539" s="18"/>
      <c r="AC539" s="18"/>
      <c r="AD539" s="18"/>
      <c r="AE539" s="18"/>
    </row>
    <row r="540" spans="1:31" s="11" customFormat="1" ht="15" customHeight="1" x14ac:dyDescent="0.3">
      <c r="A540" s="59"/>
      <c r="B540" s="80"/>
      <c r="C540" s="174"/>
      <c r="D540" s="174"/>
      <c r="E540" s="17"/>
      <c r="F540" s="18"/>
      <c r="G540" s="18"/>
      <c r="H540" s="18"/>
      <c r="I540" s="18"/>
      <c r="J540" s="18"/>
      <c r="K540" s="18"/>
      <c r="L540" s="18"/>
      <c r="M540" s="18"/>
      <c r="N540" s="165"/>
      <c r="O540" s="165"/>
      <c r="P540" s="18"/>
      <c r="Q540" s="18"/>
      <c r="R540" s="18"/>
      <c r="S540" s="18"/>
      <c r="T540" s="18"/>
      <c r="U540" s="18"/>
      <c r="V540" s="18"/>
      <c r="W540" s="18"/>
      <c r="X540" s="165"/>
      <c r="Y540" s="165"/>
      <c r="Z540" s="18"/>
      <c r="AA540" s="18"/>
      <c r="AB540" s="18"/>
      <c r="AC540" s="18"/>
      <c r="AD540" s="18"/>
      <c r="AE540" s="18"/>
    </row>
    <row r="541" spans="1:31" s="11" customFormat="1" ht="15" customHeight="1" x14ac:dyDescent="0.3">
      <c r="A541" s="59"/>
      <c r="B541" s="80"/>
      <c r="C541" s="174"/>
      <c r="D541" s="174"/>
      <c r="E541" s="17"/>
      <c r="F541" s="18"/>
      <c r="G541" s="18"/>
      <c r="H541" s="18"/>
      <c r="I541" s="18"/>
      <c r="J541" s="18"/>
      <c r="K541" s="18"/>
      <c r="L541" s="18"/>
      <c r="M541" s="18"/>
      <c r="N541" s="165"/>
      <c r="O541" s="165"/>
      <c r="P541" s="18"/>
      <c r="Q541" s="18"/>
      <c r="R541" s="18"/>
      <c r="S541" s="18"/>
      <c r="T541" s="18"/>
      <c r="U541" s="18"/>
      <c r="V541" s="18"/>
      <c r="W541" s="18"/>
      <c r="X541" s="165"/>
      <c r="Y541" s="165"/>
      <c r="Z541" s="18"/>
      <c r="AA541" s="18"/>
      <c r="AB541" s="18"/>
      <c r="AC541" s="18"/>
      <c r="AD541" s="18"/>
      <c r="AE541" s="18"/>
    </row>
    <row r="542" spans="1:31" s="11" customFormat="1" ht="15" customHeight="1" x14ac:dyDescent="0.3">
      <c r="A542" s="59"/>
      <c r="B542" s="80"/>
      <c r="C542" s="174"/>
      <c r="D542" s="174"/>
      <c r="E542" s="17"/>
      <c r="F542" s="18"/>
      <c r="G542" s="18"/>
      <c r="H542" s="18"/>
      <c r="I542" s="18"/>
      <c r="J542" s="18"/>
      <c r="K542" s="18"/>
      <c r="L542" s="18"/>
      <c r="M542" s="18"/>
      <c r="N542" s="165"/>
      <c r="O542" s="165"/>
      <c r="P542" s="18"/>
      <c r="Q542" s="18"/>
      <c r="R542" s="18"/>
      <c r="S542" s="18"/>
      <c r="T542" s="18"/>
      <c r="U542" s="18"/>
      <c r="V542" s="18"/>
      <c r="W542" s="18"/>
      <c r="X542" s="165"/>
      <c r="Y542" s="165"/>
      <c r="Z542" s="18"/>
      <c r="AA542" s="18"/>
      <c r="AB542" s="18"/>
      <c r="AC542" s="18"/>
      <c r="AD542" s="18"/>
      <c r="AE542" s="18"/>
    </row>
    <row r="543" spans="1:31" s="11" customFormat="1" ht="15" customHeight="1" x14ac:dyDescent="0.3">
      <c r="A543" s="59"/>
      <c r="B543" s="80"/>
      <c r="C543" s="174"/>
      <c r="D543" s="174"/>
      <c r="E543" s="17"/>
      <c r="F543" s="18"/>
      <c r="G543" s="18"/>
      <c r="H543" s="18"/>
      <c r="I543" s="18"/>
      <c r="J543" s="18"/>
      <c r="K543" s="18"/>
      <c r="L543" s="18"/>
      <c r="M543" s="18"/>
      <c r="N543" s="165"/>
      <c r="O543" s="165"/>
      <c r="P543" s="18"/>
      <c r="Q543" s="18"/>
      <c r="R543" s="18"/>
      <c r="S543" s="18"/>
      <c r="T543" s="18"/>
      <c r="U543" s="18"/>
      <c r="V543" s="18"/>
      <c r="W543" s="18"/>
      <c r="X543" s="165"/>
      <c r="Y543" s="165"/>
      <c r="Z543" s="18"/>
      <c r="AA543" s="18"/>
      <c r="AB543" s="18"/>
      <c r="AC543" s="18"/>
      <c r="AD543" s="18"/>
      <c r="AE543" s="18"/>
    </row>
    <row r="544" spans="1:31" s="11" customFormat="1" ht="15" customHeight="1" x14ac:dyDescent="0.3">
      <c r="A544" s="59"/>
      <c r="B544" s="80"/>
      <c r="C544" s="174"/>
      <c r="D544" s="174"/>
      <c r="E544" s="17"/>
      <c r="F544" s="18"/>
      <c r="G544" s="18"/>
      <c r="H544" s="18"/>
      <c r="I544" s="18"/>
      <c r="J544" s="18"/>
      <c r="K544" s="18"/>
      <c r="L544" s="18"/>
      <c r="M544" s="18"/>
      <c r="N544" s="165"/>
      <c r="O544" s="165"/>
      <c r="P544" s="18"/>
      <c r="Q544" s="18"/>
      <c r="R544" s="18"/>
      <c r="S544" s="18"/>
      <c r="T544" s="18"/>
      <c r="U544" s="18"/>
      <c r="V544" s="18"/>
      <c r="W544" s="18"/>
      <c r="X544" s="165"/>
      <c r="Y544" s="165"/>
      <c r="Z544" s="18"/>
      <c r="AA544" s="18"/>
      <c r="AB544" s="18"/>
      <c r="AC544" s="18"/>
      <c r="AD544" s="18"/>
      <c r="AE544" s="18"/>
    </row>
    <row r="545" spans="1:31" s="11" customFormat="1" ht="15" customHeight="1" x14ac:dyDescent="0.3">
      <c r="A545" s="59"/>
      <c r="B545" s="80"/>
      <c r="C545" s="174"/>
      <c r="D545" s="174"/>
      <c r="E545" s="17"/>
      <c r="F545" s="18"/>
      <c r="G545" s="18"/>
      <c r="H545" s="18"/>
      <c r="I545" s="18"/>
      <c r="J545" s="18"/>
      <c r="K545" s="18"/>
      <c r="L545" s="18"/>
      <c r="M545" s="18"/>
      <c r="N545" s="165"/>
      <c r="O545" s="165"/>
      <c r="P545" s="18"/>
      <c r="Q545" s="18"/>
      <c r="R545" s="18"/>
      <c r="S545" s="18"/>
      <c r="T545" s="18"/>
      <c r="U545" s="18"/>
      <c r="V545" s="18"/>
      <c r="W545" s="18"/>
      <c r="X545" s="165"/>
      <c r="Y545" s="165"/>
      <c r="Z545" s="18"/>
      <c r="AA545" s="18"/>
      <c r="AB545" s="18"/>
      <c r="AC545" s="18"/>
      <c r="AD545" s="18"/>
      <c r="AE545" s="18"/>
    </row>
    <row r="546" spans="1:31" s="11" customFormat="1" ht="15" customHeight="1" x14ac:dyDescent="0.3">
      <c r="A546" s="59"/>
      <c r="B546" s="80"/>
      <c r="C546" s="174"/>
      <c r="D546" s="174"/>
      <c r="E546" s="17"/>
      <c r="F546" s="18"/>
      <c r="G546" s="18"/>
      <c r="H546" s="18"/>
      <c r="I546" s="18"/>
      <c r="J546" s="18"/>
      <c r="K546" s="18"/>
      <c r="L546" s="18"/>
      <c r="M546" s="18"/>
      <c r="N546" s="165"/>
      <c r="O546" s="165"/>
      <c r="P546" s="18"/>
      <c r="Q546" s="18"/>
      <c r="R546" s="18"/>
      <c r="S546" s="18"/>
      <c r="T546" s="18"/>
      <c r="U546" s="18"/>
      <c r="V546" s="18"/>
      <c r="W546" s="18"/>
      <c r="X546" s="165"/>
      <c r="Y546" s="165"/>
      <c r="Z546" s="18"/>
      <c r="AA546" s="18"/>
      <c r="AB546" s="18"/>
      <c r="AC546" s="18"/>
      <c r="AD546" s="18"/>
      <c r="AE546" s="18"/>
    </row>
    <row r="547" spans="1:31" s="11" customFormat="1" ht="15" customHeight="1" x14ac:dyDescent="0.3">
      <c r="A547" s="59"/>
      <c r="B547" s="80"/>
      <c r="C547" s="174"/>
      <c r="D547" s="174"/>
      <c r="E547" s="17"/>
      <c r="F547" s="18"/>
      <c r="G547" s="18"/>
      <c r="H547" s="18"/>
      <c r="I547" s="18"/>
      <c r="J547" s="18"/>
      <c r="K547" s="18"/>
      <c r="L547" s="18"/>
      <c r="M547" s="18"/>
      <c r="N547" s="165"/>
      <c r="O547" s="165"/>
      <c r="P547" s="18"/>
      <c r="Q547" s="18"/>
      <c r="R547" s="18"/>
      <c r="S547" s="18"/>
      <c r="T547" s="18"/>
      <c r="U547" s="18"/>
      <c r="V547" s="18"/>
      <c r="W547" s="18"/>
      <c r="X547" s="165"/>
      <c r="Y547" s="165"/>
      <c r="Z547" s="18"/>
      <c r="AA547" s="18"/>
      <c r="AB547" s="18"/>
      <c r="AC547" s="18"/>
      <c r="AD547" s="18"/>
      <c r="AE547" s="18"/>
    </row>
    <row r="548" spans="1:31" s="11" customFormat="1" ht="15" customHeight="1" x14ac:dyDescent="0.3">
      <c r="A548" s="59"/>
      <c r="B548" s="80"/>
      <c r="C548" s="174"/>
      <c r="D548" s="174"/>
      <c r="E548" s="17"/>
      <c r="F548" s="18"/>
      <c r="G548" s="18"/>
      <c r="H548" s="18"/>
      <c r="I548" s="18"/>
      <c r="J548" s="18"/>
      <c r="K548" s="18"/>
      <c r="L548" s="18"/>
      <c r="M548" s="18"/>
      <c r="N548" s="165"/>
      <c r="O548" s="165"/>
      <c r="P548" s="18"/>
      <c r="Q548" s="18"/>
      <c r="R548" s="18"/>
      <c r="S548" s="18"/>
      <c r="T548" s="18"/>
      <c r="U548" s="18"/>
      <c r="V548" s="18"/>
      <c r="W548" s="18"/>
      <c r="X548" s="165"/>
      <c r="Y548" s="165"/>
      <c r="Z548" s="18"/>
      <c r="AA548" s="18"/>
      <c r="AB548" s="18"/>
      <c r="AC548" s="18"/>
      <c r="AD548" s="18"/>
      <c r="AE548" s="18"/>
    </row>
    <row r="549" spans="1:31" s="11" customFormat="1" ht="15" customHeight="1" x14ac:dyDescent="0.3">
      <c r="A549" s="59"/>
      <c r="B549" s="80"/>
      <c r="C549" s="174"/>
      <c r="D549" s="174"/>
      <c r="E549" s="17"/>
      <c r="F549" s="18"/>
      <c r="G549" s="18"/>
      <c r="H549" s="18"/>
      <c r="I549" s="18"/>
      <c r="J549" s="18"/>
      <c r="K549" s="18"/>
      <c r="L549" s="18"/>
      <c r="M549" s="18"/>
      <c r="N549" s="165"/>
      <c r="O549" s="165"/>
      <c r="P549" s="18"/>
      <c r="Q549" s="18"/>
      <c r="R549" s="18"/>
      <c r="S549" s="18"/>
      <c r="T549" s="18"/>
      <c r="U549" s="18"/>
      <c r="V549" s="18"/>
      <c r="W549" s="18"/>
      <c r="X549" s="165"/>
      <c r="Y549" s="165"/>
      <c r="Z549" s="18"/>
      <c r="AA549" s="18"/>
      <c r="AB549" s="18"/>
      <c r="AC549" s="18"/>
      <c r="AD549" s="18"/>
      <c r="AE549" s="18"/>
    </row>
    <row r="550" spans="1:31" s="11" customFormat="1" ht="15" customHeight="1" x14ac:dyDescent="0.3">
      <c r="A550" s="59"/>
      <c r="B550" s="80"/>
      <c r="C550" s="174"/>
      <c r="D550" s="174"/>
      <c r="E550" s="17"/>
      <c r="F550" s="18"/>
      <c r="G550" s="18"/>
      <c r="H550" s="18"/>
      <c r="I550" s="18"/>
      <c r="J550" s="18"/>
      <c r="K550" s="18"/>
      <c r="L550" s="18"/>
      <c r="M550" s="18"/>
      <c r="N550" s="165"/>
      <c r="O550" s="165"/>
      <c r="P550" s="18"/>
      <c r="Q550" s="18"/>
      <c r="R550" s="18"/>
      <c r="S550" s="18"/>
      <c r="T550" s="18"/>
      <c r="U550" s="18"/>
      <c r="V550" s="18"/>
      <c r="W550" s="18"/>
      <c r="X550" s="165"/>
      <c r="Y550" s="165"/>
      <c r="Z550" s="18"/>
      <c r="AA550" s="18"/>
      <c r="AB550" s="18"/>
      <c r="AC550" s="18"/>
      <c r="AD550" s="18"/>
      <c r="AE550" s="18"/>
    </row>
    <row r="551" spans="1:31" s="11" customFormat="1" ht="15" customHeight="1" x14ac:dyDescent="0.3">
      <c r="A551" s="59"/>
      <c r="B551" s="80"/>
      <c r="C551" s="174"/>
      <c r="D551" s="174"/>
      <c r="E551" s="17"/>
      <c r="F551" s="18"/>
      <c r="G551" s="18"/>
      <c r="H551" s="18"/>
      <c r="I551" s="18"/>
      <c r="J551" s="18"/>
      <c r="K551" s="18"/>
      <c r="L551" s="18"/>
      <c r="M551" s="18"/>
      <c r="N551" s="165"/>
      <c r="O551" s="165"/>
      <c r="P551" s="18"/>
      <c r="Q551" s="18"/>
      <c r="R551" s="18"/>
      <c r="S551" s="18"/>
      <c r="T551" s="18"/>
      <c r="U551" s="18"/>
      <c r="V551" s="18"/>
      <c r="W551" s="18"/>
      <c r="X551" s="165"/>
      <c r="Y551" s="165"/>
      <c r="Z551" s="18"/>
      <c r="AA551" s="18"/>
      <c r="AB551" s="18"/>
      <c r="AC551" s="18"/>
      <c r="AD551" s="18"/>
      <c r="AE551" s="18"/>
    </row>
    <row r="552" spans="1:31" s="11" customFormat="1" ht="15" customHeight="1" x14ac:dyDescent="0.3">
      <c r="A552" s="59"/>
      <c r="B552" s="80"/>
      <c r="C552" s="174"/>
      <c r="D552" s="174"/>
      <c r="E552" s="17"/>
      <c r="F552" s="18"/>
      <c r="G552" s="18"/>
      <c r="H552" s="18"/>
      <c r="I552" s="18"/>
      <c r="J552" s="18"/>
      <c r="K552" s="18"/>
      <c r="L552" s="18"/>
      <c r="M552" s="18"/>
      <c r="N552" s="165"/>
      <c r="O552" s="165"/>
      <c r="P552" s="18"/>
      <c r="Q552" s="18"/>
      <c r="R552" s="18"/>
      <c r="S552" s="18"/>
      <c r="T552" s="18"/>
      <c r="U552" s="18"/>
      <c r="V552" s="18"/>
      <c r="W552" s="18"/>
      <c r="X552" s="165"/>
      <c r="Y552" s="165"/>
      <c r="Z552" s="18"/>
      <c r="AA552" s="18"/>
      <c r="AB552" s="18"/>
      <c r="AC552" s="18"/>
      <c r="AD552" s="18"/>
      <c r="AE552" s="18"/>
    </row>
    <row r="553" spans="1:31" s="11" customFormat="1" ht="15" customHeight="1" x14ac:dyDescent="0.3">
      <c r="A553" s="59"/>
      <c r="B553" s="80"/>
      <c r="C553" s="174"/>
      <c r="D553" s="174"/>
      <c r="E553" s="17"/>
      <c r="F553" s="18"/>
      <c r="G553" s="18"/>
      <c r="H553" s="18"/>
      <c r="I553" s="18"/>
      <c r="J553" s="18"/>
      <c r="K553" s="18"/>
      <c r="L553" s="18"/>
      <c r="M553" s="18"/>
      <c r="N553" s="165"/>
      <c r="O553" s="165"/>
      <c r="P553" s="18"/>
      <c r="Q553" s="18"/>
      <c r="R553" s="18"/>
      <c r="S553" s="18"/>
      <c r="T553" s="18"/>
      <c r="U553" s="18"/>
      <c r="V553" s="18"/>
      <c r="W553" s="18"/>
      <c r="X553" s="165"/>
      <c r="Y553" s="165"/>
      <c r="Z553" s="18"/>
      <c r="AA553" s="18"/>
      <c r="AB553" s="18"/>
      <c r="AC553" s="18"/>
      <c r="AD553" s="18"/>
      <c r="AE553" s="18"/>
    </row>
    <row r="554" spans="1:31" s="11" customFormat="1" ht="15" customHeight="1" x14ac:dyDescent="0.3">
      <c r="A554" s="59"/>
      <c r="B554" s="80"/>
      <c r="C554" s="174"/>
      <c r="D554" s="174"/>
      <c r="E554" s="17"/>
      <c r="F554" s="18"/>
      <c r="G554" s="18"/>
      <c r="H554" s="18"/>
      <c r="I554" s="18"/>
      <c r="J554" s="18"/>
      <c r="K554" s="18"/>
      <c r="L554" s="18"/>
      <c r="M554" s="18"/>
      <c r="N554" s="165"/>
      <c r="O554" s="165"/>
      <c r="P554" s="18"/>
      <c r="Q554" s="18"/>
      <c r="R554" s="18"/>
      <c r="S554" s="18"/>
      <c r="T554" s="18"/>
      <c r="U554" s="18"/>
      <c r="V554" s="18"/>
      <c r="W554" s="18"/>
      <c r="X554" s="165"/>
      <c r="Y554" s="165"/>
      <c r="Z554" s="18"/>
      <c r="AA554" s="18"/>
      <c r="AB554" s="18"/>
      <c r="AC554" s="18"/>
      <c r="AD554" s="18"/>
      <c r="AE554" s="18"/>
    </row>
    <row r="555" spans="1:31" s="11" customFormat="1" ht="15" customHeight="1" x14ac:dyDescent="0.3">
      <c r="A555" s="59"/>
      <c r="B555" s="80"/>
      <c r="C555" s="174"/>
      <c r="D555" s="174"/>
      <c r="E555" s="17"/>
      <c r="F555" s="18"/>
      <c r="G555" s="18"/>
      <c r="H555" s="18"/>
      <c r="I555" s="18"/>
      <c r="J555" s="18"/>
      <c r="K555" s="18"/>
      <c r="L555" s="18"/>
      <c r="M555" s="18"/>
      <c r="N555" s="165"/>
      <c r="O555" s="165"/>
      <c r="P555" s="18"/>
      <c r="Q555" s="18"/>
      <c r="R555" s="18"/>
      <c r="S555" s="18"/>
      <c r="T555" s="18"/>
      <c r="U555" s="18"/>
      <c r="V555" s="18"/>
      <c r="W555" s="18"/>
      <c r="X555" s="165"/>
      <c r="Y555" s="165"/>
      <c r="Z555" s="18"/>
      <c r="AA555" s="18"/>
      <c r="AB555" s="18"/>
      <c r="AC555" s="18"/>
      <c r="AD555" s="18"/>
      <c r="AE555" s="18"/>
    </row>
    <row r="556" spans="1:31" s="11" customFormat="1" ht="15" customHeight="1" x14ac:dyDescent="0.3">
      <c r="A556" s="59"/>
      <c r="B556" s="80"/>
      <c r="C556" s="174"/>
      <c r="D556" s="174"/>
      <c r="E556" s="17"/>
      <c r="F556" s="18"/>
      <c r="G556" s="18"/>
      <c r="H556" s="18"/>
      <c r="I556" s="18"/>
      <c r="J556" s="18"/>
      <c r="K556" s="18"/>
      <c r="L556" s="18"/>
      <c r="M556" s="18"/>
      <c r="N556" s="165"/>
      <c r="O556" s="165"/>
      <c r="P556" s="18"/>
      <c r="Q556" s="18"/>
      <c r="R556" s="18"/>
      <c r="S556" s="18"/>
      <c r="T556" s="18"/>
      <c r="U556" s="18"/>
      <c r="V556" s="18"/>
      <c r="W556" s="18"/>
      <c r="X556" s="165"/>
      <c r="Y556" s="165"/>
      <c r="Z556" s="18"/>
      <c r="AA556" s="18"/>
      <c r="AB556" s="18"/>
      <c r="AC556" s="18"/>
      <c r="AD556" s="18"/>
      <c r="AE556" s="18"/>
    </row>
    <row r="557" spans="1:31" s="11" customFormat="1" ht="15" customHeight="1" x14ac:dyDescent="0.3">
      <c r="A557" s="59"/>
      <c r="B557" s="80"/>
      <c r="C557" s="174"/>
      <c r="D557" s="174"/>
      <c r="E557" s="17"/>
      <c r="F557" s="18"/>
      <c r="G557" s="18"/>
      <c r="H557" s="18"/>
      <c r="I557" s="18"/>
      <c r="J557" s="18"/>
      <c r="K557" s="18"/>
      <c r="L557" s="18"/>
      <c r="M557" s="18"/>
      <c r="N557" s="165"/>
      <c r="O557" s="165"/>
      <c r="P557" s="18"/>
      <c r="Q557" s="18"/>
      <c r="R557" s="18"/>
      <c r="S557" s="18"/>
      <c r="T557" s="18"/>
      <c r="U557" s="18"/>
      <c r="V557" s="18"/>
      <c r="W557" s="18"/>
      <c r="X557" s="165"/>
      <c r="Y557" s="165"/>
      <c r="Z557" s="18"/>
      <c r="AA557" s="18"/>
      <c r="AB557" s="18"/>
      <c r="AC557" s="18"/>
      <c r="AD557" s="18"/>
      <c r="AE557" s="18"/>
    </row>
    <row r="558" spans="1:31" s="11" customFormat="1" ht="15" customHeight="1" x14ac:dyDescent="0.3">
      <c r="A558" s="59"/>
      <c r="B558" s="80"/>
      <c r="C558" s="174"/>
      <c r="D558" s="174"/>
      <c r="E558" s="17"/>
      <c r="F558" s="18"/>
      <c r="G558" s="18"/>
      <c r="H558" s="18"/>
      <c r="I558" s="18"/>
      <c r="J558" s="18"/>
      <c r="K558" s="18"/>
      <c r="L558" s="18"/>
      <c r="M558" s="18"/>
      <c r="N558" s="165"/>
      <c r="O558" s="165"/>
      <c r="P558" s="18"/>
      <c r="Q558" s="18"/>
      <c r="R558" s="18"/>
      <c r="S558" s="18"/>
      <c r="T558" s="18"/>
      <c r="U558" s="18"/>
      <c r="V558" s="18"/>
      <c r="W558" s="18"/>
      <c r="X558" s="165"/>
      <c r="Y558" s="165"/>
      <c r="Z558" s="18"/>
      <c r="AA558" s="18"/>
      <c r="AB558" s="18"/>
      <c r="AC558" s="18"/>
      <c r="AD558" s="18"/>
      <c r="AE558" s="18"/>
    </row>
    <row r="559" spans="1:31" s="11" customFormat="1" ht="15" customHeight="1" x14ac:dyDescent="0.3">
      <c r="A559" s="59"/>
      <c r="B559" s="80"/>
      <c r="C559" s="174"/>
      <c r="D559" s="174"/>
      <c r="E559" s="17"/>
      <c r="F559" s="18"/>
      <c r="G559" s="18"/>
      <c r="H559" s="18"/>
      <c r="I559" s="18"/>
      <c r="J559" s="18"/>
      <c r="K559" s="18"/>
      <c r="L559" s="18"/>
      <c r="M559" s="18"/>
      <c r="N559" s="165"/>
      <c r="O559" s="165"/>
      <c r="P559" s="18"/>
      <c r="Q559" s="18"/>
      <c r="R559" s="18"/>
      <c r="S559" s="18"/>
      <c r="T559" s="18"/>
      <c r="U559" s="18"/>
      <c r="V559" s="18"/>
      <c r="W559" s="18"/>
      <c r="X559" s="165"/>
      <c r="Y559" s="165"/>
      <c r="Z559" s="18"/>
      <c r="AA559" s="18"/>
      <c r="AB559" s="18"/>
      <c r="AC559" s="18"/>
      <c r="AD559" s="18"/>
      <c r="AE559" s="18"/>
    </row>
    <row r="560" spans="1:31" s="11" customFormat="1" ht="15" customHeight="1" x14ac:dyDescent="0.3">
      <c r="A560" s="59"/>
      <c r="B560" s="80"/>
      <c r="C560" s="174"/>
      <c r="D560" s="174"/>
      <c r="E560" s="17"/>
      <c r="F560" s="18"/>
      <c r="G560" s="18"/>
      <c r="H560" s="18"/>
      <c r="I560" s="18"/>
      <c r="J560" s="18"/>
      <c r="K560" s="18"/>
      <c r="L560" s="18"/>
      <c r="M560" s="18"/>
      <c r="N560" s="165"/>
      <c r="O560" s="165"/>
      <c r="P560" s="18"/>
      <c r="Q560" s="18"/>
      <c r="R560" s="18"/>
      <c r="S560" s="18"/>
      <c r="T560" s="18"/>
      <c r="U560" s="18"/>
      <c r="V560" s="18"/>
      <c r="W560" s="18"/>
      <c r="X560" s="165"/>
      <c r="Y560" s="165"/>
      <c r="Z560" s="18"/>
      <c r="AA560" s="18"/>
      <c r="AB560" s="18"/>
      <c r="AC560" s="18"/>
      <c r="AD560" s="18"/>
      <c r="AE560" s="18"/>
    </row>
    <row r="561" spans="1:31" s="11" customFormat="1" ht="15" customHeight="1" x14ac:dyDescent="0.3">
      <c r="A561" s="59"/>
      <c r="B561" s="80"/>
      <c r="C561" s="174"/>
      <c r="D561" s="174"/>
      <c r="E561" s="17"/>
      <c r="F561" s="18"/>
      <c r="G561" s="18"/>
      <c r="H561" s="18"/>
      <c r="I561" s="18"/>
      <c r="J561" s="18"/>
      <c r="K561" s="18"/>
      <c r="L561" s="18"/>
      <c r="M561" s="18"/>
      <c r="N561" s="165"/>
      <c r="O561" s="165"/>
      <c r="P561" s="18"/>
      <c r="Q561" s="18"/>
      <c r="R561" s="18"/>
      <c r="S561" s="18"/>
      <c r="T561" s="18"/>
      <c r="U561" s="18"/>
      <c r="V561" s="18"/>
      <c r="W561" s="18"/>
      <c r="X561" s="165"/>
      <c r="Y561" s="165"/>
      <c r="Z561" s="18"/>
      <c r="AA561" s="18"/>
      <c r="AB561" s="18"/>
      <c r="AC561" s="18"/>
      <c r="AD561" s="18"/>
      <c r="AE561" s="18"/>
    </row>
    <row r="562" spans="1:31" s="11" customFormat="1" ht="15" customHeight="1" x14ac:dyDescent="0.3">
      <c r="A562" s="59"/>
      <c r="B562" s="80"/>
      <c r="C562" s="174"/>
      <c r="D562" s="174"/>
      <c r="E562" s="17"/>
      <c r="F562" s="18"/>
      <c r="G562" s="18"/>
      <c r="H562" s="18"/>
      <c r="I562" s="18"/>
      <c r="J562" s="18"/>
      <c r="K562" s="18"/>
      <c r="L562" s="18"/>
      <c r="M562" s="18"/>
      <c r="N562" s="165"/>
      <c r="O562" s="165"/>
      <c r="P562" s="18"/>
      <c r="Q562" s="18"/>
      <c r="R562" s="18"/>
      <c r="S562" s="18"/>
      <c r="T562" s="18"/>
      <c r="U562" s="18"/>
      <c r="V562" s="18"/>
      <c r="W562" s="18"/>
      <c r="X562" s="165"/>
      <c r="Y562" s="165"/>
      <c r="Z562" s="18"/>
      <c r="AA562" s="18"/>
      <c r="AB562" s="18"/>
      <c r="AC562" s="18"/>
      <c r="AD562" s="18"/>
      <c r="AE562" s="18"/>
    </row>
    <row r="563" spans="1:31" s="11" customFormat="1" ht="15" customHeight="1" x14ac:dyDescent="0.3">
      <c r="A563" s="59"/>
      <c r="B563" s="80"/>
      <c r="C563" s="174"/>
      <c r="D563" s="174"/>
      <c r="E563" s="17"/>
      <c r="F563" s="18"/>
      <c r="G563" s="18"/>
      <c r="H563" s="18"/>
      <c r="I563" s="18"/>
      <c r="J563" s="18"/>
      <c r="K563" s="18"/>
      <c r="L563" s="18"/>
      <c r="M563" s="18"/>
      <c r="N563" s="165"/>
      <c r="O563" s="165"/>
      <c r="P563" s="18"/>
      <c r="Q563" s="18"/>
      <c r="R563" s="18"/>
      <c r="S563" s="18"/>
      <c r="T563" s="18"/>
      <c r="U563" s="18"/>
      <c r="V563" s="18"/>
      <c r="W563" s="18"/>
      <c r="X563" s="165"/>
      <c r="Y563" s="165"/>
      <c r="Z563" s="18"/>
      <c r="AA563" s="18"/>
      <c r="AB563" s="18"/>
      <c r="AC563" s="18"/>
      <c r="AD563" s="18"/>
      <c r="AE563" s="18"/>
    </row>
    <row r="564" spans="1:31" s="11" customFormat="1" ht="15" customHeight="1" x14ac:dyDescent="0.3">
      <c r="A564" s="59"/>
      <c r="B564" s="80"/>
      <c r="C564" s="174"/>
      <c r="D564" s="174"/>
      <c r="E564" s="17"/>
      <c r="F564" s="18"/>
      <c r="G564" s="18"/>
      <c r="H564" s="18"/>
      <c r="I564" s="18"/>
      <c r="J564" s="18"/>
      <c r="K564" s="18"/>
      <c r="L564" s="18"/>
      <c r="M564" s="18"/>
      <c r="N564" s="165"/>
      <c r="O564" s="165"/>
      <c r="P564" s="18"/>
      <c r="Q564" s="18"/>
      <c r="R564" s="18"/>
      <c r="S564" s="18"/>
      <c r="T564" s="18"/>
      <c r="U564" s="18"/>
      <c r="V564" s="18"/>
      <c r="W564" s="18"/>
      <c r="X564" s="165"/>
      <c r="Y564" s="165"/>
      <c r="Z564" s="18"/>
      <c r="AA564" s="18"/>
      <c r="AB564" s="18"/>
      <c r="AC564" s="18"/>
      <c r="AD564" s="18"/>
      <c r="AE564" s="18"/>
    </row>
    <row r="565" spans="1:31" s="11" customFormat="1" ht="15" customHeight="1" x14ac:dyDescent="0.3">
      <c r="A565" s="59"/>
      <c r="B565" s="80"/>
      <c r="C565" s="174"/>
      <c r="D565" s="174"/>
      <c r="E565" s="17"/>
      <c r="F565" s="18"/>
      <c r="G565" s="18"/>
      <c r="H565" s="18"/>
      <c r="I565" s="18"/>
      <c r="J565" s="18"/>
      <c r="K565" s="18"/>
      <c r="L565" s="18"/>
      <c r="M565" s="18"/>
      <c r="N565" s="165"/>
      <c r="O565" s="165"/>
      <c r="P565" s="18"/>
      <c r="Q565" s="18"/>
      <c r="R565" s="18"/>
      <c r="S565" s="18"/>
      <c r="T565" s="18"/>
      <c r="U565" s="18"/>
      <c r="V565" s="18"/>
      <c r="W565" s="18"/>
      <c r="X565" s="165"/>
      <c r="Y565" s="165"/>
      <c r="Z565" s="18"/>
      <c r="AA565" s="18"/>
      <c r="AB565" s="18"/>
      <c r="AC565" s="18"/>
      <c r="AD565" s="18"/>
      <c r="AE565" s="18"/>
    </row>
    <row r="566" spans="1:31" s="11" customFormat="1" ht="15" customHeight="1" x14ac:dyDescent="0.3">
      <c r="A566" s="59"/>
      <c r="B566" s="80"/>
      <c r="C566" s="174"/>
      <c r="D566" s="174"/>
      <c r="E566" s="17"/>
      <c r="F566" s="18"/>
      <c r="G566" s="18"/>
      <c r="H566" s="18"/>
      <c r="I566" s="18"/>
      <c r="J566" s="18"/>
      <c r="K566" s="18"/>
      <c r="L566" s="18"/>
      <c r="M566" s="18"/>
      <c r="N566" s="165"/>
      <c r="O566" s="165"/>
      <c r="P566" s="18"/>
      <c r="Q566" s="18"/>
      <c r="R566" s="18"/>
      <c r="S566" s="18"/>
      <c r="T566" s="18"/>
      <c r="U566" s="18"/>
      <c r="V566" s="18"/>
      <c r="W566" s="18"/>
      <c r="X566" s="165"/>
      <c r="Y566" s="165"/>
      <c r="Z566" s="18"/>
      <c r="AA566" s="18"/>
      <c r="AB566" s="18"/>
      <c r="AC566" s="18"/>
      <c r="AD566" s="18"/>
      <c r="AE566" s="18"/>
    </row>
    <row r="567" spans="1:31" s="11" customFormat="1" ht="15" customHeight="1" x14ac:dyDescent="0.3">
      <c r="A567" s="59"/>
      <c r="B567" s="80"/>
      <c r="C567" s="174"/>
      <c r="D567" s="174"/>
      <c r="E567" s="17"/>
      <c r="F567" s="18"/>
      <c r="G567" s="18"/>
      <c r="H567" s="18"/>
      <c r="I567" s="18"/>
      <c r="J567" s="18"/>
      <c r="K567" s="18"/>
      <c r="L567" s="18"/>
      <c r="M567" s="18"/>
      <c r="N567" s="165"/>
      <c r="O567" s="165"/>
      <c r="P567" s="18"/>
      <c r="Q567" s="18"/>
      <c r="R567" s="18"/>
      <c r="S567" s="18"/>
      <c r="T567" s="18"/>
      <c r="U567" s="18"/>
      <c r="V567" s="18"/>
      <c r="W567" s="18"/>
      <c r="X567" s="165"/>
      <c r="Y567" s="165"/>
      <c r="Z567" s="18"/>
      <c r="AA567" s="18"/>
      <c r="AB567" s="18"/>
      <c r="AC567" s="18"/>
      <c r="AD567" s="18"/>
      <c r="AE567" s="18"/>
    </row>
    <row r="568" spans="1:31" s="11" customFormat="1" ht="15" customHeight="1" x14ac:dyDescent="0.3">
      <c r="A568" s="59"/>
      <c r="B568" s="80"/>
      <c r="C568" s="174"/>
      <c r="D568" s="174"/>
      <c r="E568" s="17"/>
      <c r="F568" s="18"/>
      <c r="G568" s="18"/>
      <c r="H568" s="18"/>
      <c r="I568" s="18"/>
      <c r="J568" s="18"/>
      <c r="K568" s="18"/>
      <c r="L568" s="18"/>
      <c r="M568" s="18"/>
      <c r="N568" s="165"/>
      <c r="O568" s="165"/>
      <c r="P568" s="18"/>
      <c r="Q568" s="18"/>
      <c r="R568" s="18"/>
      <c r="S568" s="18"/>
      <c r="T568" s="18"/>
      <c r="U568" s="18"/>
      <c r="V568" s="18"/>
      <c r="W568" s="18"/>
      <c r="X568" s="165"/>
      <c r="Y568" s="165"/>
      <c r="Z568" s="18"/>
      <c r="AA568" s="18"/>
      <c r="AB568" s="18"/>
      <c r="AC568" s="18"/>
      <c r="AD568" s="18"/>
      <c r="AE568" s="18"/>
    </row>
    <row r="569" spans="1:31" s="11" customFormat="1" ht="15" customHeight="1" x14ac:dyDescent="0.3">
      <c r="A569" s="59"/>
      <c r="B569" s="80"/>
      <c r="C569" s="174"/>
      <c r="D569" s="174"/>
      <c r="E569" s="17"/>
      <c r="F569" s="18"/>
      <c r="G569" s="18"/>
      <c r="H569" s="18"/>
      <c r="I569" s="18"/>
      <c r="J569" s="18"/>
      <c r="K569" s="18"/>
      <c r="L569" s="18"/>
      <c r="M569" s="18"/>
      <c r="N569" s="165"/>
      <c r="O569" s="165"/>
      <c r="P569" s="18"/>
      <c r="Q569" s="18"/>
      <c r="R569" s="18"/>
      <c r="S569" s="18"/>
      <c r="T569" s="18"/>
      <c r="U569" s="18"/>
      <c r="V569" s="18"/>
      <c r="W569" s="18"/>
      <c r="X569" s="165"/>
      <c r="Y569" s="165"/>
      <c r="Z569" s="18"/>
      <c r="AA569" s="18"/>
      <c r="AB569" s="18"/>
      <c r="AC569" s="18"/>
      <c r="AD569" s="18"/>
      <c r="AE569" s="18"/>
    </row>
    <row r="570" spans="1:31" s="11" customFormat="1" ht="15" customHeight="1" x14ac:dyDescent="0.3">
      <c r="A570" s="59"/>
      <c r="B570" s="80"/>
      <c r="C570" s="174"/>
      <c r="D570" s="174"/>
      <c r="E570" s="17"/>
      <c r="F570" s="18"/>
      <c r="G570" s="18"/>
      <c r="H570" s="18"/>
      <c r="I570" s="18"/>
      <c r="J570" s="18"/>
      <c r="K570" s="18"/>
      <c r="L570" s="18"/>
      <c r="M570" s="18"/>
      <c r="N570" s="165"/>
      <c r="O570" s="165"/>
      <c r="P570" s="18"/>
      <c r="Q570" s="18"/>
      <c r="R570" s="18"/>
      <c r="S570" s="18"/>
      <c r="T570" s="18"/>
      <c r="U570" s="18"/>
      <c r="V570" s="18"/>
      <c r="W570" s="18"/>
      <c r="X570" s="165"/>
      <c r="Y570" s="165"/>
      <c r="Z570" s="18"/>
      <c r="AA570" s="18"/>
      <c r="AB570" s="18"/>
      <c r="AC570" s="18"/>
      <c r="AD570" s="18"/>
      <c r="AE570" s="18"/>
    </row>
    <row r="571" spans="1:31" s="11" customFormat="1" ht="15" customHeight="1" x14ac:dyDescent="0.3">
      <c r="A571" s="59"/>
      <c r="B571" s="80"/>
      <c r="C571" s="174"/>
      <c r="D571" s="174"/>
      <c r="E571" s="17"/>
      <c r="F571" s="18"/>
      <c r="G571" s="18"/>
      <c r="H571" s="18"/>
      <c r="I571" s="18"/>
      <c r="J571" s="18"/>
      <c r="K571" s="18"/>
      <c r="L571" s="18"/>
      <c r="M571" s="18"/>
      <c r="N571" s="165"/>
      <c r="O571" s="165"/>
      <c r="P571" s="18"/>
      <c r="Q571" s="18"/>
      <c r="R571" s="18"/>
      <c r="S571" s="18"/>
      <c r="T571" s="18"/>
      <c r="U571" s="18"/>
      <c r="V571" s="18"/>
      <c r="W571" s="18"/>
      <c r="X571" s="165"/>
      <c r="Y571" s="165"/>
      <c r="Z571" s="18"/>
      <c r="AA571" s="18"/>
      <c r="AB571" s="18"/>
      <c r="AC571" s="18"/>
      <c r="AD571" s="18"/>
      <c r="AE571" s="18"/>
    </row>
    <row r="572" spans="1:31" s="11" customFormat="1" ht="15" customHeight="1" x14ac:dyDescent="0.3">
      <c r="A572" s="59"/>
      <c r="B572" s="80"/>
      <c r="C572" s="174"/>
      <c r="D572" s="174"/>
      <c r="E572" s="17"/>
      <c r="F572" s="18"/>
      <c r="G572" s="18"/>
      <c r="H572" s="18"/>
      <c r="I572" s="18"/>
      <c r="J572" s="18"/>
      <c r="K572" s="18"/>
      <c r="L572" s="18"/>
      <c r="M572" s="18"/>
      <c r="N572" s="165"/>
      <c r="O572" s="165"/>
      <c r="P572" s="18"/>
      <c r="Q572" s="18"/>
      <c r="R572" s="18"/>
      <c r="S572" s="18"/>
      <c r="T572" s="18"/>
      <c r="U572" s="18"/>
      <c r="V572" s="18"/>
      <c r="W572" s="18"/>
      <c r="X572" s="165"/>
      <c r="Y572" s="165"/>
      <c r="Z572" s="18"/>
      <c r="AA572" s="18"/>
      <c r="AB572" s="18"/>
      <c r="AC572" s="18"/>
      <c r="AD572" s="18"/>
      <c r="AE572" s="18"/>
    </row>
    <row r="573" spans="1:31" s="11" customFormat="1" ht="15" customHeight="1" x14ac:dyDescent="0.3">
      <c r="A573" s="59"/>
      <c r="B573" s="80"/>
      <c r="C573" s="174"/>
      <c r="D573" s="174"/>
      <c r="E573" s="17"/>
      <c r="F573" s="18"/>
      <c r="G573" s="18"/>
      <c r="H573" s="18"/>
      <c r="I573" s="18"/>
      <c r="J573" s="18"/>
      <c r="K573" s="18"/>
      <c r="L573" s="18"/>
      <c r="M573" s="18"/>
      <c r="N573" s="165"/>
      <c r="O573" s="165"/>
      <c r="P573" s="18"/>
      <c r="Q573" s="18"/>
      <c r="R573" s="18"/>
      <c r="S573" s="18"/>
      <c r="T573" s="18"/>
      <c r="U573" s="18"/>
      <c r="V573" s="18"/>
      <c r="W573" s="18"/>
      <c r="X573" s="165"/>
      <c r="Y573" s="165"/>
      <c r="Z573" s="18"/>
      <c r="AA573" s="18"/>
      <c r="AB573" s="18"/>
      <c r="AC573" s="18"/>
      <c r="AD573" s="18"/>
      <c r="AE573" s="18"/>
    </row>
    <row r="574" spans="1:31" s="11" customFormat="1" ht="15" customHeight="1" x14ac:dyDescent="0.3">
      <c r="A574" s="59"/>
      <c r="B574" s="80"/>
      <c r="C574" s="174"/>
      <c r="D574" s="174"/>
      <c r="E574" s="17"/>
      <c r="F574" s="18"/>
      <c r="G574" s="18"/>
      <c r="H574" s="18"/>
      <c r="I574" s="18"/>
      <c r="J574" s="18"/>
      <c r="K574" s="18"/>
      <c r="L574" s="18"/>
      <c r="M574" s="18"/>
      <c r="N574" s="165"/>
      <c r="O574" s="165"/>
      <c r="P574" s="18"/>
      <c r="Q574" s="18"/>
      <c r="R574" s="18"/>
      <c r="S574" s="18"/>
      <c r="T574" s="18"/>
      <c r="U574" s="18"/>
      <c r="V574" s="18"/>
      <c r="W574" s="18"/>
      <c r="X574" s="165"/>
      <c r="Y574" s="165"/>
      <c r="Z574" s="18"/>
      <c r="AA574" s="18"/>
      <c r="AB574" s="18"/>
      <c r="AC574" s="18"/>
      <c r="AD574" s="18"/>
      <c r="AE574" s="18"/>
    </row>
    <row r="575" spans="1:31" s="11" customFormat="1" ht="15" customHeight="1" x14ac:dyDescent="0.3">
      <c r="A575" s="59"/>
      <c r="B575" s="80"/>
      <c r="C575" s="174"/>
      <c r="D575" s="174"/>
      <c r="E575" s="17"/>
      <c r="F575" s="18"/>
      <c r="G575" s="18"/>
      <c r="H575" s="18"/>
      <c r="I575" s="18"/>
      <c r="J575" s="18"/>
      <c r="K575" s="18"/>
      <c r="L575" s="18"/>
      <c r="M575" s="18"/>
      <c r="N575" s="165"/>
      <c r="O575" s="165"/>
      <c r="P575" s="18"/>
      <c r="Q575" s="18"/>
      <c r="R575" s="18"/>
      <c r="S575" s="18"/>
      <c r="T575" s="18"/>
      <c r="U575" s="18"/>
      <c r="V575" s="18"/>
      <c r="W575" s="18"/>
      <c r="X575" s="165"/>
      <c r="Y575" s="165"/>
      <c r="Z575" s="18"/>
      <c r="AA575" s="18"/>
      <c r="AB575" s="18"/>
      <c r="AC575" s="18"/>
      <c r="AD575" s="18"/>
      <c r="AE575" s="18"/>
    </row>
    <row r="576" spans="1:31" s="11" customFormat="1" ht="15" customHeight="1" x14ac:dyDescent="0.3">
      <c r="A576" s="59"/>
      <c r="B576" s="80"/>
      <c r="C576" s="174"/>
      <c r="D576" s="174"/>
      <c r="E576" s="17"/>
      <c r="F576" s="18"/>
      <c r="G576" s="18"/>
      <c r="H576" s="18"/>
      <c r="I576" s="18"/>
      <c r="J576" s="18"/>
      <c r="K576" s="18"/>
      <c r="L576" s="18"/>
      <c r="M576" s="18"/>
      <c r="N576" s="165"/>
      <c r="O576" s="165"/>
      <c r="P576" s="18"/>
      <c r="Q576" s="18"/>
      <c r="R576" s="18"/>
      <c r="S576" s="18"/>
      <c r="T576" s="18"/>
      <c r="U576" s="18"/>
      <c r="V576" s="18"/>
      <c r="W576" s="18"/>
      <c r="X576" s="165"/>
      <c r="Y576" s="165"/>
      <c r="Z576" s="18"/>
      <c r="AA576" s="18"/>
      <c r="AB576" s="18"/>
      <c r="AC576" s="18"/>
      <c r="AD576" s="18"/>
      <c r="AE576" s="18"/>
    </row>
    <row r="577" spans="1:31" s="11" customFormat="1" ht="15" customHeight="1" x14ac:dyDescent="0.3">
      <c r="A577" s="59"/>
      <c r="B577" s="80"/>
      <c r="C577" s="174"/>
      <c r="D577" s="174"/>
      <c r="E577" s="17"/>
      <c r="F577" s="18"/>
      <c r="G577" s="18"/>
      <c r="H577" s="18"/>
      <c r="I577" s="18"/>
      <c r="J577" s="18"/>
      <c r="K577" s="18"/>
      <c r="L577" s="18"/>
      <c r="M577" s="18"/>
      <c r="N577" s="165"/>
      <c r="O577" s="165"/>
      <c r="P577" s="18"/>
      <c r="Q577" s="18"/>
      <c r="R577" s="18"/>
      <c r="S577" s="18"/>
      <c r="T577" s="18"/>
      <c r="U577" s="18"/>
      <c r="V577" s="18"/>
      <c r="W577" s="18"/>
      <c r="X577" s="165"/>
      <c r="Y577" s="165"/>
      <c r="Z577" s="18"/>
      <c r="AA577" s="18"/>
      <c r="AB577" s="18"/>
      <c r="AC577" s="18"/>
      <c r="AD577" s="18"/>
      <c r="AE577" s="18"/>
    </row>
    <row r="578" spans="1:31" s="11" customFormat="1" ht="15" customHeight="1" x14ac:dyDescent="0.3">
      <c r="A578" s="59"/>
      <c r="B578" s="80"/>
      <c r="C578" s="174"/>
      <c r="D578" s="174"/>
      <c r="E578" s="17"/>
      <c r="F578" s="18"/>
      <c r="G578" s="18"/>
      <c r="H578" s="18"/>
      <c r="I578" s="18"/>
      <c r="J578" s="18"/>
      <c r="K578" s="18"/>
      <c r="L578" s="18"/>
      <c r="M578" s="18"/>
      <c r="N578" s="165"/>
      <c r="O578" s="165"/>
      <c r="P578" s="18"/>
      <c r="Q578" s="18"/>
      <c r="R578" s="18"/>
      <c r="S578" s="18"/>
      <c r="T578" s="18"/>
      <c r="U578" s="18"/>
      <c r="V578" s="18"/>
      <c r="W578" s="18"/>
      <c r="X578" s="165"/>
      <c r="Y578" s="165"/>
      <c r="Z578" s="18"/>
      <c r="AA578" s="18"/>
      <c r="AB578" s="18"/>
      <c r="AC578" s="18"/>
      <c r="AD578" s="18"/>
      <c r="AE578" s="18"/>
    </row>
    <row r="579" spans="1:31" s="11" customFormat="1" ht="15" customHeight="1" x14ac:dyDescent="0.3">
      <c r="A579" s="59"/>
      <c r="B579" s="80"/>
      <c r="C579" s="174"/>
      <c r="D579" s="174"/>
      <c r="E579" s="17"/>
      <c r="F579" s="18"/>
      <c r="G579" s="18"/>
      <c r="H579" s="18"/>
      <c r="I579" s="18"/>
      <c r="J579" s="18"/>
      <c r="K579" s="18"/>
      <c r="L579" s="18"/>
      <c r="M579" s="18"/>
      <c r="N579" s="165"/>
      <c r="O579" s="165"/>
      <c r="P579" s="18"/>
      <c r="Q579" s="18"/>
      <c r="R579" s="18"/>
      <c r="S579" s="18"/>
      <c r="T579" s="18"/>
      <c r="U579" s="18"/>
      <c r="V579" s="18"/>
      <c r="W579" s="18"/>
      <c r="X579" s="165"/>
      <c r="Y579" s="165"/>
      <c r="Z579" s="18"/>
      <c r="AA579" s="18"/>
      <c r="AB579" s="18"/>
      <c r="AC579" s="18"/>
      <c r="AD579" s="18"/>
      <c r="AE579" s="18"/>
    </row>
    <row r="580" spans="1:31" s="11" customFormat="1" ht="15" customHeight="1" x14ac:dyDescent="0.3">
      <c r="A580" s="59"/>
      <c r="B580" s="80"/>
      <c r="C580" s="174"/>
      <c r="D580" s="174"/>
      <c r="E580" s="17"/>
      <c r="F580" s="18"/>
      <c r="G580" s="18"/>
      <c r="H580" s="18"/>
      <c r="I580" s="18"/>
      <c r="J580" s="18"/>
      <c r="K580" s="18"/>
      <c r="L580" s="18"/>
      <c r="M580" s="18"/>
      <c r="N580" s="165"/>
      <c r="O580" s="165"/>
      <c r="P580" s="18"/>
      <c r="Q580" s="18"/>
      <c r="R580" s="18"/>
      <c r="S580" s="18"/>
      <c r="T580" s="18"/>
      <c r="U580" s="18"/>
      <c r="V580" s="18"/>
      <c r="W580" s="18"/>
      <c r="X580" s="165"/>
      <c r="Y580" s="165"/>
      <c r="Z580" s="18"/>
      <c r="AA580" s="18"/>
      <c r="AB580" s="18"/>
      <c r="AC580" s="18"/>
      <c r="AD580" s="18"/>
      <c r="AE580" s="18"/>
    </row>
    <row r="581" spans="1:31" s="11" customFormat="1" ht="15" customHeight="1" x14ac:dyDescent="0.3">
      <c r="A581" s="59"/>
      <c r="B581" s="80"/>
      <c r="C581" s="174"/>
      <c r="D581" s="174"/>
      <c r="E581" s="17"/>
      <c r="F581" s="18"/>
      <c r="G581" s="18"/>
      <c r="H581" s="18"/>
      <c r="I581" s="18"/>
      <c r="J581" s="18"/>
      <c r="K581" s="18"/>
      <c r="L581" s="18"/>
      <c r="M581" s="18"/>
      <c r="N581" s="165"/>
      <c r="O581" s="165"/>
      <c r="P581" s="18"/>
      <c r="Q581" s="18"/>
      <c r="R581" s="18"/>
      <c r="S581" s="18"/>
      <c r="T581" s="18"/>
      <c r="U581" s="18"/>
      <c r="V581" s="18"/>
      <c r="W581" s="18"/>
      <c r="X581" s="165"/>
      <c r="Y581" s="165"/>
      <c r="Z581" s="18"/>
      <c r="AA581" s="18"/>
      <c r="AB581" s="18"/>
      <c r="AC581" s="18"/>
      <c r="AD581" s="18"/>
      <c r="AE581" s="18"/>
    </row>
    <row r="582" spans="1:31" s="11" customFormat="1" ht="15" customHeight="1" x14ac:dyDescent="0.3">
      <c r="A582" s="59"/>
      <c r="B582" s="80"/>
      <c r="C582" s="174"/>
      <c r="D582" s="174"/>
      <c r="E582" s="17"/>
      <c r="F582" s="18"/>
      <c r="G582" s="18"/>
      <c r="H582" s="18"/>
      <c r="I582" s="18"/>
      <c r="J582" s="18"/>
      <c r="K582" s="18"/>
      <c r="L582" s="18"/>
      <c r="M582" s="18"/>
      <c r="N582" s="165"/>
      <c r="O582" s="165"/>
      <c r="P582" s="18"/>
      <c r="Q582" s="18"/>
      <c r="R582" s="18"/>
      <c r="S582" s="18"/>
      <c r="T582" s="18"/>
      <c r="U582" s="18"/>
      <c r="V582" s="18"/>
      <c r="W582" s="18"/>
      <c r="X582" s="165"/>
      <c r="Y582" s="165"/>
      <c r="Z582" s="18"/>
      <c r="AA582" s="18"/>
      <c r="AB582" s="18"/>
      <c r="AC582" s="18"/>
      <c r="AD582" s="18"/>
      <c r="AE582" s="18"/>
    </row>
    <row r="583" spans="1:31" s="11" customFormat="1" ht="15" customHeight="1" x14ac:dyDescent="0.3">
      <c r="A583" s="59"/>
      <c r="B583" s="80"/>
      <c r="C583" s="174"/>
      <c r="D583" s="174"/>
      <c r="E583" s="17"/>
      <c r="F583" s="18"/>
      <c r="G583" s="18"/>
      <c r="H583" s="18"/>
      <c r="I583" s="18"/>
      <c r="J583" s="18"/>
      <c r="K583" s="18"/>
      <c r="L583" s="18"/>
      <c r="M583" s="18"/>
      <c r="N583" s="165"/>
      <c r="O583" s="165"/>
      <c r="P583" s="18"/>
      <c r="Q583" s="18"/>
      <c r="R583" s="18"/>
      <c r="S583" s="18"/>
      <c r="T583" s="18"/>
      <c r="U583" s="18"/>
      <c r="V583" s="18"/>
      <c r="W583" s="18"/>
      <c r="X583" s="165"/>
      <c r="Y583" s="165"/>
      <c r="Z583" s="18"/>
      <c r="AA583" s="18"/>
      <c r="AB583" s="18"/>
      <c r="AC583" s="18"/>
      <c r="AD583" s="18"/>
      <c r="AE583" s="18"/>
    </row>
    <row r="584" spans="1:31" s="11" customFormat="1" ht="15" customHeight="1" x14ac:dyDescent="0.3">
      <c r="A584" s="59"/>
      <c r="B584" s="80"/>
      <c r="C584" s="174"/>
      <c r="D584" s="174"/>
      <c r="E584" s="17"/>
      <c r="F584" s="18"/>
      <c r="G584" s="18"/>
      <c r="H584" s="18"/>
      <c r="I584" s="18"/>
      <c r="J584" s="18"/>
      <c r="K584" s="18"/>
      <c r="L584" s="18"/>
      <c r="M584" s="18"/>
      <c r="N584" s="165"/>
      <c r="O584" s="165"/>
      <c r="P584" s="18"/>
      <c r="Q584" s="18"/>
      <c r="R584" s="18"/>
      <c r="S584" s="18"/>
      <c r="T584" s="18"/>
      <c r="U584" s="18"/>
      <c r="V584" s="18"/>
      <c r="W584" s="18"/>
      <c r="X584" s="165"/>
      <c r="Y584" s="165"/>
      <c r="Z584" s="18"/>
      <c r="AA584" s="18"/>
      <c r="AB584" s="18"/>
      <c r="AC584" s="18"/>
      <c r="AD584" s="18"/>
      <c r="AE584" s="18"/>
    </row>
    <row r="585" spans="1:31" s="11" customFormat="1" ht="15" customHeight="1" x14ac:dyDescent="0.3">
      <c r="A585" s="59"/>
      <c r="B585" s="80"/>
      <c r="C585" s="174"/>
      <c r="D585" s="174"/>
      <c r="E585" s="17"/>
      <c r="F585" s="18"/>
      <c r="G585" s="18"/>
      <c r="H585" s="18"/>
      <c r="I585" s="18"/>
      <c r="J585" s="18"/>
      <c r="K585" s="18"/>
      <c r="L585" s="18"/>
      <c r="M585" s="18"/>
      <c r="N585" s="165"/>
      <c r="O585" s="165"/>
      <c r="P585" s="18"/>
      <c r="Q585" s="18"/>
      <c r="R585" s="18"/>
      <c r="S585" s="18"/>
      <c r="T585" s="18"/>
      <c r="U585" s="18"/>
      <c r="V585" s="18"/>
      <c r="W585" s="18"/>
      <c r="X585" s="165"/>
      <c r="Y585" s="165"/>
      <c r="Z585" s="18"/>
      <c r="AA585" s="18"/>
      <c r="AB585" s="18"/>
      <c r="AC585" s="18"/>
      <c r="AD585" s="18"/>
      <c r="AE585" s="18"/>
    </row>
    <row r="586" spans="1:31" s="11" customFormat="1" ht="15" customHeight="1" x14ac:dyDescent="0.3">
      <c r="A586" s="59"/>
      <c r="B586" s="80"/>
      <c r="C586" s="174"/>
      <c r="D586" s="174"/>
      <c r="E586" s="17"/>
      <c r="F586" s="18"/>
      <c r="G586" s="18"/>
      <c r="H586" s="18"/>
      <c r="I586" s="18"/>
      <c r="J586" s="18"/>
      <c r="K586" s="18"/>
      <c r="L586" s="18"/>
      <c r="M586" s="18"/>
      <c r="N586" s="165"/>
      <c r="O586" s="165"/>
      <c r="P586" s="18"/>
      <c r="Q586" s="18"/>
      <c r="R586" s="18"/>
      <c r="S586" s="18"/>
      <c r="T586" s="18"/>
      <c r="U586" s="18"/>
      <c r="V586" s="18"/>
      <c r="W586" s="18"/>
      <c r="X586" s="165"/>
      <c r="Y586" s="165"/>
      <c r="Z586" s="18"/>
      <c r="AA586" s="18"/>
      <c r="AB586" s="18"/>
      <c r="AC586" s="18"/>
      <c r="AD586" s="18"/>
      <c r="AE586" s="18"/>
    </row>
    <row r="587" spans="1:31" s="11" customFormat="1" ht="15" customHeight="1" x14ac:dyDescent="0.3">
      <c r="A587" s="59"/>
      <c r="B587" s="80"/>
      <c r="C587" s="174"/>
      <c r="D587" s="174"/>
      <c r="E587" s="17"/>
      <c r="F587" s="18"/>
      <c r="G587" s="18"/>
      <c r="H587" s="18"/>
      <c r="I587" s="18"/>
      <c r="J587" s="18"/>
      <c r="K587" s="18"/>
      <c r="L587" s="18"/>
      <c r="M587" s="18"/>
      <c r="N587" s="165"/>
      <c r="O587" s="165"/>
      <c r="P587" s="18"/>
      <c r="Q587" s="18"/>
      <c r="R587" s="18"/>
      <c r="S587" s="18"/>
      <c r="T587" s="18"/>
      <c r="U587" s="18"/>
      <c r="V587" s="18"/>
      <c r="W587" s="18"/>
      <c r="X587" s="165"/>
      <c r="Y587" s="165"/>
      <c r="Z587" s="18"/>
      <c r="AA587" s="18"/>
      <c r="AB587" s="18"/>
      <c r="AC587" s="18"/>
      <c r="AD587" s="18"/>
      <c r="AE587" s="18"/>
    </row>
    <row r="588" spans="1:31" s="11" customFormat="1" ht="15" customHeight="1" x14ac:dyDescent="0.3">
      <c r="A588" s="59"/>
      <c r="B588" s="80"/>
      <c r="C588" s="174"/>
      <c r="D588" s="174"/>
      <c r="E588" s="17"/>
      <c r="F588" s="18"/>
      <c r="G588" s="18"/>
      <c r="H588" s="18"/>
      <c r="I588" s="18"/>
      <c r="J588" s="18"/>
      <c r="K588" s="18"/>
      <c r="L588" s="18"/>
      <c r="M588" s="18"/>
      <c r="N588" s="165"/>
      <c r="O588" s="165"/>
      <c r="P588" s="18"/>
      <c r="Q588" s="18"/>
      <c r="R588" s="18"/>
      <c r="S588" s="18"/>
      <c r="T588" s="18"/>
      <c r="U588" s="18"/>
      <c r="V588" s="18"/>
      <c r="W588" s="18"/>
      <c r="X588" s="165"/>
      <c r="Y588" s="165"/>
      <c r="Z588" s="18"/>
      <c r="AA588" s="18"/>
      <c r="AB588" s="18"/>
      <c r="AC588" s="18"/>
      <c r="AD588" s="18"/>
      <c r="AE588" s="18"/>
    </row>
    <row r="589" spans="1:31" s="11" customFormat="1" ht="15" customHeight="1" x14ac:dyDescent="0.3">
      <c r="A589" s="59"/>
      <c r="B589" s="80"/>
      <c r="C589" s="174"/>
      <c r="D589" s="174"/>
      <c r="E589" s="17"/>
      <c r="F589" s="18"/>
      <c r="G589" s="18"/>
      <c r="H589" s="18"/>
      <c r="I589" s="18"/>
      <c r="J589" s="18"/>
      <c r="K589" s="18"/>
      <c r="L589" s="18"/>
      <c r="M589" s="18"/>
      <c r="N589" s="165"/>
      <c r="O589" s="165"/>
      <c r="P589" s="18"/>
      <c r="Q589" s="18"/>
      <c r="R589" s="18"/>
      <c r="S589" s="18"/>
      <c r="T589" s="18"/>
      <c r="U589" s="18"/>
      <c r="V589" s="18"/>
      <c r="W589" s="18"/>
      <c r="X589" s="165"/>
      <c r="Y589" s="165"/>
      <c r="Z589" s="18"/>
      <c r="AA589" s="18"/>
      <c r="AB589" s="18"/>
      <c r="AC589" s="18"/>
      <c r="AD589" s="18"/>
      <c r="AE589" s="18"/>
    </row>
    <row r="590" spans="1:31" s="11" customFormat="1" ht="15" customHeight="1" x14ac:dyDescent="0.3">
      <c r="A590" s="59"/>
      <c r="B590" s="80"/>
      <c r="C590" s="174"/>
      <c r="D590" s="174"/>
      <c r="E590" s="17"/>
      <c r="F590" s="18"/>
      <c r="G590" s="18"/>
      <c r="H590" s="18"/>
      <c r="I590" s="18"/>
      <c r="J590" s="18"/>
      <c r="K590" s="18"/>
      <c r="L590" s="18"/>
      <c r="M590" s="18"/>
      <c r="N590" s="165"/>
      <c r="O590" s="165"/>
      <c r="P590" s="18"/>
      <c r="Q590" s="18"/>
      <c r="R590" s="18"/>
      <c r="S590" s="18"/>
      <c r="T590" s="18"/>
      <c r="U590" s="18"/>
      <c r="V590" s="18"/>
      <c r="W590" s="18"/>
      <c r="X590" s="165"/>
      <c r="Y590" s="165"/>
      <c r="Z590" s="18"/>
      <c r="AA590" s="18"/>
      <c r="AB590" s="18"/>
      <c r="AC590" s="18"/>
      <c r="AD590" s="18"/>
      <c r="AE590" s="18"/>
    </row>
    <row r="591" spans="1:31" s="11" customFormat="1" ht="15" customHeight="1" x14ac:dyDescent="0.3">
      <c r="A591" s="59"/>
      <c r="B591" s="80"/>
      <c r="C591" s="174"/>
      <c r="D591" s="174"/>
      <c r="E591" s="17"/>
      <c r="F591" s="18"/>
      <c r="G591" s="18"/>
      <c r="H591" s="18"/>
      <c r="I591" s="18"/>
      <c r="J591" s="18"/>
      <c r="K591" s="18"/>
      <c r="L591" s="18"/>
      <c r="M591" s="18"/>
      <c r="N591" s="165"/>
      <c r="O591" s="165"/>
      <c r="P591" s="18"/>
      <c r="Q591" s="18"/>
      <c r="R591" s="18"/>
      <c r="S591" s="18"/>
      <c r="T591" s="18"/>
      <c r="U591" s="18"/>
      <c r="V591" s="18"/>
      <c r="W591" s="18"/>
      <c r="X591" s="165"/>
      <c r="Y591" s="165"/>
      <c r="Z591" s="18"/>
      <c r="AA591" s="18"/>
      <c r="AB591" s="18"/>
      <c r="AC591" s="18"/>
      <c r="AD591" s="18"/>
      <c r="AE591" s="18"/>
    </row>
    <row r="592" spans="1:31" s="11" customFormat="1" ht="15" customHeight="1" x14ac:dyDescent="0.3">
      <c r="A592" s="59"/>
      <c r="B592" s="80"/>
      <c r="C592" s="174"/>
      <c r="D592" s="174"/>
      <c r="E592" s="17"/>
      <c r="F592" s="18"/>
      <c r="G592" s="18"/>
      <c r="H592" s="18"/>
      <c r="I592" s="18"/>
      <c r="J592" s="18"/>
      <c r="K592" s="18"/>
      <c r="L592" s="18"/>
      <c r="M592" s="18"/>
      <c r="N592" s="165"/>
      <c r="O592" s="165"/>
      <c r="P592" s="18"/>
      <c r="Q592" s="18"/>
      <c r="R592" s="18"/>
      <c r="S592" s="18"/>
      <c r="T592" s="18"/>
      <c r="U592" s="18"/>
      <c r="V592" s="18"/>
      <c r="W592" s="18"/>
      <c r="X592" s="165"/>
      <c r="Y592" s="165"/>
      <c r="Z592" s="18"/>
      <c r="AA592" s="18"/>
      <c r="AB592" s="18"/>
      <c r="AC592" s="18"/>
      <c r="AD592" s="18"/>
      <c r="AE592" s="18"/>
    </row>
    <row r="593" spans="1:29" s="11" customFormat="1" ht="15" hidden="1" customHeight="1" x14ac:dyDescent="0.2">
      <c r="A593" s="59"/>
      <c r="B593" s="80"/>
      <c r="C593" s="226"/>
      <c r="D593" s="227"/>
      <c r="E593" s="227"/>
      <c r="F593" s="228"/>
      <c r="G593" s="229"/>
      <c r="H593" s="229"/>
      <c r="I593" s="230"/>
      <c r="J593" s="229"/>
      <c r="K593" s="229"/>
      <c r="L593" s="231"/>
      <c r="M593" s="232"/>
      <c r="N593" s="233"/>
      <c r="O593" s="167"/>
      <c r="P593" s="14"/>
      <c r="Q593" s="14"/>
      <c r="R593" s="14"/>
      <c r="S593" s="14"/>
      <c r="T593" s="14"/>
      <c r="U593" s="14"/>
      <c r="V593" s="14"/>
      <c r="W593" s="14"/>
      <c r="X593" s="167"/>
      <c r="Y593" s="167"/>
      <c r="Z593" s="14"/>
      <c r="AA593" s="74"/>
      <c r="AB593" s="14"/>
      <c r="AC593" s="14"/>
    </row>
    <row r="594" spans="1:29" s="11" customFormat="1" ht="15" hidden="1" customHeight="1" x14ac:dyDescent="0.2">
      <c r="A594" s="59"/>
      <c r="B594" s="80"/>
      <c r="C594" s="226"/>
      <c r="D594" s="227"/>
      <c r="E594" s="227"/>
      <c r="F594" s="228"/>
      <c r="G594" s="229"/>
      <c r="H594" s="229"/>
      <c r="I594" s="230"/>
      <c r="J594" s="229"/>
      <c r="K594" s="229"/>
      <c r="L594" s="231"/>
      <c r="M594" s="232"/>
      <c r="N594" s="233"/>
      <c r="O594" s="167"/>
      <c r="P594" s="14"/>
      <c r="Q594" s="14"/>
      <c r="R594" s="14"/>
      <c r="S594" s="14"/>
      <c r="T594" s="14"/>
      <c r="U594" s="14"/>
      <c r="V594" s="14"/>
      <c r="W594" s="14"/>
      <c r="X594" s="167"/>
      <c r="Y594" s="167"/>
      <c r="Z594" s="14"/>
      <c r="AA594" s="74"/>
      <c r="AB594" s="14"/>
      <c r="AC594" s="14"/>
    </row>
    <row r="595" spans="1:29" s="11" customFormat="1" ht="15" hidden="1" customHeight="1" x14ac:dyDescent="0.2">
      <c r="A595" s="59"/>
      <c r="B595" s="80"/>
      <c r="C595" s="226"/>
      <c r="D595" s="227"/>
      <c r="E595" s="227"/>
      <c r="F595" s="228"/>
      <c r="G595" s="229"/>
      <c r="H595" s="229"/>
      <c r="I595" s="230"/>
      <c r="J595" s="229"/>
      <c r="K595" s="229"/>
      <c r="L595" s="231"/>
      <c r="M595" s="232"/>
      <c r="N595" s="233"/>
      <c r="O595" s="167"/>
      <c r="P595" s="14"/>
      <c r="Q595" s="14"/>
      <c r="R595" s="14"/>
      <c r="S595" s="14"/>
      <c r="T595" s="14"/>
      <c r="U595" s="14"/>
      <c r="V595" s="14"/>
      <c r="W595" s="14"/>
      <c r="X595" s="167"/>
      <c r="Y595" s="167"/>
      <c r="Z595" s="14"/>
      <c r="AA595" s="74"/>
      <c r="AB595" s="14"/>
      <c r="AC595" s="14"/>
    </row>
    <row r="596" spans="1:29" s="11" customFormat="1" ht="15" hidden="1" customHeight="1" x14ac:dyDescent="0.2">
      <c r="A596" s="59"/>
      <c r="B596" s="80"/>
      <c r="C596" s="226"/>
      <c r="D596" s="227"/>
      <c r="E596" s="227"/>
      <c r="F596" s="228"/>
      <c r="G596" s="229"/>
      <c r="H596" s="229"/>
      <c r="I596" s="230"/>
      <c r="J596" s="229"/>
      <c r="K596" s="229"/>
      <c r="L596" s="231"/>
      <c r="M596" s="232"/>
      <c r="N596" s="233"/>
      <c r="O596" s="167"/>
      <c r="P596" s="14"/>
      <c r="Q596" s="14"/>
      <c r="R596" s="14"/>
      <c r="S596" s="14"/>
      <c r="T596" s="14"/>
      <c r="U596" s="14"/>
      <c r="V596" s="14"/>
      <c r="W596" s="14"/>
      <c r="X596" s="167"/>
      <c r="Y596" s="167"/>
      <c r="Z596" s="14"/>
      <c r="AA596" s="74"/>
      <c r="AB596" s="14"/>
      <c r="AC596" s="14"/>
    </row>
    <row r="597" spans="1:29" s="11" customFormat="1" ht="15" hidden="1" customHeight="1" x14ac:dyDescent="0.2">
      <c r="A597" s="59"/>
      <c r="B597" s="80"/>
      <c r="C597" s="226"/>
      <c r="D597" s="227"/>
      <c r="E597" s="227"/>
      <c r="F597" s="228"/>
      <c r="G597" s="229"/>
      <c r="H597" s="229"/>
      <c r="I597" s="230"/>
      <c r="J597" s="229"/>
      <c r="K597" s="229"/>
      <c r="L597" s="231"/>
      <c r="M597" s="232"/>
      <c r="N597" s="233"/>
      <c r="O597" s="167"/>
      <c r="P597" s="14"/>
      <c r="Q597" s="14"/>
      <c r="R597" s="14"/>
      <c r="S597" s="14"/>
      <c r="T597" s="14"/>
      <c r="U597" s="14"/>
      <c r="V597" s="14"/>
      <c r="W597" s="14"/>
      <c r="X597" s="167"/>
      <c r="Y597" s="167"/>
      <c r="Z597" s="14"/>
      <c r="AA597" s="74"/>
      <c r="AB597" s="14"/>
      <c r="AC597" s="14"/>
    </row>
    <row r="598" spans="1:29" s="11" customFormat="1" ht="15" hidden="1" customHeight="1" x14ac:dyDescent="0.2">
      <c r="A598" s="59"/>
      <c r="B598" s="80"/>
      <c r="C598" s="226"/>
      <c r="D598" s="227"/>
      <c r="E598" s="227"/>
      <c r="F598" s="228"/>
      <c r="G598" s="229"/>
      <c r="H598" s="229"/>
      <c r="I598" s="230"/>
      <c r="J598" s="229"/>
      <c r="K598" s="229"/>
      <c r="L598" s="231"/>
      <c r="M598" s="232"/>
      <c r="N598" s="233"/>
      <c r="O598" s="167"/>
      <c r="P598" s="14"/>
      <c r="Q598" s="14"/>
      <c r="R598" s="14"/>
      <c r="S598" s="14"/>
      <c r="T598" s="14"/>
      <c r="U598" s="14"/>
      <c r="V598" s="14"/>
      <c r="W598" s="14"/>
      <c r="X598" s="167"/>
      <c r="Y598" s="167"/>
      <c r="Z598" s="14"/>
      <c r="AA598" s="74"/>
      <c r="AB598" s="14"/>
      <c r="AC598" s="14"/>
    </row>
    <row r="599" spans="1:29" s="11" customFormat="1" ht="15" hidden="1" customHeight="1" x14ac:dyDescent="0.2">
      <c r="A599" s="59"/>
      <c r="B599" s="80"/>
      <c r="C599" s="226"/>
      <c r="D599" s="227"/>
      <c r="E599" s="227"/>
      <c r="F599" s="228"/>
      <c r="G599" s="229"/>
      <c r="H599" s="229"/>
      <c r="I599" s="230"/>
      <c r="J599" s="229"/>
      <c r="K599" s="229"/>
      <c r="L599" s="231"/>
      <c r="M599" s="232"/>
      <c r="N599" s="233"/>
      <c r="O599" s="167"/>
      <c r="P599" s="14"/>
      <c r="Q599" s="14"/>
      <c r="R599" s="14"/>
      <c r="S599" s="14"/>
      <c r="T599" s="14"/>
      <c r="U599" s="14"/>
      <c r="V599" s="14"/>
      <c r="W599" s="14"/>
      <c r="X599" s="167"/>
      <c r="Y599" s="167"/>
      <c r="Z599" s="14"/>
      <c r="AA599" s="74"/>
      <c r="AB599" s="14"/>
      <c r="AC599" s="14"/>
    </row>
    <row r="600" spans="1:29" s="11" customFormat="1" ht="15" hidden="1" customHeight="1" x14ac:dyDescent="0.2">
      <c r="A600" s="59"/>
      <c r="B600" s="80"/>
      <c r="C600" s="226"/>
      <c r="D600" s="227"/>
      <c r="E600" s="227"/>
      <c r="F600" s="228"/>
      <c r="G600" s="229"/>
      <c r="H600" s="229"/>
      <c r="I600" s="230"/>
      <c r="J600" s="229"/>
      <c r="K600" s="229"/>
      <c r="L600" s="231"/>
      <c r="M600" s="232"/>
      <c r="N600" s="233"/>
      <c r="O600" s="167"/>
      <c r="P600" s="14"/>
      <c r="Q600" s="14"/>
      <c r="R600" s="14"/>
      <c r="S600" s="14"/>
      <c r="T600" s="14"/>
      <c r="U600" s="14"/>
      <c r="V600" s="14"/>
      <c r="W600" s="14"/>
      <c r="X600" s="167"/>
      <c r="Y600" s="167"/>
      <c r="Z600" s="14"/>
      <c r="AA600" s="74"/>
      <c r="AB600" s="14"/>
      <c r="AC600" s="14"/>
    </row>
    <row r="601" spans="1:29" s="11" customFormat="1" ht="15" hidden="1" customHeight="1" x14ac:dyDescent="0.2">
      <c r="A601" s="59"/>
      <c r="B601" s="80"/>
      <c r="C601" s="226"/>
      <c r="D601" s="227"/>
      <c r="E601" s="227"/>
      <c r="F601" s="228"/>
      <c r="G601" s="229"/>
      <c r="H601" s="229"/>
      <c r="I601" s="230"/>
      <c r="J601" s="229"/>
      <c r="K601" s="229"/>
      <c r="L601" s="231"/>
      <c r="M601" s="232"/>
      <c r="N601" s="233"/>
      <c r="O601" s="167"/>
      <c r="P601" s="14"/>
      <c r="Q601" s="14"/>
      <c r="R601" s="14"/>
      <c r="S601" s="14"/>
      <c r="T601" s="14"/>
      <c r="U601" s="14"/>
      <c r="V601" s="14"/>
      <c r="W601" s="14"/>
      <c r="X601" s="167"/>
      <c r="Y601" s="167"/>
      <c r="Z601" s="14"/>
      <c r="AA601" s="74"/>
      <c r="AB601" s="14"/>
      <c r="AC601" s="14"/>
    </row>
    <row r="602" spans="1:29" s="11" customFormat="1" ht="15" hidden="1" customHeight="1" x14ac:dyDescent="0.2">
      <c r="A602" s="59"/>
      <c r="B602" s="80"/>
      <c r="C602" s="226"/>
      <c r="D602" s="227"/>
      <c r="E602" s="227"/>
      <c r="F602" s="228"/>
      <c r="G602" s="229"/>
      <c r="H602" s="229"/>
      <c r="I602" s="230"/>
      <c r="J602" s="229"/>
      <c r="K602" s="229"/>
      <c r="L602" s="231"/>
      <c r="M602" s="232"/>
      <c r="N602" s="233"/>
      <c r="O602" s="167"/>
      <c r="P602" s="14"/>
      <c r="Q602" s="14"/>
      <c r="R602" s="14"/>
      <c r="S602" s="14"/>
      <c r="T602" s="14"/>
      <c r="U602" s="14"/>
      <c r="V602" s="14"/>
      <c r="W602" s="14"/>
      <c r="X602" s="167"/>
      <c r="Y602" s="167"/>
      <c r="Z602" s="14"/>
      <c r="AA602" s="74"/>
      <c r="AB602" s="14"/>
      <c r="AC602" s="14"/>
    </row>
    <row r="603" spans="1:29" s="11" customFormat="1" ht="15" hidden="1" customHeight="1" x14ac:dyDescent="0.2">
      <c r="A603" s="59"/>
      <c r="B603" s="80"/>
      <c r="C603" s="226"/>
      <c r="D603" s="227"/>
      <c r="E603" s="227"/>
      <c r="F603" s="228"/>
      <c r="G603" s="229"/>
      <c r="H603" s="229"/>
      <c r="I603" s="230"/>
      <c r="J603" s="229"/>
      <c r="K603" s="229"/>
      <c r="L603" s="231"/>
      <c r="M603" s="232"/>
      <c r="N603" s="233"/>
      <c r="O603" s="167"/>
      <c r="P603" s="14"/>
      <c r="Q603" s="14"/>
      <c r="R603" s="14"/>
      <c r="S603" s="14"/>
      <c r="T603" s="14"/>
      <c r="U603" s="14"/>
      <c r="V603" s="14"/>
      <c r="W603" s="14"/>
      <c r="X603" s="167"/>
      <c r="Y603" s="167"/>
      <c r="Z603" s="14"/>
      <c r="AA603" s="74"/>
      <c r="AB603" s="14"/>
      <c r="AC603" s="14"/>
    </row>
    <row r="604" spans="1:29" s="11" customFormat="1" ht="15" hidden="1" customHeight="1" x14ac:dyDescent="0.2">
      <c r="A604" s="59"/>
      <c r="B604" s="80"/>
      <c r="C604" s="226"/>
      <c r="D604" s="227"/>
      <c r="E604" s="227"/>
      <c r="F604" s="228"/>
      <c r="G604" s="229"/>
      <c r="H604" s="229"/>
      <c r="I604" s="230"/>
      <c r="J604" s="229"/>
      <c r="K604" s="229"/>
      <c r="L604" s="231"/>
      <c r="M604" s="232"/>
      <c r="N604" s="233"/>
      <c r="O604" s="167"/>
      <c r="P604" s="14"/>
      <c r="Q604" s="14"/>
      <c r="R604" s="14"/>
      <c r="S604" s="14"/>
      <c r="T604" s="14"/>
      <c r="U604" s="14"/>
      <c r="V604" s="14"/>
      <c r="W604" s="14"/>
      <c r="X604" s="167"/>
      <c r="Y604" s="167"/>
      <c r="Z604" s="14"/>
      <c r="AA604" s="74"/>
      <c r="AB604" s="14"/>
      <c r="AC604" s="14"/>
    </row>
    <row r="605" spans="1:29" s="11" customFormat="1" ht="15" hidden="1" customHeight="1" x14ac:dyDescent="0.2">
      <c r="A605" s="59"/>
      <c r="B605" s="80"/>
      <c r="C605" s="226"/>
      <c r="D605" s="227"/>
      <c r="E605" s="227"/>
      <c r="F605" s="228"/>
      <c r="G605" s="229"/>
      <c r="H605" s="229"/>
      <c r="I605" s="230"/>
      <c r="J605" s="229"/>
      <c r="K605" s="229"/>
      <c r="L605" s="231"/>
      <c r="M605" s="232"/>
      <c r="N605" s="233"/>
      <c r="O605" s="167"/>
      <c r="P605" s="14"/>
      <c r="Q605" s="14"/>
      <c r="R605" s="14"/>
      <c r="S605" s="14"/>
      <c r="T605" s="14"/>
      <c r="U605" s="14"/>
      <c r="V605" s="14"/>
      <c r="W605" s="14"/>
      <c r="X605" s="167"/>
      <c r="Y605" s="167"/>
      <c r="Z605" s="14"/>
      <c r="AA605" s="74"/>
      <c r="AB605" s="14"/>
      <c r="AC605" s="14"/>
    </row>
    <row r="606" spans="1:29" s="11" customFormat="1" ht="15" hidden="1" customHeight="1" x14ac:dyDescent="0.2">
      <c r="A606" s="59"/>
      <c r="B606" s="80"/>
      <c r="C606" s="226"/>
      <c r="D606" s="227"/>
      <c r="E606" s="227"/>
      <c r="F606" s="228"/>
      <c r="G606" s="229"/>
      <c r="H606" s="229"/>
      <c r="I606" s="230"/>
      <c r="J606" s="229"/>
      <c r="K606" s="229"/>
      <c r="L606" s="231"/>
      <c r="M606" s="232"/>
      <c r="N606" s="233"/>
      <c r="O606" s="167"/>
      <c r="P606" s="14"/>
      <c r="Q606" s="14"/>
      <c r="R606" s="14"/>
      <c r="S606" s="14"/>
      <c r="T606" s="14"/>
      <c r="U606" s="14"/>
      <c r="V606" s="14"/>
      <c r="W606" s="14"/>
      <c r="X606" s="167"/>
      <c r="Y606" s="167"/>
      <c r="Z606" s="14"/>
      <c r="AA606" s="74"/>
      <c r="AB606" s="14"/>
      <c r="AC606" s="14"/>
    </row>
    <row r="607" spans="1:29" s="11" customFormat="1" ht="15" hidden="1" customHeight="1" x14ac:dyDescent="0.2">
      <c r="A607" s="59"/>
      <c r="B607" s="80"/>
      <c r="C607" s="226"/>
      <c r="D607" s="227"/>
      <c r="E607" s="227"/>
      <c r="F607" s="228"/>
      <c r="G607" s="229"/>
      <c r="H607" s="229"/>
      <c r="I607" s="230"/>
      <c r="J607" s="229"/>
      <c r="K607" s="229"/>
      <c r="L607" s="231"/>
      <c r="M607" s="232"/>
      <c r="N607" s="233"/>
      <c r="O607" s="167"/>
      <c r="P607" s="14"/>
      <c r="Q607" s="14"/>
      <c r="R607" s="14"/>
      <c r="S607" s="14"/>
      <c r="T607" s="14"/>
      <c r="U607" s="14"/>
      <c r="V607" s="14"/>
      <c r="W607" s="14"/>
      <c r="X607" s="167"/>
      <c r="Y607" s="167"/>
      <c r="Z607" s="14"/>
      <c r="AA607" s="74"/>
      <c r="AB607" s="14"/>
      <c r="AC607" s="14"/>
    </row>
    <row r="608" spans="1:29" s="11" customFormat="1" ht="15" hidden="1" customHeight="1" x14ac:dyDescent="0.2">
      <c r="A608" s="59"/>
      <c r="B608" s="80"/>
      <c r="C608" s="226"/>
      <c r="D608" s="227"/>
      <c r="E608" s="227"/>
      <c r="F608" s="228"/>
      <c r="G608" s="229"/>
      <c r="H608" s="229"/>
      <c r="I608" s="230"/>
      <c r="J608" s="229"/>
      <c r="K608" s="229"/>
      <c r="L608" s="231"/>
      <c r="M608" s="232"/>
      <c r="N608" s="233"/>
      <c r="O608" s="167"/>
      <c r="P608" s="14"/>
      <c r="Q608" s="14"/>
      <c r="R608" s="14"/>
      <c r="S608" s="14"/>
      <c r="T608" s="14"/>
      <c r="U608" s="14"/>
      <c r="V608" s="14"/>
      <c r="W608" s="14"/>
      <c r="X608" s="167"/>
      <c r="Y608" s="167"/>
      <c r="Z608" s="14"/>
      <c r="AA608" s="74"/>
      <c r="AB608" s="14"/>
      <c r="AC608" s="14"/>
    </row>
    <row r="609" spans="1:29" s="11" customFormat="1" ht="15" hidden="1" customHeight="1" x14ac:dyDescent="0.2">
      <c r="A609" s="59"/>
      <c r="B609" s="80"/>
      <c r="C609" s="226"/>
      <c r="D609" s="227"/>
      <c r="E609" s="227"/>
      <c r="F609" s="228"/>
      <c r="G609" s="229"/>
      <c r="H609" s="229"/>
      <c r="I609" s="230"/>
      <c r="J609" s="229"/>
      <c r="K609" s="229"/>
      <c r="L609" s="231"/>
      <c r="M609" s="232"/>
      <c r="N609" s="233"/>
      <c r="O609" s="167"/>
      <c r="P609" s="14"/>
      <c r="Q609" s="14"/>
      <c r="R609" s="14"/>
      <c r="S609" s="14"/>
      <c r="T609" s="14"/>
      <c r="U609" s="14"/>
      <c r="V609" s="14"/>
      <c r="W609" s="14"/>
      <c r="X609" s="167"/>
      <c r="Y609" s="167"/>
      <c r="Z609" s="14"/>
      <c r="AA609" s="74"/>
      <c r="AB609" s="14"/>
      <c r="AC609" s="14"/>
    </row>
    <row r="610" spans="1:29" s="11" customFormat="1" ht="15" hidden="1" customHeight="1" x14ac:dyDescent="0.2">
      <c r="A610" s="59"/>
      <c r="B610" s="80"/>
      <c r="C610" s="226"/>
      <c r="D610" s="227"/>
      <c r="E610" s="227"/>
      <c r="F610" s="228"/>
      <c r="G610" s="229"/>
      <c r="H610" s="229"/>
      <c r="I610" s="230"/>
      <c r="J610" s="229"/>
      <c r="K610" s="229"/>
      <c r="L610" s="231"/>
      <c r="M610" s="232"/>
      <c r="N610" s="233"/>
      <c r="O610" s="167"/>
      <c r="P610" s="14"/>
      <c r="Q610" s="14"/>
      <c r="R610" s="14"/>
      <c r="S610" s="14"/>
      <c r="T610" s="14"/>
      <c r="U610" s="14"/>
      <c r="V610" s="14"/>
      <c r="W610" s="14"/>
      <c r="X610" s="167"/>
      <c r="Y610" s="167"/>
      <c r="Z610" s="14"/>
      <c r="AA610" s="74"/>
      <c r="AB610" s="14"/>
      <c r="AC610" s="14"/>
    </row>
    <row r="611" spans="1:29" s="11" customFormat="1" ht="15" hidden="1" customHeight="1" x14ac:dyDescent="0.2">
      <c r="A611" s="59"/>
      <c r="B611" s="80"/>
      <c r="C611" s="226"/>
      <c r="D611" s="227"/>
      <c r="E611" s="227"/>
      <c r="F611" s="228"/>
      <c r="G611" s="229"/>
      <c r="H611" s="229"/>
      <c r="I611" s="230"/>
      <c r="J611" s="229"/>
      <c r="K611" s="229"/>
      <c r="L611" s="231"/>
      <c r="M611" s="232"/>
      <c r="N611" s="233"/>
      <c r="O611" s="167"/>
      <c r="P611" s="14"/>
      <c r="Q611" s="14"/>
      <c r="R611" s="14"/>
      <c r="S611" s="14"/>
      <c r="T611" s="14"/>
      <c r="U611" s="14"/>
      <c r="V611" s="14"/>
      <c r="W611" s="14"/>
      <c r="X611" s="167"/>
      <c r="Y611" s="167"/>
      <c r="Z611" s="14"/>
      <c r="AA611" s="74"/>
      <c r="AB611" s="14"/>
      <c r="AC611" s="14"/>
    </row>
    <row r="612" spans="1:29" s="11" customFormat="1" ht="15" hidden="1" customHeight="1" x14ac:dyDescent="0.2">
      <c r="A612" s="59"/>
      <c r="B612" s="80"/>
      <c r="C612" s="226"/>
      <c r="D612" s="227"/>
      <c r="E612" s="227"/>
      <c r="F612" s="228"/>
      <c r="G612" s="229"/>
      <c r="H612" s="229"/>
      <c r="I612" s="230"/>
      <c r="J612" s="229"/>
      <c r="K612" s="229"/>
      <c r="L612" s="231"/>
      <c r="M612" s="232"/>
      <c r="N612" s="233"/>
      <c r="O612" s="167"/>
      <c r="P612" s="14"/>
      <c r="Q612" s="14"/>
      <c r="R612" s="14"/>
      <c r="S612" s="14"/>
      <c r="T612" s="14"/>
      <c r="U612" s="14"/>
      <c r="V612" s="14"/>
      <c r="W612" s="14"/>
      <c r="X612" s="167"/>
      <c r="Y612" s="167"/>
      <c r="Z612" s="14"/>
      <c r="AA612" s="74"/>
      <c r="AB612" s="14"/>
      <c r="AC612" s="14"/>
    </row>
    <row r="613" spans="1:29" s="11" customFormat="1" ht="15" hidden="1" customHeight="1" x14ac:dyDescent="0.2">
      <c r="A613" s="59"/>
      <c r="B613" s="80"/>
      <c r="C613" s="226"/>
      <c r="D613" s="227"/>
      <c r="E613" s="227"/>
      <c r="F613" s="228"/>
      <c r="G613" s="229"/>
      <c r="H613" s="229"/>
      <c r="I613" s="230"/>
      <c r="J613" s="229"/>
      <c r="K613" s="229"/>
      <c r="L613" s="231"/>
      <c r="M613" s="232"/>
      <c r="N613" s="233"/>
      <c r="O613" s="167"/>
      <c r="P613" s="14"/>
      <c r="Q613" s="14"/>
      <c r="R613" s="14"/>
      <c r="S613" s="14"/>
      <c r="T613" s="14"/>
      <c r="U613" s="14"/>
      <c r="V613" s="14"/>
      <c r="W613" s="14"/>
      <c r="X613" s="167"/>
      <c r="Y613" s="167"/>
      <c r="Z613" s="14"/>
      <c r="AA613" s="74"/>
      <c r="AB613" s="14"/>
      <c r="AC613" s="14"/>
    </row>
    <row r="614" spans="1:29" s="11" customFormat="1" ht="15" hidden="1" customHeight="1" x14ac:dyDescent="0.2">
      <c r="A614" s="59"/>
      <c r="B614" s="80"/>
      <c r="C614" s="226"/>
      <c r="D614" s="227"/>
      <c r="E614" s="227"/>
      <c r="F614" s="228"/>
      <c r="G614" s="229"/>
      <c r="H614" s="229"/>
      <c r="I614" s="230"/>
      <c r="J614" s="229"/>
      <c r="K614" s="229"/>
      <c r="L614" s="231"/>
      <c r="M614" s="232"/>
      <c r="N614" s="233"/>
      <c r="O614" s="167"/>
      <c r="P614" s="14"/>
      <c r="Q614" s="14"/>
      <c r="R614" s="14"/>
      <c r="S614" s="14"/>
      <c r="T614" s="14"/>
      <c r="U614" s="14"/>
      <c r="V614" s="14"/>
      <c r="W614" s="14"/>
      <c r="X614" s="167"/>
      <c r="Y614" s="167"/>
      <c r="Z614" s="14"/>
      <c r="AA614" s="74"/>
      <c r="AB614" s="14"/>
      <c r="AC614" s="14"/>
    </row>
    <row r="615" spans="1:29" s="11" customFormat="1" ht="15" hidden="1" customHeight="1" x14ac:dyDescent="0.2">
      <c r="A615" s="59"/>
      <c r="B615" s="80"/>
      <c r="C615" s="226"/>
      <c r="D615" s="227"/>
      <c r="E615" s="227"/>
      <c r="F615" s="228"/>
      <c r="G615" s="229"/>
      <c r="H615" s="229"/>
      <c r="I615" s="230"/>
      <c r="J615" s="229"/>
      <c r="K615" s="229"/>
      <c r="L615" s="231"/>
      <c r="M615" s="232"/>
      <c r="N615" s="233"/>
      <c r="O615" s="167"/>
      <c r="P615" s="14"/>
      <c r="Q615" s="14"/>
      <c r="R615" s="14"/>
      <c r="S615" s="14"/>
      <c r="T615" s="14"/>
      <c r="U615" s="14"/>
      <c r="V615" s="14"/>
      <c r="W615" s="14"/>
      <c r="X615" s="167"/>
      <c r="Y615" s="167"/>
      <c r="Z615" s="14"/>
      <c r="AA615" s="74"/>
      <c r="AB615" s="14"/>
      <c r="AC615" s="14"/>
    </row>
    <row r="616" spans="1:29" s="11" customFormat="1" ht="15" hidden="1" customHeight="1" x14ac:dyDescent="0.2">
      <c r="A616" s="59"/>
      <c r="B616" s="80"/>
      <c r="C616" s="226"/>
      <c r="D616" s="227"/>
      <c r="E616" s="227"/>
      <c r="F616" s="228"/>
      <c r="G616" s="229"/>
      <c r="H616" s="229"/>
      <c r="I616" s="230"/>
      <c r="J616" s="229"/>
      <c r="K616" s="229"/>
      <c r="L616" s="231"/>
      <c r="M616" s="232"/>
      <c r="N616" s="233"/>
      <c r="O616" s="167"/>
      <c r="P616" s="14"/>
      <c r="Q616" s="14"/>
      <c r="R616" s="14"/>
      <c r="S616" s="14"/>
      <c r="T616" s="14"/>
      <c r="U616" s="14"/>
      <c r="V616" s="14"/>
      <c r="W616" s="14"/>
      <c r="X616" s="167"/>
      <c r="Y616" s="167"/>
      <c r="Z616" s="14"/>
      <c r="AA616" s="74"/>
      <c r="AB616" s="14"/>
      <c r="AC616" s="14"/>
    </row>
    <row r="617" spans="1:29" s="11" customFormat="1" ht="15" hidden="1" customHeight="1" x14ac:dyDescent="0.2">
      <c r="A617" s="59"/>
      <c r="B617" s="80"/>
      <c r="C617" s="226"/>
      <c r="D617" s="227"/>
      <c r="E617" s="227"/>
      <c r="F617" s="228"/>
      <c r="G617" s="229"/>
      <c r="H617" s="229"/>
      <c r="I617" s="230"/>
      <c r="J617" s="229"/>
      <c r="K617" s="229"/>
      <c r="L617" s="231"/>
      <c r="M617" s="232"/>
      <c r="N617" s="233"/>
      <c r="O617" s="167"/>
      <c r="P617" s="14"/>
      <c r="Q617" s="14"/>
      <c r="R617" s="14"/>
      <c r="S617" s="14"/>
      <c r="T617" s="14"/>
      <c r="U617" s="14"/>
      <c r="V617" s="14"/>
      <c r="W617" s="14"/>
      <c r="X617" s="167"/>
      <c r="Y617" s="167"/>
      <c r="Z617" s="14"/>
      <c r="AA617" s="74"/>
      <c r="AB617" s="14"/>
      <c r="AC617" s="14"/>
    </row>
    <row r="618" spans="1:29" s="11" customFormat="1" ht="15" hidden="1" customHeight="1" x14ac:dyDescent="0.2">
      <c r="A618" s="59"/>
      <c r="B618" s="80"/>
      <c r="C618" s="226"/>
      <c r="D618" s="227"/>
      <c r="E618" s="227"/>
      <c r="F618" s="228"/>
      <c r="G618" s="229"/>
      <c r="H618" s="229"/>
      <c r="I618" s="230"/>
      <c r="J618" s="229"/>
      <c r="K618" s="229"/>
      <c r="L618" s="231"/>
      <c r="M618" s="232"/>
      <c r="N618" s="233"/>
      <c r="O618" s="167"/>
      <c r="P618" s="14"/>
      <c r="Q618" s="14"/>
      <c r="R618" s="14"/>
      <c r="S618" s="14"/>
      <c r="T618" s="14"/>
      <c r="U618" s="14"/>
      <c r="V618" s="14"/>
      <c r="W618" s="14"/>
      <c r="X618" s="167"/>
      <c r="Y618" s="167"/>
      <c r="Z618" s="14"/>
      <c r="AA618" s="74"/>
      <c r="AB618" s="14"/>
      <c r="AC618" s="14"/>
    </row>
    <row r="619" spans="1:29" s="11" customFormat="1" ht="15" hidden="1" customHeight="1" x14ac:dyDescent="0.2">
      <c r="A619" s="59"/>
      <c r="B619" s="80"/>
      <c r="C619" s="226"/>
      <c r="D619" s="227"/>
      <c r="E619" s="227"/>
      <c r="F619" s="228"/>
      <c r="G619" s="229"/>
      <c r="H619" s="229"/>
      <c r="I619" s="230"/>
      <c r="J619" s="229"/>
      <c r="K619" s="229"/>
      <c r="L619" s="231"/>
      <c r="M619" s="232"/>
      <c r="N619" s="233"/>
      <c r="O619" s="167"/>
      <c r="P619" s="14"/>
      <c r="Q619" s="14"/>
      <c r="R619" s="14"/>
      <c r="S619" s="14"/>
      <c r="T619" s="14"/>
      <c r="U619" s="14"/>
      <c r="V619" s="14"/>
      <c r="W619" s="14"/>
      <c r="X619" s="167"/>
      <c r="Y619" s="167"/>
      <c r="Z619" s="14"/>
      <c r="AA619" s="74"/>
      <c r="AB619" s="14"/>
      <c r="AC619" s="14"/>
    </row>
    <row r="620" spans="1:29" s="11" customFormat="1" ht="15" hidden="1" customHeight="1" x14ac:dyDescent="0.2">
      <c r="A620" s="59"/>
      <c r="B620" s="80"/>
      <c r="C620" s="226"/>
      <c r="D620" s="227"/>
      <c r="E620" s="227"/>
      <c r="F620" s="228"/>
      <c r="G620" s="229"/>
      <c r="H620" s="229"/>
      <c r="I620" s="230"/>
      <c r="J620" s="229"/>
      <c r="K620" s="229"/>
      <c r="L620" s="231"/>
      <c r="M620" s="232"/>
      <c r="N620" s="233"/>
      <c r="O620" s="167"/>
      <c r="P620" s="14"/>
      <c r="Q620" s="14"/>
      <c r="R620" s="14"/>
      <c r="S620" s="14"/>
      <c r="T620" s="14"/>
      <c r="U620" s="14"/>
      <c r="V620" s="14"/>
      <c r="W620" s="14"/>
      <c r="X620" s="167"/>
      <c r="Y620" s="167"/>
      <c r="Z620" s="14"/>
      <c r="AA620" s="74"/>
      <c r="AB620" s="14"/>
      <c r="AC620" s="14"/>
    </row>
    <row r="621" spans="1:29" s="11" customFormat="1" ht="15" hidden="1" customHeight="1" x14ac:dyDescent="0.2">
      <c r="A621" s="59"/>
      <c r="B621" s="80"/>
      <c r="C621" s="226"/>
      <c r="D621" s="227"/>
      <c r="E621" s="227"/>
      <c r="F621" s="228"/>
      <c r="G621" s="229"/>
      <c r="H621" s="229"/>
      <c r="I621" s="230"/>
      <c r="J621" s="229"/>
      <c r="K621" s="229"/>
      <c r="L621" s="231"/>
      <c r="M621" s="232"/>
      <c r="N621" s="233"/>
      <c r="O621" s="167"/>
      <c r="P621" s="14"/>
      <c r="Q621" s="14"/>
      <c r="R621" s="14"/>
      <c r="S621" s="14"/>
      <c r="T621" s="14"/>
      <c r="U621" s="14"/>
      <c r="V621" s="14"/>
      <c r="W621" s="14"/>
      <c r="X621" s="167"/>
      <c r="Y621" s="167"/>
      <c r="Z621" s="14"/>
      <c r="AA621" s="74"/>
      <c r="AB621" s="14"/>
      <c r="AC621" s="14"/>
    </row>
    <row r="622" spans="1:29" s="11" customFormat="1" ht="15" hidden="1" customHeight="1" x14ac:dyDescent="0.2">
      <c r="A622" s="59"/>
      <c r="B622" s="80"/>
      <c r="C622" s="226"/>
      <c r="D622" s="227"/>
      <c r="E622" s="227"/>
      <c r="F622" s="228"/>
      <c r="G622" s="229"/>
      <c r="H622" s="229"/>
      <c r="I622" s="230"/>
      <c r="J622" s="229"/>
      <c r="K622" s="229"/>
      <c r="L622" s="231"/>
      <c r="M622" s="232"/>
      <c r="N622" s="233"/>
      <c r="O622" s="167"/>
      <c r="P622" s="14"/>
      <c r="Q622" s="14"/>
      <c r="R622" s="14"/>
      <c r="S622" s="14"/>
      <c r="T622" s="14"/>
      <c r="U622" s="14"/>
      <c r="V622" s="14"/>
      <c r="W622" s="14"/>
      <c r="X622" s="167"/>
      <c r="Y622" s="167"/>
      <c r="Z622" s="14"/>
      <c r="AA622" s="74"/>
      <c r="AB622" s="14"/>
      <c r="AC622" s="14"/>
    </row>
    <row r="623" spans="1:29" s="11" customFormat="1" ht="15" hidden="1" customHeight="1" x14ac:dyDescent="0.2">
      <c r="A623" s="59"/>
      <c r="B623" s="80"/>
      <c r="C623" s="226"/>
      <c r="D623" s="227"/>
      <c r="E623" s="227"/>
      <c r="F623" s="228"/>
      <c r="G623" s="229"/>
      <c r="H623" s="229"/>
      <c r="I623" s="230"/>
      <c r="J623" s="229"/>
      <c r="K623" s="229"/>
      <c r="L623" s="231"/>
      <c r="M623" s="232"/>
      <c r="N623" s="233"/>
      <c r="O623" s="167"/>
      <c r="P623" s="14"/>
      <c r="Q623" s="14"/>
      <c r="R623" s="14"/>
      <c r="S623" s="14"/>
      <c r="T623" s="14"/>
      <c r="U623" s="14"/>
      <c r="V623" s="14"/>
      <c r="W623" s="14"/>
      <c r="X623" s="167"/>
      <c r="Y623" s="167"/>
      <c r="Z623" s="14"/>
      <c r="AA623" s="74"/>
      <c r="AB623" s="14"/>
      <c r="AC623" s="14"/>
    </row>
    <row r="624" spans="1:29" s="11" customFormat="1" ht="15" hidden="1" customHeight="1" x14ac:dyDescent="0.2">
      <c r="A624" s="59"/>
      <c r="B624" s="80"/>
      <c r="C624" s="226"/>
      <c r="D624" s="227"/>
      <c r="E624" s="227"/>
      <c r="F624" s="228"/>
      <c r="G624" s="229"/>
      <c r="H624" s="229"/>
      <c r="I624" s="230"/>
      <c r="J624" s="229"/>
      <c r="K624" s="229"/>
      <c r="L624" s="231"/>
      <c r="M624" s="232"/>
      <c r="N624" s="233"/>
      <c r="O624" s="167"/>
      <c r="P624" s="14"/>
      <c r="Q624" s="14"/>
      <c r="R624" s="14"/>
      <c r="S624" s="14"/>
      <c r="T624" s="14"/>
      <c r="U624" s="14"/>
      <c r="V624" s="14"/>
      <c r="W624" s="14"/>
      <c r="X624" s="167"/>
      <c r="Y624" s="167"/>
      <c r="Z624" s="14"/>
      <c r="AA624" s="74"/>
      <c r="AB624" s="14"/>
      <c r="AC624" s="14"/>
    </row>
    <row r="625" spans="1:29" s="11" customFormat="1" ht="15" hidden="1" customHeight="1" x14ac:dyDescent="0.2">
      <c r="A625" s="59"/>
      <c r="B625" s="80"/>
      <c r="C625" s="226"/>
      <c r="D625" s="227"/>
      <c r="E625" s="227"/>
      <c r="F625" s="228"/>
      <c r="G625" s="229"/>
      <c r="H625" s="229"/>
      <c r="I625" s="230"/>
      <c r="J625" s="229"/>
      <c r="K625" s="229"/>
      <c r="L625" s="231"/>
      <c r="M625" s="232"/>
      <c r="N625" s="233"/>
      <c r="O625" s="167"/>
      <c r="P625" s="14"/>
      <c r="Q625" s="14"/>
      <c r="R625" s="14"/>
      <c r="S625" s="14"/>
      <c r="T625" s="14"/>
      <c r="U625" s="14"/>
      <c r="V625" s="14"/>
      <c r="W625" s="14"/>
      <c r="X625" s="167"/>
      <c r="Y625" s="167"/>
      <c r="Z625" s="14"/>
      <c r="AA625" s="74"/>
      <c r="AB625" s="14"/>
      <c r="AC625" s="14"/>
    </row>
    <row r="626" spans="1:29" s="11" customFormat="1" ht="15" hidden="1" customHeight="1" x14ac:dyDescent="0.2">
      <c r="A626" s="59"/>
      <c r="B626" s="80"/>
      <c r="C626" s="226"/>
      <c r="D626" s="227"/>
      <c r="E626" s="227"/>
      <c r="F626" s="228"/>
      <c r="G626" s="229"/>
      <c r="H626" s="229"/>
      <c r="I626" s="230"/>
      <c r="J626" s="229"/>
      <c r="K626" s="229"/>
      <c r="L626" s="231"/>
      <c r="M626" s="232"/>
      <c r="N626" s="233"/>
      <c r="O626" s="167"/>
      <c r="P626" s="14"/>
      <c r="Q626" s="14"/>
      <c r="R626" s="14"/>
      <c r="S626" s="14"/>
      <c r="T626" s="14"/>
      <c r="U626" s="14"/>
      <c r="V626" s="14"/>
      <c r="W626" s="14"/>
      <c r="X626" s="167"/>
      <c r="Y626" s="167"/>
      <c r="Z626" s="14"/>
      <c r="AA626" s="74"/>
      <c r="AB626" s="14"/>
      <c r="AC626" s="14"/>
    </row>
    <row r="627" spans="1:29" s="11" customFormat="1" ht="15" hidden="1" customHeight="1" x14ac:dyDescent="0.2">
      <c r="A627" s="59"/>
      <c r="B627" s="80"/>
      <c r="C627" s="226"/>
      <c r="D627" s="227"/>
      <c r="E627" s="227"/>
      <c r="F627" s="228"/>
      <c r="G627" s="229"/>
      <c r="H627" s="229"/>
      <c r="I627" s="230"/>
      <c r="J627" s="229"/>
      <c r="K627" s="229"/>
      <c r="L627" s="231"/>
      <c r="M627" s="232"/>
      <c r="N627" s="233"/>
      <c r="O627" s="167"/>
      <c r="P627" s="14"/>
      <c r="Q627" s="14"/>
      <c r="R627" s="14"/>
      <c r="S627" s="14"/>
      <c r="T627" s="14"/>
      <c r="U627" s="14"/>
      <c r="V627" s="14"/>
      <c r="W627" s="14"/>
      <c r="X627" s="167"/>
      <c r="Y627" s="167"/>
      <c r="Z627" s="14"/>
      <c r="AA627" s="74"/>
      <c r="AB627" s="14"/>
      <c r="AC627" s="14"/>
    </row>
    <row r="628" spans="1:29" s="11" customFormat="1" ht="15" hidden="1" customHeight="1" x14ac:dyDescent="0.2">
      <c r="A628" s="59"/>
      <c r="B628" s="80"/>
      <c r="C628" s="226"/>
      <c r="D628" s="227"/>
      <c r="E628" s="227"/>
      <c r="F628" s="228"/>
      <c r="G628" s="229"/>
      <c r="H628" s="229"/>
      <c r="I628" s="230"/>
      <c r="J628" s="229"/>
      <c r="K628" s="229"/>
      <c r="L628" s="231"/>
      <c r="M628" s="232"/>
      <c r="N628" s="233"/>
      <c r="O628" s="167"/>
      <c r="P628" s="14"/>
      <c r="Q628" s="14"/>
      <c r="R628" s="14"/>
      <c r="S628" s="14"/>
      <c r="T628" s="14"/>
      <c r="U628" s="14"/>
      <c r="V628" s="14"/>
      <c r="W628" s="14"/>
      <c r="X628" s="167"/>
      <c r="Y628" s="167"/>
      <c r="Z628" s="14"/>
      <c r="AA628" s="74"/>
      <c r="AB628" s="14"/>
      <c r="AC628" s="14"/>
    </row>
    <row r="629" spans="1:29" s="11" customFormat="1" ht="15" hidden="1" customHeight="1" x14ac:dyDescent="0.2">
      <c r="A629" s="59"/>
      <c r="B629" s="80"/>
      <c r="C629" s="226"/>
      <c r="D629" s="227"/>
      <c r="E629" s="227"/>
      <c r="F629" s="228"/>
      <c r="G629" s="229"/>
      <c r="H629" s="229"/>
      <c r="I629" s="230"/>
      <c r="J629" s="229"/>
      <c r="K629" s="229"/>
      <c r="L629" s="231"/>
      <c r="M629" s="232"/>
      <c r="N629" s="233"/>
      <c r="O629" s="167"/>
      <c r="P629" s="14"/>
      <c r="Q629" s="14"/>
      <c r="R629" s="14"/>
      <c r="S629" s="14"/>
      <c r="T629" s="14"/>
      <c r="U629" s="14"/>
      <c r="V629" s="14"/>
      <c r="W629" s="14"/>
      <c r="X629" s="167"/>
      <c r="Y629" s="167"/>
      <c r="Z629" s="14"/>
      <c r="AA629" s="74"/>
      <c r="AB629" s="14"/>
      <c r="AC629" s="14"/>
    </row>
    <row r="630" spans="1:29" s="11" customFormat="1" ht="15" hidden="1" customHeight="1" x14ac:dyDescent="0.2">
      <c r="A630" s="59"/>
      <c r="B630" s="80"/>
      <c r="C630" s="226"/>
      <c r="D630" s="227"/>
      <c r="E630" s="227"/>
      <c r="F630" s="228"/>
      <c r="G630" s="229"/>
      <c r="H630" s="229"/>
      <c r="I630" s="230"/>
      <c r="J630" s="229"/>
      <c r="K630" s="229"/>
      <c r="L630" s="231"/>
      <c r="M630" s="232"/>
      <c r="N630" s="233"/>
      <c r="O630" s="167"/>
      <c r="P630" s="14"/>
      <c r="Q630" s="14"/>
      <c r="R630" s="14"/>
      <c r="S630" s="14"/>
      <c r="T630" s="14"/>
      <c r="U630" s="14"/>
      <c r="V630" s="14"/>
      <c r="W630" s="14"/>
      <c r="X630" s="167"/>
      <c r="Y630" s="167"/>
      <c r="Z630" s="14"/>
      <c r="AA630" s="74"/>
      <c r="AB630" s="14"/>
      <c r="AC630" s="14"/>
    </row>
    <row r="631" spans="1:29" s="11" customFormat="1" ht="15" hidden="1" customHeight="1" x14ac:dyDescent="0.2">
      <c r="A631" s="59"/>
      <c r="B631" s="80"/>
      <c r="C631" s="226"/>
      <c r="D631" s="227"/>
      <c r="E631" s="227"/>
      <c r="F631" s="228"/>
      <c r="G631" s="229"/>
      <c r="H631" s="229"/>
      <c r="I631" s="230"/>
      <c r="J631" s="229"/>
      <c r="K631" s="229"/>
      <c r="L631" s="231"/>
      <c r="M631" s="232"/>
      <c r="N631" s="233"/>
      <c r="O631" s="167"/>
      <c r="P631" s="14"/>
      <c r="Q631" s="14"/>
      <c r="R631" s="14"/>
      <c r="S631" s="14"/>
      <c r="T631" s="14"/>
      <c r="U631" s="14"/>
      <c r="V631" s="14"/>
      <c r="W631" s="14"/>
      <c r="X631" s="167"/>
      <c r="Y631" s="167"/>
      <c r="Z631" s="14"/>
      <c r="AA631" s="74"/>
      <c r="AB631" s="14"/>
      <c r="AC631" s="14"/>
    </row>
    <row r="632" spans="1:29" s="11" customFormat="1" ht="15" hidden="1" customHeight="1" x14ac:dyDescent="0.2">
      <c r="A632" s="59"/>
      <c r="B632" s="80"/>
      <c r="C632" s="226"/>
      <c r="D632" s="227"/>
      <c r="E632" s="227"/>
      <c r="F632" s="228"/>
      <c r="G632" s="229"/>
      <c r="H632" s="229"/>
      <c r="I632" s="230"/>
      <c r="J632" s="229"/>
      <c r="K632" s="229"/>
      <c r="L632" s="231"/>
      <c r="M632" s="232"/>
      <c r="N632" s="233"/>
      <c r="O632" s="167"/>
      <c r="P632" s="14"/>
      <c r="Q632" s="14"/>
      <c r="R632" s="14"/>
      <c r="S632" s="14"/>
      <c r="T632" s="14"/>
      <c r="U632" s="14"/>
      <c r="V632" s="14"/>
      <c r="W632" s="14"/>
      <c r="X632" s="167"/>
      <c r="Y632" s="167"/>
      <c r="Z632" s="14"/>
      <c r="AA632" s="74"/>
      <c r="AB632" s="14"/>
      <c r="AC632" s="14"/>
    </row>
    <row r="633" spans="1:29" s="11" customFormat="1" ht="15" hidden="1" customHeight="1" x14ac:dyDescent="0.2">
      <c r="A633" s="59"/>
      <c r="B633" s="80"/>
      <c r="C633" s="226"/>
      <c r="D633" s="227"/>
      <c r="E633" s="227"/>
      <c r="F633" s="228"/>
      <c r="G633" s="229"/>
      <c r="H633" s="229"/>
      <c r="I633" s="230"/>
      <c r="J633" s="229"/>
      <c r="K633" s="229"/>
      <c r="L633" s="231"/>
      <c r="M633" s="232"/>
      <c r="N633" s="233"/>
      <c r="O633" s="167"/>
      <c r="P633" s="14"/>
      <c r="Q633" s="14"/>
      <c r="R633" s="14"/>
      <c r="S633" s="14"/>
      <c r="T633" s="14"/>
      <c r="U633" s="14"/>
      <c r="V633" s="14"/>
      <c r="W633" s="14"/>
      <c r="X633" s="167"/>
      <c r="Y633" s="167"/>
      <c r="Z633" s="14"/>
      <c r="AA633" s="74"/>
      <c r="AB633" s="14"/>
      <c r="AC633" s="14"/>
    </row>
    <row r="634" spans="1:29" s="11" customFormat="1" ht="15" hidden="1" customHeight="1" x14ac:dyDescent="0.2">
      <c r="A634" s="59"/>
      <c r="B634" s="80"/>
      <c r="C634" s="226"/>
      <c r="D634" s="227"/>
      <c r="E634" s="227"/>
      <c r="F634" s="228"/>
      <c r="G634" s="229"/>
      <c r="H634" s="229"/>
      <c r="I634" s="230"/>
      <c r="J634" s="229"/>
      <c r="K634" s="229"/>
      <c r="L634" s="231"/>
      <c r="M634" s="232"/>
      <c r="N634" s="233"/>
      <c r="O634" s="167"/>
      <c r="P634" s="14"/>
      <c r="Q634" s="14"/>
      <c r="R634" s="14"/>
      <c r="S634" s="14"/>
      <c r="T634" s="14"/>
      <c r="U634" s="14"/>
      <c r="V634" s="14"/>
      <c r="W634" s="14"/>
      <c r="X634" s="167"/>
      <c r="Y634" s="167"/>
      <c r="Z634" s="14"/>
      <c r="AA634" s="74"/>
      <c r="AB634" s="14"/>
      <c r="AC634" s="14"/>
    </row>
    <row r="635" spans="1:29" s="11" customFormat="1" ht="15" hidden="1" customHeight="1" x14ac:dyDescent="0.2">
      <c r="A635" s="59"/>
      <c r="B635" s="80"/>
      <c r="C635" s="226"/>
      <c r="D635" s="227"/>
      <c r="E635" s="227"/>
      <c r="F635" s="228"/>
      <c r="G635" s="229"/>
      <c r="H635" s="229"/>
      <c r="I635" s="230"/>
      <c r="J635" s="229"/>
      <c r="K635" s="229"/>
      <c r="L635" s="231"/>
      <c r="M635" s="232"/>
      <c r="N635" s="233"/>
      <c r="O635" s="167"/>
      <c r="P635" s="14"/>
      <c r="Q635" s="14"/>
      <c r="R635" s="14"/>
      <c r="S635" s="14"/>
      <c r="T635" s="14"/>
      <c r="U635" s="14"/>
      <c r="V635" s="14"/>
      <c r="W635" s="14"/>
      <c r="X635" s="167"/>
      <c r="Y635" s="167"/>
      <c r="Z635" s="14"/>
      <c r="AA635" s="74"/>
      <c r="AB635" s="14"/>
      <c r="AC635" s="14"/>
    </row>
    <row r="636" spans="1:29" s="11" customFormat="1" ht="15" hidden="1" customHeight="1" x14ac:dyDescent="0.2">
      <c r="A636" s="59"/>
      <c r="B636" s="80"/>
      <c r="C636" s="226"/>
      <c r="D636" s="227"/>
      <c r="E636" s="227"/>
      <c r="F636" s="228"/>
      <c r="G636" s="229"/>
      <c r="H636" s="229"/>
      <c r="I636" s="230"/>
      <c r="J636" s="229"/>
      <c r="K636" s="229"/>
      <c r="L636" s="231"/>
      <c r="M636" s="232"/>
      <c r="N636" s="233"/>
      <c r="O636" s="167"/>
      <c r="P636" s="14"/>
      <c r="Q636" s="14"/>
      <c r="R636" s="14"/>
      <c r="S636" s="14"/>
      <c r="T636" s="14"/>
      <c r="U636" s="14"/>
      <c r="V636" s="14"/>
      <c r="W636" s="14"/>
      <c r="X636" s="167"/>
      <c r="Y636" s="167"/>
      <c r="Z636" s="14"/>
      <c r="AA636" s="74"/>
      <c r="AB636" s="14"/>
      <c r="AC636" s="14"/>
    </row>
    <row r="637" spans="1:29" s="11" customFormat="1" ht="15" hidden="1" customHeight="1" x14ac:dyDescent="0.2">
      <c r="A637" s="59"/>
      <c r="B637" s="80"/>
      <c r="C637" s="226"/>
      <c r="D637" s="227"/>
      <c r="E637" s="227"/>
      <c r="F637" s="228"/>
      <c r="G637" s="229"/>
      <c r="H637" s="229"/>
      <c r="I637" s="230"/>
      <c r="J637" s="229"/>
      <c r="K637" s="229"/>
      <c r="L637" s="231"/>
      <c r="M637" s="232"/>
      <c r="N637" s="233"/>
      <c r="O637" s="167"/>
      <c r="P637" s="14"/>
      <c r="Q637" s="14"/>
      <c r="R637" s="14"/>
      <c r="S637" s="14"/>
      <c r="T637" s="14"/>
      <c r="U637" s="14"/>
      <c r="V637" s="14"/>
      <c r="W637" s="14"/>
      <c r="X637" s="167"/>
      <c r="Y637" s="167"/>
      <c r="Z637" s="14"/>
      <c r="AA637" s="74"/>
      <c r="AB637" s="14"/>
      <c r="AC637" s="14"/>
    </row>
    <row r="638" spans="1:29" s="11" customFormat="1" ht="15" hidden="1" customHeight="1" x14ac:dyDescent="0.2">
      <c r="A638" s="59"/>
      <c r="B638" s="80"/>
      <c r="C638" s="226"/>
      <c r="D638" s="227"/>
      <c r="E638" s="227"/>
      <c r="F638" s="228"/>
      <c r="G638" s="229"/>
      <c r="H638" s="229"/>
      <c r="I638" s="230"/>
      <c r="J638" s="229"/>
      <c r="K638" s="229"/>
      <c r="L638" s="231"/>
      <c r="M638" s="232"/>
      <c r="N638" s="233"/>
      <c r="O638" s="167"/>
      <c r="P638" s="14"/>
      <c r="Q638" s="14"/>
      <c r="R638" s="14"/>
      <c r="S638" s="14"/>
      <c r="T638" s="14"/>
      <c r="U638" s="14"/>
      <c r="V638" s="14"/>
      <c r="W638" s="14"/>
      <c r="X638" s="167"/>
      <c r="Y638" s="167"/>
      <c r="Z638" s="14"/>
      <c r="AA638" s="74"/>
      <c r="AB638" s="14"/>
      <c r="AC638" s="14"/>
    </row>
    <row r="639" spans="1:29" s="11" customFormat="1" ht="15" hidden="1" customHeight="1" x14ac:dyDescent="0.2">
      <c r="A639" s="59"/>
      <c r="B639" s="80"/>
      <c r="C639" s="226"/>
      <c r="D639" s="227"/>
      <c r="E639" s="227"/>
      <c r="F639" s="228"/>
      <c r="G639" s="229"/>
      <c r="H639" s="229"/>
      <c r="I639" s="230"/>
      <c r="J639" s="229"/>
      <c r="K639" s="229"/>
      <c r="L639" s="231"/>
      <c r="M639" s="232"/>
      <c r="N639" s="233"/>
      <c r="O639" s="167"/>
      <c r="P639" s="14"/>
      <c r="Q639" s="14"/>
      <c r="R639" s="14"/>
      <c r="S639" s="14"/>
      <c r="T639" s="14"/>
      <c r="U639" s="14"/>
      <c r="V639" s="14"/>
      <c r="W639" s="14"/>
      <c r="X639" s="167"/>
      <c r="Y639" s="167"/>
      <c r="Z639" s="14"/>
      <c r="AA639" s="74"/>
      <c r="AB639" s="14"/>
      <c r="AC639" s="14"/>
    </row>
    <row r="640" spans="1:29" s="11" customFormat="1" ht="15" hidden="1" customHeight="1" x14ac:dyDescent="0.2">
      <c r="A640" s="59"/>
      <c r="B640" s="80"/>
      <c r="C640" s="226"/>
      <c r="D640" s="227"/>
      <c r="E640" s="227"/>
      <c r="F640" s="228"/>
      <c r="G640" s="229"/>
      <c r="H640" s="229"/>
      <c r="I640" s="230"/>
      <c r="J640" s="229"/>
      <c r="K640" s="229"/>
      <c r="L640" s="231"/>
      <c r="M640" s="232"/>
      <c r="N640" s="233"/>
      <c r="O640" s="167"/>
      <c r="P640" s="14"/>
      <c r="Q640" s="14"/>
      <c r="R640" s="14"/>
      <c r="S640" s="14"/>
      <c r="T640" s="14"/>
      <c r="U640" s="14"/>
      <c r="V640" s="14"/>
      <c r="W640" s="14"/>
      <c r="X640" s="167"/>
      <c r="Y640" s="167"/>
      <c r="Z640" s="14"/>
      <c r="AA640" s="74"/>
      <c r="AB640" s="14"/>
      <c r="AC640" s="14"/>
    </row>
    <row r="641" spans="1:29" s="11" customFormat="1" ht="15" hidden="1" customHeight="1" x14ac:dyDescent="0.2">
      <c r="A641" s="59"/>
      <c r="B641" s="80"/>
      <c r="C641" s="226"/>
      <c r="D641" s="227"/>
      <c r="E641" s="227"/>
      <c r="F641" s="228"/>
      <c r="G641" s="229"/>
      <c r="H641" s="229"/>
      <c r="I641" s="230"/>
      <c r="J641" s="229"/>
      <c r="K641" s="229"/>
      <c r="L641" s="231"/>
      <c r="M641" s="232"/>
      <c r="N641" s="233"/>
      <c r="O641" s="167"/>
      <c r="P641" s="14"/>
      <c r="Q641" s="14"/>
      <c r="R641" s="14"/>
      <c r="S641" s="14"/>
      <c r="T641" s="14"/>
      <c r="U641" s="14"/>
      <c r="V641" s="14"/>
      <c r="W641" s="14"/>
      <c r="X641" s="167"/>
      <c r="Y641" s="167"/>
      <c r="Z641" s="14"/>
      <c r="AA641" s="74"/>
      <c r="AB641" s="14"/>
      <c r="AC641" s="14"/>
    </row>
    <row r="642" spans="1:29" s="11" customFormat="1" ht="15" hidden="1" customHeight="1" x14ac:dyDescent="0.2">
      <c r="A642" s="59"/>
      <c r="B642" s="80"/>
      <c r="C642" s="226"/>
      <c r="D642" s="227"/>
      <c r="E642" s="227"/>
      <c r="F642" s="228"/>
      <c r="G642" s="229"/>
      <c r="H642" s="229"/>
      <c r="I642" s="230"/>
      <c r="J642" s="229"/>
      <c r="K642" s="229"/>
      <c r="L642" s="231"/>
      <c r="M642" s="232"/>
      <c r="N642" s="233"/>
      <c r="O642" s="167"/>
      <c r="P642" s="14"/>
      <c r="Q642" s="14"/>
      <c r="R642" s="14"/>
      <c r="S642" s="14"/>
      <c r="T642" s="14"/>
      <c r="U642" s="14"/>
      <c r="V642" s="14"/>
      <c r="W642" s="14"/>
      <c r="X642" s="167"/>
      <c r="Y642" s="167"/>
      <c r="Z642" s="14"/>
      <c r="AA642" s="74"/>
      <c r="AB642" s="14"/>
      <c r="AC642" s="14"/>
    </row>
    <row r="643" spans="1:29" s="11" customFormat="1" ht="15" hidden="1" customHeight="1" x14ac:dyDescent="0.2">
      <c r="A643" s="59"/>
      <c r="B643" s="80"/>
      <c r="C643" s="226"/>
      <c r="D643" s="227"/>
      <c r="E643" s="227"/>
      <c r="F643" s="228"/>
      <c r="G643" s="229"/>
      <c r="H643" s="229"/>
      <c r="I643" s="230"/>
      <c r="J643" s="229"/>
      <c r="K643" s="229"/>
      <c r="L643" s="231"/>
      <c r="M643" s="232"/>
      <c r="N643" s="233"/>
      <c r="O643" s="167"/>
      <c r="P643" s="14"/>
      <c r="Q643" s="14"/>
      <c r="R643" s="14"/>
      <c r="S643" s="14"/>
      <c r="T643" s="14"/>
      <c r="U643" s="14"/>
      <c r="V643" s="14"/>
      <c r="W643" s="14"/>
      <c r="X643" s="167"/>
      <c r="Y643" s="167"/>
      <c r="Z643" s="14"/>
      <c r="AA643" s="74"/>
      <c r="AB643" s="14"/>
      <c r="AC643" s="14"/>
    </row>
    <row r="644" spans="1:29" s="11" customFormat="1" ht="15" hidden="1" customHeight="1" x14ac:dyDescent="0.2">
      <c r="A644" s="59"/>
      <c r="B644" s="80"/>
      <c r="C644" s="226"/>
      <c r="D644" s="227"/>
      <c r="E644" s="227"/>
      <c r="F644" s="228"/>
      <c r="G644" s="229"/>
      <c r="H644" s="229"/>
      <c r="I644" s="230"/>
      <c r="J644" s="229"/>
      <c r="K644" s="229"/>
      <c r="L644" s="231"/>
      <c r="M644" s="232"/>
      <c r="N644" s="233"/>
      <c r="O644" s="167"/>
      <c r="P644" s="14"/>
      <c r="Q644" s="14"/>
      <c r="R644" s="14"/>
      <c r="S644" s="14"/>
      <c r="T644" s="14"/>
      <c r="U644" s="14"/>
      <c r="V644" s="14"/>
      <c r="W644" s="14"/>
      <c r="X644" s="167"/>
      <c r="Y644" s="167"/>
      <c r="Z644" s="14"/>
      <c r="AA644" s="74"/>
      <c r="AB644" s="14"/>
      <c r="AC644" s="14"/>
    </row>
    <row r="645" spans="1:29" s="11" customFormat="1" ht="15" hidden="1" customHeight="1" x14ac:dyDescent="0.2">
      <c r="A645" s="59"/>
      <c r="B645" s="80"/>
      <c r="C645" s="226"/>
      <c r="D645" s="227"/>
      <c r="E645" s="227"/>
      <c r="F645" s="228"/>
      <c r="G645" s="229"/>
      <c r="H645" s="229"/>
      <c r="I645" s="230"/>
      <c r="J645" s="229"/>
      <c r="K645" s="229"/>
      <c r="L645" s="231"/>
      <c r="M645" s="232"/>
      <c r="N645" s="233"/>
      <c r="O645" s="167"/>
      <c r="P645" s="14"/>
      <c r="Q645" s="14"/>
      <c r="R645" s="14"/>
      <c r="S645" s="14"/>
      <c r="T645" s="14"/>
      <c r="U645" s="14"/>
      <c r="V645" s="14"/>
      <c r="W645" s="14"/>
      <c r="X645" s="167"/>
      <c r="Y645" s="167"/>
      <c r="Z645" s="14"/>
      <c r="AA645" s="74"/>
      <c r="AB645" s="14"/>
      <c r="AC645" s="14"/>
    </row>
    <row r="646" spans="1:29" s="11" customFormat="1" ht="15" hidden="1" customHeight="1" x14ac:dyDescent="0.2">
      <c r="A646" s="59"/>
      <c r="B646" s="80"/>
      <c r="C646" s="226"/>
      <c r="D646" s="227"/>
      <c r="E646" s="227"/>
      <c r="F646" s="228"/>
      <c r="G646" s="229"/>
      <c r="H646" s="229"/>
      <c r="I646" s="230"/>
      <c r="J646" s="229"/>
      <c r="K646" s="229"/>
      <c r="L646" s="231"/>
      <c r="M646" s="232"/>
      <c r="N646" s="233"/>
      <c r="O646" s="167"/>
      <c r="P646" s="14"/>
      <c r="Q646" s="14"/>
      <c r="R646" s="14"/>
      <c r="S646" s="14"/>
      <c r="T646" s="14"/>
      <c r="U646" s="14"/>
      <c r="V646" s="14"/>
      <c r="W646" s="14"/>
      <c r="X646" s="167"/>
      <c r="Y646" s="167"/>
      <c r="Z646" s="14"/>
      <c r="AA646" s="74"/>
      <c r="AB646" s="14"/>
      <c r="AC646" s="14"/>
    </row>
    <row r="647" spans="1:29" s="11" customFormat="1" ht="15" hidden="1" customHeight="1" x14ac:dyDescent="0.2">
      <c r="A647" s="59"/>
      <c r="B647" s="80"/>
      <c r="C647" s="226"/>
      <c r="D647" s="227"/>
      <c r="E647" s="227"/>
      <c r="F647" s="228"/>
      <c r="G647" s="229"/>
      <c r="H647" s="229"/>
      <c r="I647" s="230"/>
      <c r="J647" s="229"/>
      <c r="K647" s="229"/>
      <c r="L647" s="231"/>
      <c r="M647" s="232"/>
      <c r="N647" s="233"/>
      <c r="O647" s="167"/>
      <c r="P647" s="14"/>
      <c r="Q647" s="14"/>
      <c r="R647" s="14"/>
      <c r="S647" s="14"/>
      <c r="T647" s="14"/>
      <c r="U647" s="14"/>
      <c r="V647" s="14"/>
      <c r="W647" s="14"/>
      <c r="X647" s="167"/>
      <c r="Y647" s="167"/>
      <c r="Z647" s="14"/>
      <c r="AA647" s="74"/>
      <c r="AB647" s="14"/>
      <c r="AC647" s="14"/>
    </row>
    <row r="648" spans="1:29" s="11" customFormat="1" ht="15" hidden="1" customHeight="1" x14ac:dyDescent="0.2">
      <c r="A648" s="59"/>
      <c r="B648" s="80"/>
      <c r="C648" s="226"/>
      <c r="D648" s="227"/>
      <c r="E648" s="227"/>
      <c r="F648" s="228"/>
      <c r="G648" s="229"/>
      <c r="H648" s="229"/>
      <c r="I648" s="230"/>
      <c r="J648" s="229"/>
      <c r="K648" s="229"/>
      <c r="L648" s="231"/>
      <c r="M648" s="232"/>
      <c r="N648" s="233"/>
      <c r="O648" s="167"/>
      <c r="P648" s="14"/>
      <c r="Q648" s="14"/>
      <c r="R648" s="14"/>
      <c r="S648" s="14"/>
      <c r="T648" s="14"/>
      <c r="U648" s="14"/>
      <c r="V648" s="14"/>
      <c r="W648" s="14"/>
      <c r="X648" s="167"/>
      <c r="Y648" s="167"/>
      <c r="Z648" s="14"/>
      <c r="AA648" s="74"/>
      <c r="AB648" s="14"/>
      <c r="AC648" s="14"/>
    </row>
    <row r="649" spans="1:29" s="11" customFormat="1" ht="15" hidden="1" customHeight="1" x14ac:dyDescent="0.2">
      <c r="A649" s="59"/>
      <c r="B649" s="80"/>
      <c r="C649" s="226"/>
      <c r="D649" s="227"/>
      <c r="E649" s="227"/>
      <c r="F649" s="228"/>
      <c r="G649" s="229"/>
      <c r="H649" s="229"/>
      <c r="I649" s="230"/>
      <c r="J649" s="229"/>
      <c r="K649" s="229"/>
      <c r="L649" s="231"/>
      <c r="M649" s="232"/>
      <c r="N649" s="233"/>
      <c r="O649" s="167"/>
      <c r="P649" s="14"/>
      <c r="Q649" s="14"/>
      <c r="R649" s="14"/>
      <c r="S649" s="14"/>
      <c r="T649" s="14"/>
      <c r="U649" s="14"/>
      <c r="V649" s="14"/>
      <c r="W649" s="14"/>
      <c r="X649" s="167"/>
      <c r="Y649" s="167"/>
      <c r="Z649" s="14"/>
      <c r="AA649" s="74"/>
      <c r="AB649" s="14"/>
      <c r="AC649" s="14"/>
    </row>
    <row r="650" spans="1:29" s="11" customFormat="1" ht="15" hidden="1" customHeight="1" x14ac:dyDescent="0.2">
      <c r="A650" s="59"/>
      <c r="B650" s="80"/>
      <c r="C650" s="226"/>
      <c r="D650" s="227"/>
      <c r="E650" s="227"/>
      <c r="F650" s="228"/>
      <c r="G650" s="229"/>
      <c r="H650" s="229"/>
      <c r="I650" s="230"/>
      <c r="J650" s="229"/>
      <c r="K650" s="229"/>
      <c r="L650" s="231"/>
      <c r="M650" s="232"/>
      <c r="N650" s="233"/>
      <c r="O650" s="167"/>
      <c r="P650" s="14"/>
      <c r="Q650" s="14"/>
      <c r="R650" s="14"/>
      <c r="S650" s="14"/>
      <c r="T650" s="14"/>
      <c r="U650" s="14"/>
      <c r="V650" s="14"/>
      <c r="W650" s="14"/>
      <c r="X650" s="167"/>
      <c r="Y650" s="167"/>
      <c r="Z650" s="14"/>
      <c r="AA650" s="74"/>
      <c r="AB650" s="14"/>
      <c r="AC650" s="14"/>
    </row>
    <row r="651" spans="1:29" s="11" customFormat="1" ht="15" hidden="1" customHeight="1" x14ac:dyDescent="0.2">
      <c r="A651" s="59"/>
      <c r="B651" s="80"/>
      <c r="C651" s="226"/>
      <c r="D651" s="227"/>
      <c r="E651" s="227"/>
      <c r="F651" s="228"/>
      <c r="G651" s="229"/>
      <c r="H651" s="229"/>
      <c r="I651" s="230"/>
      <c r="J651" s="229"/>
      <c r="K651" s="229"/>
      <c r="L651" s="231"/>
      <c r="M651" s="232"/>
      <c r="N651" s="233"/>
      <c r="O651" s="167"/>
      <c r="P651" s="14"/>
      <c r="Q651" s="14"/>
      <c r="R651" s="14"/>
      <c r="S651" s="14"/>
      <c r="T651" s="14"/>
      <c r="U651" s="14"/>
      <c r="V651" s="14"/>
      <c r="W651" s="14"/>
      <c r="X651" s="167"/>
      <c r="Y651" s="167"/>
      <c r="Z651" s="14"/>
      <c r="AA651" s="74"/>
      <c r="AB651" s="14"/>
      <c r="AC651" s="14"/>
    </row>
    <row r="652" spans="1:29" s="11" customFormat="1" ht="15" hidden="1" customHeight="1" x14ac:dyDescent="0.2">
      <c r="A652" s="59"/>
      <c r="B652" s="80"/>
      <c r="C652" s="226"/>
      <c r="D652" s="227"/>
      <c r="E652" s="227"/>
      <c r="F652" s="228"/>
      <c r="G652" s="229"/>
      <c r="H652" s="229"/>
      <c r="I652" s="230"/>
      <c r="J652" s="229"/>
      <c r="K652" s="229"/>
      <c r="L652" s="231"/>
      <c r="M652" s="232"/>
      <c r="N652" s="233"/>
      <c r="O652" s="167"/>
      <c r="P652" s="14"/>
      <c r="Q652" s="14"/>
      <c r="R652" s="14"/>
      <c r="S652" s="14"/>
      <c r="T652" s="14"/>
      <c r="U652" s="14"/>
      <c r="V652" s="14"/>
      <c r="W652" s="14"/>
      <c r="X652" s="167"/>
      <c r="Y652" s="167"/>
      <c r="Z652" s="14"/>
      <c r="AA652" s="74"/>
      <c r="AB652" s="14"/>
      <c r="AC652" s="14"/>
    </row>
    <row r="653" spans="1:29" s="11" customFormat="1" ht="15" hidden="1" customHeight="1" x14ac:dyDescent="0.2">
      <c r="A653" s="59"/>
      <c r="B653" s="80"/>
      <c r="C653" s="226"/>
      <c r="D653" s="227"/>
      <c r="E653" s="227"/>
      <c r="F653" s="228"/>
      <c r="G653" s="229"/>
      <c r="H653" s="229"/>
      <c r="I653" s="230"/>
      <c r="J653" s="229"/>
      <c r="K653" s="229"/>
      <c r="L653" s="231"/>
      <c r="M653" s="232"/>
      <c r="N653" s="233"/>
      <c r="O653" s="167"/>
      <c r="P653" s="14"/>
      <c r="Q653" s="14"/>
      <c r="R653" s="14"/>
      <c r="S653" s="14"/>
      <c r="T653" s="14"/>
      <c r="U653" s="14"/>
      <c r="V653" s="14"/>
      <c r="W653" s="14"/>
      <c r="X653" s="167"/>
      <c r="Y653" s="167"/>
      <c r="Z653" s="14"/>
      <c r="AA653" s="74"/>
      <c r="AB653" s="14"/>
      <c r="AC653" s="14"/>
    </row>
    <row r="654" spans="1:29" s="11" customFormat="1" ht="15" hidden="1" customHeight="1" x14ac:dyDescent="0.2">
      <c r="A654" s="59"/>
      <c r="B654" s="80"/>
      <c r="C654" s="226"/>
      <c r="D654" s="227"/>
      <c r="E654" s="227"/>
      <c r="F654" s="228"/>
      <c r="G654" s="229"/>
      <c r="H654" s="229"/>
      <c r="I654" s="230"/>
      <c r="J654" s="229"/>
      <c r="K654" s="229"/>
      <c r="L654" s="231"/>
      <c r="M654" s="232"/>
      <c r="N654" s="233"/>
      <c r="O654" s="167"/>
      <c r="P654" s="14"/>
      <c r="Q654" s="14"/>
      <c r="R654" s="14"/>
      <c r="S654" s="14"/>
      <c r="T654" s="14"/>
      <c r="U654" s="14"/>
      <c r="V654" s="14"/>
      <c r="W654" s="14"/>
      <c r="X654" s="167"/>
      <c r="Y654" s="167"/>
      <c r="Z654" s="14"/>
      <c r="AA654" s="74"/>
      <c r="AB654" s="14"/>
      <c r="AC654" s="14"/>
    </row>
    <row r="655" spans="1:29" s="11" customFormat="1" ht="15" hidden="1" customHeight="1" x14ac:dyDescent="0.2">
      <c r="A655" s="59"/>
      <c r="B655" s="80"/>
      <c r="C655" s="226"/>
      <c r="D655" s="227"/>
      <c r="E655" s="227"/>
      <c r="F655" s="228"/>
      <c r="G655" s="229"/>
      <c r="H655" s="229"/>
      <c r="I655" s="230"/>
      <c r="J655" s="229"/>
      <c r="K655" s="229"/>
      <c r="L655" s="231"/>
      <c r="M655" s="232"/>
      <c r="N655" s="233"/>
      <c r="O655" s="167"/>
      <c r="P655" s="14"/>
      <c r="Q655" s="14"/>
      <c r="R655" s="14"/>
      <c r="S655" s="14"/>
      <c r="T655" s="14"/>
      <c r="U655" s="14"/>
      <c r="V655" s="14"/>
      <c r="W655" s="14"/>
      <c r="X655" s="167"/>
      <c r="Y655" s="167"/>
      <c r="Z655" s="14"/>
      <c r="AA655" s="74"/>
      <c r="AB655" s="14"/>
      <c r="AC655" s="14"/>
    </row>
    <row r="656" spans="1:29" s="11" customFormat="1" ht="15" hidden="1" customHeight="1" x14ac:dyDescent="0.2">
      <c r="A656" s="59"/>
      <c r="B656" s="80"/>
      <c r="C656" s="226"/>
      <c r="D656" s="227"/>
      <c r="E656" s="227"/>
      <c r="F656" s="228"/>
      <c r="G656" s="229"/>
      <c r="H656" s="229"/>
      <c r="I656" s="230"/>
      <c r="J656" s="229"/>
      <c r="K656" s="229"/>
      <c r="L656" s="231"/>
      <c r="M656" s="232"/>
      <c r="N656" s="233"/>
      <c r="O656" s="167"/>
      <c r="P656" s="14"/>
      <c r="Q656" s="14"/>
      <c r="R656" s="14"/>
      <c r="S656" s="14"/>
      <c r="T656" s="14"/>
      <c r="U656" s="14"/>
      <c r="V656" s="14"/>
      <c r="W656" s="14"/>
      <c r="X656" s="167"/>
      <c r="Y656" s="167"/>
      <c r="Z656" s="14"/>
      <c r="AA656" s="74"/>
      <c r="AB656" s="14"/>
      <c r="AC656" s="14"/>
    </row>
    <row r="657" spans="1:29" s="11" customFormat="1" ht="15" hidden="1" customHeight="1" x14ac:dyDescent="0.2">
      <c r="A657" s="59"/>
      <c r="B657" s="80"/>
      <c r="C657" s="226"/>
      <c r="D657" s="227"/>
      <c r="E657" s="227"/>
      <c r="F657" s="228"/>
      <c r="G657" s="229"/>
      <c r="H657" s="229"/>
      <c r="I657" s="230"/>
      <c r="J657" s="229"/>
      <c r="K657" s="229"/>
      <c r="L657" s="231"/>
      <c r="M657" s="232"/>
      <c r="N657" s="233"/>
      <c r="O657" s="167"/>
      <c r="P657" s="14"/>
      <c r="Q657" s="14"/>
      <c r="R657" s="14"/>
      <c r="S657" s="14"/>
      <c r="T657" s="14"/>
      <c r="U657" s="14"/>
      <c r="V657" s="14"/>
      <c r="W657" s="14"/>
      <c r="X657" s="167"/>
      <c r="Y657" s="167"/>
      <c r="Z657" s="14"/>
      <c r="AA657" s="74"/>
      <c r="AB657" s="14"/>
      <c r="AC657" s="14"/>
    </row>
    <row r="658" spans="1:29" s="11" customFormat="1" ht="15" hidden="1" customHeight="1" x14ac:dyDescent="0.2">
      <c r="A658" s="59"/>
      <c r="B658" s="80"/>
      <c r="C658" s="226"/>
      <c r="D658" s="227"/>
      <c r="E658" s="227"/>
      <c r="F658" s="228"/>
      <c r="G658" s="229"/>
      <c r="H658" s="229"/>
      <c r="I658" s="230"/>
      <c r="J658" s="229"/>
      <c r="K658" s="229"/>
      <c r="L658" s="231"/>
      <c r="M658" s="232"/>
      <c r="N658" s="233"/>
      <c r="O658" s="167"/>
      <c r="P658" s="14"/>
      <c r="Q658" s="14"/>
      <c r="R658" s="14"/>
      <c r="S658" s="14"/>
      <c r="T658" s="14"/>
      <c r="U658" s="14"/>
      <c r="V658" s="14"/>
      <c r="W658" s="14"/>
      <c r="X658" s="167"/>
      <c r="Y658" s="167"/>
      <c r="Z658" s="14"/>
      <c r="AA658" s="74"/>
      <c r="AB658" s="14"/>
      <c r="AC658" s="14"/>
    </row>
    <row r="659" spans="1:29" s="11" customFormat="1" ht="15" hidden="1" customHeight="1" x14ac:dyDescent="0.2">
      <c r="A659" s="59"/>
      <c r="B659" s="80"/>
      <c r="C659" s="226"/>
      <c r="D659" s="227"/>
      <c r="E659" s="227"/>
      <c r="F659" s="228"/>
      <c r="G659" s="229"/>
      <c r="H659" s="229"/>
      <c r="I659" s="230"/>
      <c r="J659" s="229"/>
      <c r="K659" s="229"/>
      <c r="L659" s="231"/>
      <c r="M659" s="232"/>
      <c r="N659" s="233"/>
      <c r="O659" s="167"/>
      <c r="P659" s="14"/>
      <c r="Q659" s="14"/>
      <c r="R659" s="14"/>
      <c r="S659" s="14"/>
      <c r="T659" s="14"/>
      <c r="U659" s="14"/>
      <c r="V659" s="14"/>
      <c r="W659" s="14"/>
      <c r="X659" s="167"/>
      <c r="Y659" s="167"/>
      <c r="Z659" s="14"/>
      <c r="AA659" s="74"/>
      <c r="AB659" s="14"/>
      <c r="AC659" s="14"/>
    </row>
    <row r="660" spans="1:29" s="11" customFormat="1" ht="15" hidden="1" customHeight="1" x14ac:dyDescent="0.2">
      <c r="A660" s="59"/>
      <c r="B660" s="80"/>
      <c r="C660" s="226"/>
      <c r="D660" s="227"/>
      <c r="E660" s="227"/>
      <c r="F660" s="228"/>
      <c r="G660" s="229"/>
      <c r="H660" s="229"/>
      <c r="I660" s="230"/>
      <c r="J660" s="229"/>
      <c r="K660" s="229"/>
      <c r="L660" s="231"/>
      <c r="M660" s="232"/>
      <c r="N660" s="233"/>
      <c r="O660" s="167"/>
      <c r="P660" s="14"/>
      <c r="Q660" s="14"/>
      <c r="R660" s="14"/>
      <c r="S660" s="14"/>
      <c r="T660" s="14"/>
      <c r="U660" s="14"/>
      <c r="V660" s="14"/>
      <c r="W660" s="14"/>
      <c r="X660" s="167"/>
      <c r="Y660" s="167"/>
      <c r="Z660" s="14"/>
      <c r="AA660" s="74"/>
      <c r="AB660" s="14"/>
      <c r="AC660" s="14"/>
    </row>
    <row r="661" spans="1:29" s="11" customFormat="1" ht="15" hidden="1" customHeight="1" x14ac:dyDescent="0.2">
      <c r="A661" s="59"/>
      <c r="B661" s="80"/>
      <c r="C661" s="226"/>
      <c r="D661" s="227"/>
      <c r="E661" s="227"/>
      <c r="F661" s="228"/>
      <c r="G661" s="229"/>
      <c r="H661" s="229"/>
      <c r="I661" s="230"/>
      <c r="J661" s="229"/>
      <c r="K661" s="229"/>
      <c r="L661" s="231"/>
      <c r="M661" s="232"/>
      <c r="N661" s="233"/>
      <c r="O661" s="167"/>
      <c r="P661" s="14"/>
      <c r="Q661" s="14"/>
      <c r="R661" s="14"/>
      <c r="S661" s="14"/>
      <c r="T661" s="14"/>
      <c r="U661" s="14"/>
      <c r="V661" s="14"/>
      <c r="W661" s="14"/>
      <c r="X661" s="167"/>
      <c r="Y661" s="167"/>
      <c r="Z661" s="14"/>
      <c r="AA661" s="74"/>
      <c r="AB661" s="14"/>
      <c r="AC661" s="14"/>
    </row>
    <row r="662" spans="1:29" s="11" customFormat="1" ht="15" hidden="1" customHeight="1" x14ac:dyDescent="0.2">
      <c r="A662" s="59"/>
      <c r="B662" s="80"/>
      <c r="C662" s="226"/>
      <c r="D662" s="227"/>
      <c r="E662" s="227"/>
      <c r="F662" s="228"/>
      <c r="G662" s="229"/>
      <c r="H662" s="229"/>
      <c r="I662" s="230"/>
      <c r="J662" s="229"/>
      <c r="K662" s="229"/>
      <c r="L662" s="231"/>
      <c r="M662" s="232"/>
      <c r="N662" s="233"/>
      <c r="O662" s="167"/>
      <c r="P662" s="14"/>
      <c r="Q662" s="14"/>
      <c r="R662" s="14"/>
      <c r="S662" s="14"/>
      <c r="T662" s="14"/>
      <c r="U662" s="14"/>
      <c r="V662" s="14"/>
      <c r="W662" s="14"/>
      <c r="X662" s="167"/>
      <c r="Y662" s="167"/>
      <c r="Z662" s="14"/>
      <c r="AA662" s="74"/>
      <c r="AB662" s="14"/>
      <c r="AC662" s="14"/>
    </row>
    <row r="663" spans="1:29" s="11" customFormat="1" ht="15" hidden="1" customHeight="1" x14ac:dyDescent="0.2">
      <c r="A663" s="59"/>
      <c r="B663" s="80"/>
      <c r="C663" s="226"/>
      <c r="D663" s="227"/>
      <c r="E663" s="227"/>
      <c r="F663" s="228"/>
      <c r="G663" s="229"/>
      <c r="H663" s="229"/>
      <c r="I663" s="230"/>
      <c r="J663" s="229"/>
      <c r="K663" s="229"/>
      <c r="L663" s="231"/>
      <c r="M663" s="232"/>
      <c r="N663" s="233"/>
      <c r="O663" s="167"/>
      <c r="P663" s="14"/>
      <c r="Q663" s="14"/>
      <c r="R663" s="14"/>
      <c r="S663" s="14"/>
      <c r="T663" s="14"/>
      <c r="U663" s="14"/>
      <c r="V663" s="14"/>
      <c r="W663" s="14"/>
      <c r="X663" s="167"/>
      <c r="Y663" s="167"/>
      <c r="Z663" s="14"/>
      <c r="AA663" s="74"/>
      <c r="AB663" s="14"/>
      <c r="AC663" s="14"/>
    </row>
    <row r="664" spans="1:29" s="11" customFormat="1" ht="15" hidden="1" customHeight="1" x14ac:dyDescent="0.2">
      <c r="A664" s="59"/>
      <c r="B664" s="80"/>
      <c r="C664" s="226"/>
      <c r="D664" s="227"/>
      <c r="E664" s="227"/>
      <c r="F664" s="228"/>
      <c r="G664" s="229"/>
      <c r="H664" s="229"/>
      <c r="I664" s="230"/>
      <c r="J664" s="229"/>
      <c r="K664" s="229"/>
      <c r="L664" s="231"/>
      <c r="M664" s="232"/>
      <c r="N664" s="233"/>
      <c r="O664" s="167"/>
      <c r="P664" s="14"/>
      <c r="Q664" s="14"/>
      <c r="R664" s="14"/>
      <c r="S664" s="14"/>
      <c r="T664" s="14"/>
      <c r="U664" s="14"/>
      <c r="V664" s="14"/>
      <c r="W664" s="14"/>
      <c r="X664" s="167"/>
      <c r="Y664" s="167"/>
      <c r="Z664" s="14"/>
      <c r="AA664" s="74"/>
      <c r="AB664" s="14"/>
      <c r="AC664" s="14"/>
    </row>
    <row r="665" spans="1:29" s="11" customFormat="1" ht="15" hidden="1" customHeight="1" x14ac:dyDescent="0.2">
      <c r="A665" s="59"/>
      <c r="B665" s="80"/>
      <c r="C665" s="226"/>
      <c r="D665" s="227"/>
      <c r="E665" s="227"/>
      <c r="F665" s="228"/>
      <c r="G665" s="229"/>
      <c r="H665" s="229"/>
      <c r="I665" s="230"/>
      <c r="J665" s="229"/>
      <c r="K665" s="229"/>
      <c r="L665" s="231"/>
      <c r="M665" s="232"/>
      <c r="N665" s="233"/>
      <c r="O665" s="167"/>
      <c r="P665" s="14"/>
      <c r="Q665" s="14"/>
      <c r="R665" s="14"/>
      <c r="S665" s="14"/>
      <c r="T665" s="14"/>
      <c r="U665" s="14"/>
      <c r="V665" s="14"/>
      <c r="W665" s="14"/>
      <c r="X665" s="167"/>
      <c r="Y665" s="167"/>
      <c r="Z665" s="14"/>
      <c r="AA665" s="74"/>
      <c r="AB665" s="14"/>
      <c r="AC665" s="14"/>
    </row>
    <row r="666" spans="1:29" s="11" customFormat="1" ht="15" hidden="1" customHeight="1" x14ac:dyDescent="0.2">
      <c r="A666" s="59"/>
      <c r="B666" s="80"/>
      <c r="C666" s="226"/>
      <c r="D666" s="227"/>
      <c r="E666" s="227"/>
      <c r="F666" s="228"/>
      <c r="G666" s="229"/>
      <c r="H666" s="229"/>
      <c r="I666" s="230"/>
      <c r="J666" s="229"/>
      <c r="K666" s="229"/>
      <c r="L666" s="231"/>
      <c r="M666" s="232"/>
      <c r="N666" s="233"/>
      <c r="O666" s="167"/>
      <c r="P666" s="14"/>
      <c r="Q666" s="14"/>
      <c r="R666" s="14"/>
      <c r="S666" s="14"/>
      <c r="T666" s="14"/>
      <c r="U666" s="14"/>
      <c r="V666" s="14"/>
      <c r="W666" s="14"/>
      <c r="X666" s="167"/>
      <c r="Y666" s="167"/>
      <c r="Z666" s="14"/>
      <c r="AA666" s="74"/>
      <c r="AB666" s="14"/>
      <c r="AC666" s="14"/>
    </row>
    <row r="667" spans="1:29" s="11" customFormat="1" ht="15" hidden="1" customHeight="1" x14ac:dyDescent="0.2">
      <c r="A667" s="59"/>
      <c r="B667" s="80"/>
      <c r="C667" s="226"/>
      <c r="D667" s="227"/>
      <c r="E667" s="227"/>
      <c r="F667" s="228"/>
      <c r="G667" s="229"/>
      <c r="H667" s="229"/>
      <c r="I667" s="230"/>
      <c r="J667" s="229"/>
      <c r="K667" s="229"/>
      <c r="L667" s="231"/>
      <c r="M667" s="232"/>
      <c r="N667" s="233"/>
      <c r="O667" s="167"/>
      <c r="P667" s="14"/>
      <c r="Q667" s="14"/>
      <c r="R667" s="14"/>
      <c r="S667" s="14"/>
      <c r="T667" s="14"/>
      <c r="U667" s="14"/>
      <c r="V667" s="14"/>
      <c r="W667" s="14"/>
      <c r="X667" s="167"/>
      <c r="Y667" s="167"/>
      <c r="Z667" s="14"/>
      <c r="AA667" s="74"/>
      <c r="AB667" s="14"/>
      <c r="AC667" s="14"/>
    </row>
    <row r="668" spans="1:29" s="11" customFormat="1" ht="15" hidden="1" customHeight="1" x14ac:dyDescent="0.2">
      <c r="A668" s="59"/>
      <c r="B668" s="80"/>
      <c r="C668" s="226"/>
      <c r="D668" s="227"/>
      <c r="E668" s="227"/>
      <c r="F668" s="228"/>
      <c r="G668" s="229"/>
      <c r="H668" s="229"/>
      <c r="I668" s="230"/>
      <c r="J668" s="229"/>
      <c r="K668" s="229"/>
      <c r="L668" s="231"/>
      <c r="M668" s="232"/>
      <c r="N668" s="233"/>
      <c r="O668" s="167"/>
      <c r="P668" s="14"/>
      <c r="Q668" s="14"/>
      <c r="R668" s="14"/>
      <c r="S668" s="14"/>
      <c r="T668" s="14"/>
      <c r="U668" s="14"/>
      <c r="V668" s="14"/>
      <c r="W668" s="14"/>
      <c r="X668" s="167"/>
      <c r="Y668" s="167"/>
      <c r="Z668" s="14"/>
      <c r="AA668" s="74"/>
      <c r="AB668" s="14"/>
      <c r="AC668" s="14"/>
    </row>
    <row r="669" spans="1:29" s="11" customFormat="1" ht="15" hidden="1" customHeight="1" x14ac:dyDescent="0.2">
      <c r="A669" s="59"/>
      <c r="B669" s="80"/>
      <c r="C669" s="226"/>
      <c r="D669" s="227"/>
      <c r="E669" s="227"/>
      <c r="F669" s="228"/>
      <c r="G669" s="229"/>
      <c r="H669" s="229"/>
      <c r="I669" s="230"/>
      <c r="J669" s="229"/>
      <c r="K669" s="229"/>
      <c r="L669" s="231"/>
      <c r="M669" s="232"/>
      <c r="N669" s="233"/>
      <c r="O669" s="167"/>
      <c r="P669" s="14"/>
      <c r="Q669" s="14"/>
      <c r="R669" s="14"/>
      <c r="S669" s="14"/>
      <c r="T669" s="14"/>
      <c r="U669" s="14"/>
      <c r="V669" s="14"/>
      <c r="W669" s="14"/>
      <c r="X669" s="167"/>
      <c r="Y669" s="167"/>
      <c r="Z669" s="14"/>
      <c r="AA669" s="74"/>
      <c r="AB669" s="14"/>
      <c r="AC669" s="14"/>
    </row>
    <row r="670" spans="1:29" s="11" customFormat="1" ht="15" hidden="1" customHeight="1" x14ac:dyDescent="0.2">
      <c r="A670" s="59"/>
      <c r="B670" s="80"/>
      <c r="C670" s="226"/>
      <c r="D670" s="227"/>
      <c r="E670" s="227"/>
      <c r="F670" s="228"/>
      <c r="G670" s="229"/>
      <c r="H670" s="229"/>
      <c r="I670" s="230"/>
      <c r="J670" s="229"/>
      <c r="K670" s="229"/>
      <c r="L670" s="231"/>
      <c r="M670" s="232"/>
      <c r="N670" s="233"/>
      <c r="O670" s="167"/>
      <c r="P670" s="14"/>
      <c r="Q670" s="14"/>
      <c r="R670" s="14"/>
      <c r="S670" s="14"/>
      <c r="T670" s="14"/>
      <c r="U670" s="14"/>
      <c r="V670" s="14"/>
      <c r="W670" s="14"/>
      <c r="X670" s="167"/>
      <c r="Y670" s="167"/>
      <c r="Z670" s="14"/>
      <c r="AA670" s="74"/>
      <c r="AB670" s="14"/>
      <c r="AC670" s="14"/>
    </row>
    <row r="671" spans="1:29" s="11" customFormat="1" ht="15" hidden="1" customHeight="1" x14ac:dyDescent="0.2">
      <c r="A671" s="59"/>
      <c r="B671" s="80"/>
      <c r="C671" s="226"/>
      <c r="D671" s="227"/>
      <c r="E671" s="227"/>
      <c r="F671" s="228"/>
      <c r="G671" s="229"/>
      <c r="H671" s="229"/>
      <c r="I671" s="230"/>
      <c r="J671" s="229"/>
      <c r="K671" s="229"/>
      <c r="L671" s="231"/>
      <c r="M671" s="232"/>
      <c r="N671" s="233"/>
      <c r="O671" s="167"/>
      <c r="P671" s="14"/>
      <c r="Q671" s="14"/>
      <c r="R671" s="14"/>
      <c r="S671" s="14"/>
      <c r="T671" s="14"/>
      <c r="U671" s="14"/>
      <c r="V671" s="14"/>
      <c r="W671" s="14"/>
      <c r="X671" s="167"/>
      <c r="Y671" s="167"/>
      <c r="Z671" s="14"/>
      <c r="AA671" s="74"/>
      <c r="AB671" s="14"/>
      <c r="AC671" s="14"/>
    </row>
    <row r="672" spans="1:29" s="11" customFormat="1" ht="15" hidden="1" customHeight="1" x14ac:dyDescent="0.2">
      <c r="A672" s="59"/>
      <c r="B672" s="80"/>
      <c r="C672" s="226"/>
      <c r="D672" s="227"/>
      <c r="E672" s="227"/>
      <c r="F672" s="228"/>
      <c r="G672" s="229"/>
      <c r="H672" s="229"/>
      <c r="I672" s="230"/>
      <c r="J672" s="229"/>
      <c r="K672" s="229"/>
      <c r="L672" s="231"/>
      <c r="M672" s="232"/>
      <c r="N672" s="233"/>
      <c r="O672" s="167"/>
      <c r="P672" s="14"/>
      <c r="Q672" s="14"/>
      <c r="R672" s="14"/>
      <c r="S672" s="14"/>
      <c r="T672" s="14"/>
      <c r="U672" s="14"/>
      <c r="V672" s="14"/>
      <c r="W672" s="14"/>
      <c r="X672" s="167"/>
      <c r="Y672" s="167"/>
      <c r="Z672" s="14"/>
      <c r="AA672" s="74"/>
      <c r="AB672" s="14"/>
      <c r="AC672" s="14"/>
    </row>
    <row r="673" spans="1:29" s="11" customFormat="1" ht="15" hidden="1" customHeight="1" x14ac:dyDescent="0.2">
      <c r="A673" s="59"/>
      <c r="B673" s="80"/>
      <c r="C673" s="226"/>
      <c r="D673" s="227"/>
      <c r="E673" s="227"/>
      <c r="F673" s="228"/>
      <c r="G673" s="229"/>
      <c r="H673" s="229"/>
      <c r="I673" s="230"/>
      <c r="J673" s="229"/>
      <c r="K673" s="229"/>
      <c r="L673" s="231"/>
      <c r="M673" s="232"/>
      <c r="N673" s="233"/>
      <c r="O673" s="167"/>
      <c r="P673" s="14"/>
      <c r="Q673" s="14"/>
      <c r="R673" s="14"/>
      <c r="S673" s="14"/>
      <c r="T673" s="14"/>
      <c r="U673" s="14"/>
      <c r="V673" s="14"/>
      <c r="W673" s="14"/>
      <c r="X673" s="167"/>
      <c r="Y673" s="167"/>
      <c r="Z673" s="14"/>
      <c r="AA673" s="74"/>
      <c r="AB673" s="14"/>
      <c r="AC673" s="14"/>
    </row>
    <row r="674" spans="1:29" s="11" customFormat="1" ht="15" hidden="1" customHeight="1" x14ac:dyDescent="0.2">
      <c r="A674" s="59"/>
      <c r="B674" s="80"/>
      <c r="C674" s="226"/>
      <c r="D674" s="227"/>
      <c r="E674" s="227"/>
      <c r="F674" s="228"/>
      <c r="G674" s="229"/>
      <c r="H674" s="229"/>
      <c r="I674" s="230"/>
      <c r="J674" s="229"/>
      <c r="K674" s="229"/>
      <c r="L674" s="231"/>
      <c r="M674" s="232"/>
      <c r="N674" s="233"/>
      <c r="O674" s="167"/>
      <c r="P674" s="14"/>
      <c r="Q674" s="14"/>
      <c r="R674" s="14"/>
      <c r="S674" s="14"/>
      <c r="T674" s="14"/>
      <c r="U674" s="14"/>
      <c r="V674" s="14"/>
      <c r="W674" s="14"/>
      <c r="X674" s="167"/>
      <c r="Y674" s="167"/>
      <c r="Z674" s="14"/>
      <c r="AA674" s="74"/>
      <c r="AB674" s="14"/>
      <c r="AC674" s="14"/>
    </row>
    <row r="675" spans="1:29" s="11" customFormat="1" ht="15" hidden="1" customHeight="1" x14ac:dyDescent="0.2">
      <c r="A675" s="59"/>
      <c r="B675" s="80"/>
      <c r="C675" s="226"/>
      <c r="D675" s="227"/>
      <c r="E675" s="227"/>
      <c r="F675" s="228"/>
      <c r="G675" s="229"/>
      <c r="H675" s="229"/>
      <c r="I675" s="230"/>
      <c r="J675" s="229"/>
      <c r="K675" s="229"/>
      <c r="L675" s="231"/>
      <c r="M675" s="232"/>
      <c r="N675" s="233"/>
      <c r="O675" s="167"/>
      <c r="P675" s="14"/>
      <c r="Q675" s="14"/>
      <c r="R675" s="14"/>
      <c r="S675" s="14"/>
      <c r="T675" s="14"/>
      <c r="U675" s="14"/>
      <c r="V675" s="14"/>
      <c r="W675" s="14"/>
      <c r="X675" s="167"/>
      <c r="Y675" s="167"/>
      <c r="Z675" s="14"/>
      <c r="AA675" s="74"/>
      <c r="AB675" s="14"/>
      <c r="AC675" s="14"/>
    </row>
    <row r="676" spans="1:29" s="11" customFormat="1" ht="15" hidden="1" customHeight="1" x14ac:dyDescent="0.2">
      <c r="A676" s="59"/>
      <c r="B676" s="80"/>
      <c r="C676" s="226"/>
      <c r="D676" s="227"/>
      <c r="E676" s="227"/>
      <c r="F676" s="228"/>
      <c r="G676" s="229"/>
      <c r="H676" s="229"/>
      <c r="I676" s="230"/>
      <c r="J676" s="229"/>
      <c r="K676" s="229"/>
      <c r="L676" s="231"/>
      <c r="M676" s="232"/>
      <c r="N676" s="233"/>
      <c r="O676" s="167"/>
      <c r="P676" s="14"/>
      <c r="Q676" s="14"/>
      <c r="R676" s="14"/>
      <c r="S676" s="14"/>
      <c r="T676" s="14"/>
      <c r="U676" s="14"/>
      <c r="V676" s="14"/>
      <c r="W676" s="14"/>
      <c r="X676" s="167"/>
      <c r="Y676" s="167"/>
      <c r="Z676" s="14"/>
      <c r="AA676" s="74"/>
      <c r="AB676" s="14"/>
      <c r="AC676" s="14"/>
    </row>
    <row r="677" spans="1:29" s="11" customFormat="1" ht="15" hidden="1" customHeight="1" x14ac:dyDescent="0.2">
      <c r="A677" s="59"/>
      <c r="B677" s="80"/>
      <c r="C677" s="226"/>
      <c r="D677" s="227"/>
      <c r="E677" s="227"/>
      <c r="F677" s="228"/>
      <c r="G677" s="229"/>
      <c r="H677" s="229"/>
      <c r="I677" s="230"/>
      <c r="J677" s="229"/>
      <c r="K677" s="229"/>
      <c r="L677" s="231"/>
      <c r="M677" s="232"/>
      <c r="N677" s="233"/>
      <c r="O677" s="167"/>
      <c r="P677" s="14"/>
      <c r="Q677" s="14"/>
      <c r="R677" s="14"/>
      <c r="S677" s="14"/>
      <c r="T677" s="14"/>
      <c r="U677" s="14"/>
      <c r="V677" s="14"/>
      <c r="W677" s="14"/>
      <c r="X677" s="167"/>
      <c r="Y677" s="167"/>
      <c r="Z677" s="14"/>
      <c r="AA677" s="74"/>
      <c r="AB677" s="14"/>
      <c r="AC677" s="14"/>
    </row>
    <row r="678" spans="1:29" s="11" customFormat="1" ht="15" hidden="1" customHeight="1" x14ac:dyDescent="0.2">
      <c r="A678" s="59"/>
      <c r="B678" s="80"/>
      <c r="C678" s="226"/>
      <c r="D678" s="227"/>
      <c r="E678" s="227"/>
      <c r="F678" s="228"/>
      <c r="G678" s="229"/>
      <c r="H678" s="229"/>
      <c r="I678" s="230"/>
      <c r="J678" s="229"/>
      <c r="K678" s="229"/>
      <c r="L678" s="231"/>
      <c r="M678" s="232"/>
      <c r="N678" s="233"/>
      <c r="O678" s="167"/>
      <c r="P678" s="14"/>
      <c r="Q678" s="14"/>
      <c r="R678" s="14"/>
      <c r="S678" s="14"/>
      <c r="T678" s="14"/>
      <c r="U678" s="14"/>
      <c r="V678" s="14"/>
      <c r="W678" s="14"/>
      <c r="X678" s="167"/>
      <c r="Y678" s="167"/>
      <c r="Z678" s="14"/>
      <c r="AA678" s="74"/>
      <c r="AB678" s="14"/>
      <c r="AC678" s="14"/>
    </row>
    <row r="679" spans="1:29" s="11" customFormat="1" ht="15" hidden="1" customHeight="1" x14ac:dyDescent="0.2">
      <c r="A679" s="59"/>
      <c r="B679" s="80"/>
      <c r="C679" s="226"/>
      <c r="D679" s="227"/>
      <c r="E679" s="227"/>
      <c r="F679" s="228"/>
      <c r="G679" s="229"/>
      <c r="H679" s="229"/>
      <c r="I679" s="230"/>
      <c r="J679" s="229"/>
      <c r="K679" s="229"/>
      <c r="L679" s="231"/>
      <c r="M679" s="232"/>
      <c r="N679" s="233"/>
      <c r="O679" s="167"/>
      <c r="P679" s="14"/>
      <c r="Q679" s="14"/>
      <c r="R679" s="14"/>
      <c r="S679" s="14"/>
      <c r="T679" s="14"/>
      <c r="U679" s="14"/>
      <c r="V679" s="14"/>
      <c r="W679" s="14"/>
      <c r="X679" s="167"/>
      <c r="Y679" s="167"/>
      <c r="Z679" s="14"/>
      <c r="AA679" s="74"/>
      <c r="AB679" s="14"/>
      <c r="AC679" s="14"/>
    </row>
    <row r="680" spans="1:29" s="11" customFormat="1" ht="15" hidden="1" customHeight="1" x14ac:dyDescent="0.2">
      <c r="A680" s="59"/>
      <c r="B680" s="80"/>
      <c r="C680" s="226"/>
      <c r="D680" s="227"/>
      <c r="E680" s="227"/>
      <c r="F680" s="228"/>
      <c r="G680" s="229"/>
      <c r="H680" s="229"/>
      <c r="I680" s="230"/>
      <c r="J680" s="229"/>
      <c r="K680" s="229"/>
      <c r="L680" s="231"/>
      <c r="M680" s="232"/>
      <c r="N680" s="233"/>
      <c r="O680" s="167"/>
      <c r="P680" s="14"/>
      <c r="Q680" s="14"/>
      <c r="R680" s="14"/>
      <c r="S680" s="14"/>
      <c r="T680" s="14"/>
      <c r="U680" s="14"/>
      <c r="V680" s="14"/>
      <c r="W680" s="14"/>
      <c r="X680" s="167"/>
      <c r="Y680" s="167"/>
      <c r="Z680" s="14"/>
      <c r="AA680" s="74"/>
      <c r="AB680" s="14"/>
      <c r="AC680" s="14"/>
    </row>
    <row r="681" spans="1:29" s="11" customFormat="1" ht="15" hidden="1" customHeight="1" x14ac:dyDescent="0.2">
      <c r="A681" s="59"/>
      <c r="B681" s="80"/>
      <c r="C681" s="226"/>
      <c r="D681" s="227"/>
      <c r="E681" s="227"/>
      <c r="F681" s="228"/>
      <c r="G681" s="229"/>
      <c r="H681" s="229"/>
      <c r="I681" s="230"/>
      <c r="J681" s="229"/>
      <c r="K681" s="229"/>
      <c r="L681" s="231"/>
      <c r="M681" s="232"/>
      <c r="N681" s="233"/>
      <c r="O681" s="167"/>
      <c r="P681" s="14"/>
      <c r="Q681" s="14"/>
      <c r="R681" s="14"/>
      <c r="S681" s="14"/>
      <c r="T681" s="14"/>
      <c r="U681" s="14"/>
      <c r="V681" s="14"/>
      <c r="W681" s="14"/>
      <c r="X681" s="167"/>
      <c r="Y681" s="167"/>
      <c r="Z681" s="14"/>
      <c r="AA681" s="74"/>
      <c r="AB681" s="14"/>
      <c r="AC681" s="14"/>
    </row>
    <row r="682" spans="1:29" s="11" customFormat="1" ht="15" hidden="1" customHeight="1" x14ac:dyDescent="0.2">
      <c r="A682" s="59"/>
      <c r="B682" s="80"/>
      <c r="C682" s="226"/>
      <c r="D682" s="227"/>
      <c r="E682" s="227"/>
      <c r="F682" s="228"/>
      <c r="G682" s="229"/>
      <c r="H682" s="229"/>
      <c r="I682" s="230"/>
      <c r="J682" s="229"/>
      <c r="K682" s="229"/>
      <c r="L682" s="231"/>
      <c r="M682" s="232"/>
      <c r="N682" s="233"/>
      <c r="O682" s="167"/>
      <c r="P682" s="14"/>
      <c r="Q682" s="14"/>
      <c r="R682" s="14"/>
      <c r="S682" s="14"/>
      <c r="T682" s="14"/>
      <c r="U682" s="14"/>
      <c r="V682" s="14"/>
      <c r="W682" s="14"/>
      <c r="X682" s="167"/>
      <c r="Y682" s="167"/>
      <c r="Z682" s="14"/>
      <c r="AA682" s="74"/>
      <c r="AB682" s="14"/>
      <c r="AC682" s="14"/>
    </row>
    <row r="683" spans="1:29" s="11" customFormat="1" ht="15" hidden="1" customHeight="1" x14ac:dyDescent="0.2">
      <c r="A683" s="59"/>
      <c r="B683" s="80"/>
      <c r="C683" s="226"/>
      <c r="D683" s="227"/>
      <c r="E683" s="227"/>
      <c r="F683" s="228"/>
      <c r="G683" s="229"/>
      <c r="H683" s="229"/>
      <c r="I683" s="230"/>
      <c r="J683" s="229"/>
      <c r="K683" s="229"/>
      <c r="L683" s="231"/>
      <c r="M683" s="232"/>
      <c r="N683" s="233"/>
      <c r="O683" s="167"/>
      <c r="P683" s="14"/>
      <c r="Q683" s="14"/>
      <c r="R683" s="14"/>
      <c r="S683" s="14"/>
      <c r="T683" s="14"/>
      <c r="U683" s="14"/>
      <c r="V683" s="14"/>
      <c r="W683" s="14"/>
      <c r="X683" s="167"/>
      <c r="Y683" s="167"/>
      <c r="Z683" s="14"/>
      <c r="AA683" s="74"/>
      <c r="AB683" s="14"/>
      <c r="AC683" s="14"/>
    </row>
    <row r="684" spans="1:29" s="11" customFormat="1" ht="15" hidden="1" customHeight="1" x14ac:dyDescent="0.2">
      <c r="A684" s="59"/>
      <c r="B684" s="80"/>
      <c r="C684" s="226"/>
      <c r="D684" s="227"/>
      <c r="E684" s="227"/>
      <c r="F684" s="228"/>
      <c r="G684" s="229"/>
      <c r="H684" s="229"/>
      <c r="I684" s="230"/>
      <c r="J684" s="229"/>
      <c r="K684" s="229"/>
      <c r="L684" s="231"/>
      <c r="M684" s="232"/>
      <c r="N684" s="233"/>
      <c r="O684" s="167"/>
      <c r="P684" s="14"/>
      <c r="Q684" s="14"/>
      <c r="R684" s="14"/>
      <c r="S684" s="14"/>
      <c r="T684" s="14"/>
      <c r="U684" s="14"/>
      <c r="V684" s="14"/>
      <c r="W684" s="14"/>
      <c r="X684" s="167"/>
      <c r="Y684" s="167"/>
      <c r="Z684" s="14"/>
      <c r="AA684" s="74"/>
      <c r="AB684" s="14"/>
      <c r="AC684" s="14"/>
    </row>
    <row r="685" spans="1:29" s="11" customFormat="1" ht="15" hidden="1" customHeight="1" x14ac:dyDescent="0.2">
      <c r="A685" s="59"/>
      <c r="B685" s="80"/>
      <c r="C685" s="226"/>
      <c r="D685" s="227"/>
      <c r="E685" s="227"/>
      <c r="F685" s="228"/>
      <c r="G685" s="229"/>
      <c r="H685" s="229"/>
      <c r="I685" s="230"/>
      <c r="J685" s="229"/>
      <c r="K685" s="229"/>
      <c r="L685" s="231"/>
      <c r="M685" s="232"/>
      <c r="N685" s="233"/>
      <c r="O685" s="167"/>
      <c r="P685" s="14"/>
      <c r="Q685" s="14"/>
      <c r="R685" s="14"/>
      <c r="S685" s="14"/>
      <c r="T685" s="14"/>
      <c r="U685" s="14"/>
      <c r="V685" s="14"/>
      <c r="W685" s="14"/>
      <c r="X685" s="167"/>
      <c r="Y685" s="167"/>
      <c r="Z685" s="14"/>
      <c r="AA685" s="74"/>
      <c r="AB685" s="14"/>
      <c r="AC685" s="14"/>
    </row>
    <row r="686" spans="1:29" s="11" customFormat="1" ht="15" hidden="1" customHeight="1" x14ac:dyDescent="0.2">
      <c r="A686" s="59"/>
      <c r="B686" s="80"/>
      <c r="C686" s="226"/>
      <c r="D686" s="227"/>
      <c r="E686" s="227"/>
      <c r="F686" s="228"/>
      <c r="G686" s="229"/>
      <c r="H686" s="229"/>
      <c r="I686" s="230"/>
      <c r="J686" s="229"/>
      <c r="K686" s="229"/>
      <c r="L686" s="231"/>
      <c r="M686" s="232"/>
      <c r="N686" s="233"/>
      <c r="O686" s="167"/>
      <c r="P686" s="14"/>
      <c r="Q686" s="14"/>
      <c r="R686" s="14"/>
      <c r="S686" s="14"/>
      <c r="T686" s="14"/>
      <c r="U686" s="14"/>
      <c r="V686" s="14"/>
      <c r="W686" s="14"/>
      <c r="X686" s="167"/>
      <c r="Y686" s="167"/>
      <c r="Z686" s="14"/>
      <c r="AA686" s="74"/>
      <c r="AB686" s="14"/>
      <c r="AC686" s="14"/>
    </row>
    <row r="687" spans="1:29" s="11" customFormat="1" ht="15" hidden="1" customHeight="1" x14ac:dyDescent="0.2">
      <c r="A687" s="59"/>
      <c r="B687" s="80"/>
      <c r="C687" s="226"/>
      <c r="D687" s="227"/>
      <c r="E687" s="227"/>
      <c r="F687" s="228"/>
      <c r="G687" s="229"/>
      <c r="H687" s="229"/>
      <c r="I687" s="230"/>
      <c r="J687" s="229"/>
      <c r="K687" s="229"/>
      <c r="L687" s="231"/>
      <c r="M687" s="232"/>
      <c r="N687" s="233"/>
      <c r="O687" s="167"/>
      <c r="P687" s="14"/>
      <c r="Q687" s="14"/>
      <c r="R687" s="14"/>
      <c r="S687" s="14"/>
      <c r="T687" s="14"/>
      <c r="U687" s="14"/>
      <c r="V687" s="14"/>
      <c r="W687" s="14"/>
      <c r="X687" s="167"/>
      <c r="Y687" s="167"/>
      <c r="Z687" s="14"/>
      <c r="AA687" s="74"/>
      <c r="AB687" s="14"/>
      <c r="AC687" s="14"/>
    </row>
    <row r="688" spans="1:29" s="11" customFormat="1" ht="15" hidden="1" customHeight="1" x14ac:dyDescent="0.2">
      <c r="A688" s="59"/>
      <c r="B688" s="80"/>
      <c r="C688" s="226"/>
      <c r="D688" s="227"/>
      <c r="E688" s="227"/>
      <c r="F688" s="228"/>
      <c r="G688" s="229"/>
      <c r="H688" s="229"/>
      <c r="I688" s="230"/>
      <c r="J688" s="229"/>
      <c r="K688" s="229"/>
      <c r="L688" s="231"/>
      <c r="M688" s="232"/>
      <c r="N688" s="233"/>
      <c r="O688" s="167"/>
      <c r="P688" s="14"/>
      <c r="Q688" s="14"/>
      <c r="R688" s="14"/>
      <c r="S688" s="14"/>
      <c r="T688" s="14"/>
      <c r="U688" s="14"/>
      <c r="V688" s="14"/>
      <c r="W688" s="14"/>
      <c r="X688" s="167"/>
      <c r="Y688" s="167"/>
      <c r="Z688" s="14"/>
      <c r="AA688" s="74"/>
      <c r="AB688" s="14"/>
      <c r="AC688" s="14"/>
    </row>
    <row r="689" spans="1:29" s="11" customFormat="1" ht="15" hidden="1" customHeight="1" x14ac:dyDescent="0.2">
      <c r="A689" s="59"/>
      <c r="B689" s="80"/>
      <c r="C689" s="226"/>
      <c r="D689" s="227"/>
      <c r="E689" s="227"/>
      <c r="F689" s="228"/>
      <c r="G689" s="229"/>
      <c r="H689" s="229"/>
      <c r="I689" s="230"/>
      <c r="J689" s="229"/>
      <c r="K689" s="229"/>
      <c r="L689" s="231"/>
      <c r="M689" s="232"/>
      <c r="N689" s="233"/>
      <c r="O689" s="167"/>
      <c r="P689" s="14"/>
      <c r="Q689" s="14"/>
      <c r="R689" s="14"/>
      <c r="S689" s="14"/>
      <c r="T689" s="14"/>
      <c r="U689" s="14"/>
      <c r="V689" s="14"/>
      <c r="W689" s="14"/>
      <c r="X689" s="167"/>
      <c r="Y689" s="167"/>
      <c r="Z689" s="14"/>
      <c r="AA689" s="74"/>
      <c r="AB689" s="14"/>
      <c r="AC689" s="14"/>
    </row>
    <row r="690" spans="1:29" s="11" customFormat="1" ht="15" hidden="1" customHeight="1" x14ac:dyDescent="0.2">
      <c r="A690" s="59"/>
      <c r="B690" s="80"/>
      <c r="C690" s="226"/>
      <c r="D690" s="227"/>
      <c r="E690" s="227"/>
      <c r="F690" s="228"/>
      <c r="G690" s="229"/>
      <c r="H690" s="229"/>
      <c r="I690" s="230"/>
      <c r="J690" s="229"/>
      <c r="K690" s="229"/>
      <c r="L690" s="231"/>
      <c r="M690" s="232"/>
      <c r="N690" s="233"/>
      <c r="O690" s="167"/>
      <c r="P690" s="14"/>
      <c r="Q690" s="14"/>
      <c r="R690" s="14"/>
      <c r="S690" s="14"/>
      <c r="T690" s="14"/>
      <c r="U690" s="14"/>
      <c r="V690" s="14"/>
      <c r="W690" s="14"/>
      <c r="X690" s="167"/>
      <c r="Y690" s="167"/>
      <c r="Z690" s="14"/>
      <c r="AA690" s="74"/>
      <c r="AB690" s="14"/>
      <c r="AC690" s="14"/>
    </row>
    <row r="691" spans="1:29" s="11" customFormat="1" ht="15" hidden="1" customHeight="1" x14ac:dyDescent="0.2">
      <c r="A691" s="59"/>
      <c r="B691" s="80"/>
      <c r="C691" s="226"/>
      <c r="D691" s="227"/>
      <c r="E691" s="227"/>
      <c r="F691" s="228"/>
      <c r="G691" s="229"/>
      <c r="H691" s="229"/>
      <c r="I691" s="230"/>
      <c r="J691" s="229"/>
      <c r="K691" s="229"/>
      <c r="L691" s="231"/>
      <c r="M691" s="232"/>
      <c r="N691" s="233"/>
      <c r="O691" s="167"/>
      <c r="P691" s="14"/>
      <c r="Q691" s="14"/>
      <c r="R691" s="14"/>
      <c r="S691" s="14"/>
      <c r="T691" s="14"/>
      <c r="U691" s="14"/>
      <c r="V691" s="14"/>
      <c r="W691" s="14"/>
      <c r="X691" s="167"/>
      <c r="Y691" s="167"/>
      <c r="Z691" s="14"/>
      <c r="AA691" s="74"/>
      <c r="AB691" s="14"/>
      <c r="AC691" s="14"/>
    </row>
    <row r="692" spans="1:29" s="11" customFormat="1" ht="15" hidden="1" customHeight="1" x14ac:dyDescent="0.2">
      <c r="A692" s="59"/>
      <c r="B692" s="80"/>
      <c r="C692" s="226"/>
      <c r="D692" s="227"/>
      <c r="E692" s="227"/>
      <c r="F692" s="228"/>
      <c r="G692" s="229"/>
      <c r="H692" s="229"/>
      <c r="I692" s="230"/>
      <c r="J692" s="229"/>
      <c r="K692" s="229"/>
      <c r="L692" s="231"/>
      <c r="M692" s="232"/>
      <c r="N692" s="233"/>
      <c r="O692" s="167"/>
      <c r="P692" s="14"/>
      <c r="Q692" s="14"/>
      <c r="R692" s="14"/>
      <c r="S692" s="14"/>
      <c r="T692" s="14"/>
      <c r="U692" s="14"/>
      <c r="V692" s="14"/>
      <c r="W692" s="14"/>
      <c r="X692" s="167"/>
      <c r="Y692" s="167"/>
      <c r="Z692" s="14"/>
      <c r="AA692" s="74"/>
      <c r="AB692" s="14"/>
      <c r="AC692" s="14"/>
    </row>
    <row r="693" spans="1:29" s="11" customFormat="1" ht="15" hidden="1" customHeight="1" x14ac:dyDescent="0.2">
      <c r="A693" s="59"/>
      <c r="B693" s="80"/>
      <c r="C693" s="226"/>
      <c r="D693" s="227"/>
      <c r="E693" s="227"/>
      <c r="F693" s="228"/>
      <c r="G693" s="229"/>
      <c r="H693" s="229"/>
      <c r="I693" s="230"/>
      <c r="J693" s="229"/>
      <c r="K693" s="229"/>
      <c r="L693" s="231"/>
      <c r="M693" s="232"/>
      <c r="N693" s="233"/>
      <c r="O693" s="167"/>
      <c r="P693" s="14"/>
      <c r="Q693" s="14"/>
      <c r="R693" s="14"/>
      <c r="S693" s="14"/>
      <c r="T693" s="14"/>
      <c r="U693" s="14"/>
      <c r="V693" s="14"/>
      <c r="W693" s="14"/>
      <c r="X693" s="167"/>
      <c r="Y693" s="167"/>
      <c r="Z693" s="14"/>
      <c r="AA693" s="74"/>
      <c r="AB693" s="14"/>
      <c r="AC693" s="14"/>
    </row>
    <row r="694" spans="1:29" s="11" customFormat="1" ht="15" hidden="1" customHeight="1" x14ac:dyDescent="0.2">
      <c r="A694" s="59"/>
      <c r="B694" s="80"/>
      <c r="C694" s="226"/>
      <c r="D694" s="227"/>
      <c r="E694" s="227"/>
      <c r="F694" s="228"/>
      <c r="G694" s="229"/>
      <c r="H694" s="229"/>
      <c r="I694" s="230"/>
      <c r="J694" s="229"/>
      <c r="K694" s="229"/>
      <c r="L694" s="231"/>
      <c r="M694" s="232"/>
      <c r="N694" s="233"/>
      <c r="O694" s="167"/>
      <c r="P694" s="14"/>
      <c r="Q694" s="14"/>
      <c r="R694" s="14"/>
      <c r="S694" s="14"/>
      <c r="T694" s="14"/>
      <c r="U694" s="14"/>
      <c r="V694" s="14"/>
      <c r="W694" s="14"/>
      <c r="X694" s="167"/>
      <c r="Y694" s="167"/>
      <c r="Z694" s="14"/>
      <c r="AA694" s="74"/>
      <c r="AB694" s="14"/>
      <c r="AC694" s="14"/>
    </row>
    <row r="695" spans="1:29" s="11" customFormat="1" ht="15" hidden="1" customHeight="1" x14ac:dyDescent="0.2">
      <c r="A695" s="59"/>
      <c r="B695" s="80"/>
      <c r="C695" s="226"/>
      <c r="D695" s="227"/>
      <c r="E695" s="227"/>
      <c r="F695" s="228"/>
      <c r="G695" s="229"/>
      <c r="H695" s="229"/>
      <c r="I695" s="230"/>
      <c r="J695" s="229"/>
      <c r="K695" s="229"/>
      <c r="L695" s="231"/>
      <c r="M695" s="232"/>
      <c r="N695" s="233"/>
      <c r="O695" s="167"/>
      <c r="P695" s="14"/>
      <c r="Q695" s="14"/>
      <c r="R695" s="14"/>
      <c r="S695" s="14"/>
      <c r="T695" s="14"/>
      <c r="U695" s="14"/>
      <c r="V695" s="14"/>
      <c r="W695" s="14"/>
      <c r="X695" s="167"/>
      <c r="Y695" s="167"/>
      <c r="Z695" s="14"/>
      <c r="AA695" s="74"/>
      <c r="AB695" s="14"/>
      <c r="AC695" s="14"/>
    </row>
    <row r="696" spans="1:29" s="11" customFormat="1" ht="15" hidden="1" customHeight="1" x14ac:dyDescent="0.2">
      <c r="A696" s="59"/>
      <c r="B696" s="80"/>
      <c r="C696" s="226"/>
      <c r="D696" s="227"/>
      <c r="E696" s="227"/>
      <c r="F696" s="228"/>
      <c r="G696" s="229"/>
      <c r="H696" s="229"/>
      <c r="I696" s="230"/>
      <c r="J696" s="229"/>
      <c r="K696" s="229"/>
      <c r="L696" s="231"/>
      <c r="M696" s="232"/>
      <c r="N696" s="233"/>
      <c r="O696" s="167"/>
      <c r="P696" s="14"/>
      <c r="Q696" s="14"/>
      <c r="R696" s="14"/>
      <c r="S696" s="14"/>
      <c r="T696" s="14"/>
      <c r="U696" s="14"/>
      <c r="V696" s="14"/>
      <c r="W696" s="14"/>
      <c r="X696" s="167"/>
      <c r="Y696" s="167"/>
      <c r="Z696" s="14"/>
      <c r="AA696" s="74"/>
      <c r="AB696" s="14"/>
      <c r="AC696" s="14"/>
    </row>
    <row r="697" spans="1:29" s="11" customFormat="1" ht="15" hidden="1" customHeight="1" x14ac:dyDescent="0.2">
      <c r="A697" s="59"/>
      <c r="B697" s="80"/>
      <c r="C697" s="226"/>
      <c r="D697" s="227"/>
      <c r="E697" s="227"/>
      <c r="F697" s="228"/>
      <c r="G697" s="229"/>
      <c r="H697" s="229"/>
      <c r="I697" s="230"/>
      <c r="J697" s="229"/>
      <c r="K697" s="229"/>
      <c r="L697" s="231"/>
      <c r="M697" s="232"/>
      <c r="N697" s="233"/>
      <c r="O697" s="167"/>
      <c r="P697" s="14"/>
      <c r="Q697" s="14"/>
      <c r="R697" s="14"/>
      <c r="S697" s="14"/>
      <c r="T697" s="14"/>
      <c r="U697" s="14"/>
      <c r="V697" s="14"/>
      <c r="W697" s="14"/>
      <c r="X697" s="167"/>
      <c r="Y697" s="167"/>
      <c r="Z697" s="14"/>
      <c r="AA697" s="74"/>
      <c r="AB697" s="14"/>
      <c r="AC697" s="14"/>
    </row>
    <row r="698" spans="1:29" s="11" customFormat="1" ht="15" hidden="1" customHeight="1" x14ac:dyDescent="0.2">
      <c r="A698" s="59"/>
      <c r="B698" s="80"/>
      <c r="C698" s="226"/>
      <c r="D698" s="227"/>
      <c r="E698" s="227"/>
      <c r="F698" s="228"/>
      <c r="G698" s="229"/>
      <c r="H698" s="229"/>
      <c r="I698" s="230"/>
      <c r="J698" s="229"/>
      <c r="K698" s="229"/>
      <c r="L698" s="231"/>
      <c r="M698" s="232"/>
      <c r="N698" s="233"/>
      <c r="O698" s="167"/>
      <c r="P698" s="14"/>
      <c r="Q698" s="14"/>
      <c r="R698" s="14"/>
      <c r="S698" s="14"/>
      <c r="T698" s="14"/>
      <c r="U698" s="14"/>
      <c r="V698" s="14"/>
      <c r="W698" s="14"/>
      <c r="X698" s="167"/>
      <c r="Y698" s="167"/>
      <c r="Z698" s="14"/>
      <c r="AA698" s="74"/>
      <c r="AB698" s="14"/>
      <c r="AC698" s="14"/>
    </row>
    <row r="699" spans="1:29" s="11" customFormat="1" ht="15" hidden="1" customHeight="1" x14ac:dyDescent="0.2">
      <c r="A699" s="59"/>
      <c r="B699" s="80"/>
      <c r="C699" s="226"/>
      <c r="D699" s="227"/>
      <c r="E699" s="227"/>
      <c r="F699" s="228"/>
      <c r="G699" s="229"/>
      <c r="H699" s="229"/>
      <c r="I699" s="230"/>
      <c r="J699" s="229"/>
      <c r="K699" s="229"/>
      <c r="L699" s="231"/>
      <c r="M699" s="232"/>
      <c r="N699" s="233"/>
      <c r="O699" s="167"/>
      <c r="P699" s="14"/>
      <c r="Q699" s="14"/>
      <c r="R699" s="14"/>
      <c r="S699" s="14"/>
      <c r="T699" s="14"/>
      <c r="U699" s="14"/>
      <c r="V699" s="14"/>
      <c r="W699" s="14"/>
      <c r="X699" s="167"/>
      <c r="Y699" s="167"/>
      <c r="Z699" s="14"/>
      <c r="AA699" s="74"/>
      <c r="AB699" s="14"/>
      <c r="AC699" s="14"/>
    </row>
    <row r="700" spans="1:29" s="11" customFormat="1" ht="15" hidden="1" customHeight="1" x14ac:dyDescent="0.2">
      <c r="A700" s="59"/>
      <c r="B700" s="80"/>
      <c r="C700" s="226"/>
      <c r="D700" s="227"/>
      <c r="E700" s="227"/>
      <c r="F700" s="228"/>
      <c r="G700" s="229"/>
      <c r="H700" s="229"/>
      <c r="I700" s="230"/>
      <c r="J700" s="229"/>
      <c r="K700" s="229"/>
      <c r="L700" s="231"/>
      <c r="M700" s="232"/>
      <c r="N700" s="233"/>
      <c r="O700" s="167"/>
      <c r="P700" s="14"/>
      <c r="Q700" s="14"/>
      <c r="R700" s="14"/>
      <c r="S700" s="14"/>
      <c r="T700" s="14"/>
      <c r="U700" s="14"/>
      <c r="V700" s="14"/>
      <c r="W700" s="14"/>
      <c r="X700" s="167"/>
      <c r="Y700" s="167"/>
      <c r="Z700" s="14"/>
      <c r="AA700" s="74"/>
      <c r="AB700" s="14"/>
      <c r="AC700" s="14"/>
    </row>
    <row r="701" spans="1:29" s="11" customFormat="1" ht="15" hidden="1" customHeight="1" x14ac:dyDescent="0.2">
      <c r="A701" s="59"/>
      <c r="B701" s="80"/>
      <c r="C701" s="226"/>
      <c r="D701" s="227"/>
      <c r="E701" s="227"/>
      <c r="F701" s="228"/>
      <c r="G701" s="229"/>
      <c r="H701" s="229"/>
      <c r="I701" s="230"/>
      <c r="J701" s="229"/>
      <c r="K701" s="229"/>
      <c r="L701" s="231"/>
      <c r="M701" s="232"/>
      <c r="N701" s="233"/>
      <c r="O701" s="167"/>
      <c r="P701" s="14"/>
      <c r="Q701" s="14"/>
      <c r="R701" s="14"/>
      <c r="S701" s="14"/>
      <c r="T701" s="14"/>
      <c r="U701" s="14"/>
      <c r="V701" s="14"/>
      <c r="W701" s="14"/>
      <c r="X701" s="167"/>
      <c r="Y701" s="167"/>
      <c r="Z701" s="14"/>
      <c r="AA701" s="74"/>
      <c r="AB701" s="14"/>
      <c r="AC701" s="14"/>
    </row>
    <row r="702" spans="1:29" s="11" customFormat="1" ht="15" hidden="1" customHeight="1" x14ac:dyDescent="0.2">
      <c r="A702" s="59"/>
      <c r="B702" s="80"/>
      <c r="C702" s="226"/>
      <c r="D702" s="227"/>
      <c r="E702" s="227"/>
      <c r="F702" s="228"/>
      <c r="G702" s="229"/>
      <c r="H702" s="229"/>
      <c r="I702" s="230"/>
      <c r="J702" s="229"/>
      <c r="K702" s="229"/>
      <c r="L702" s="231"/>
      <c r="M702" s="232"/>
      <c r="N702" s="233"/>
      <c r="O702" s="167"/>
      <c r="P702" s="14"/>
      <c r="Q702" s="14"/>
      <c r="R702" s="14"/>
      <c r="S702" s="14"/>
      <c r="T702" s="14"/>
      <c r="U702" s="14"/>
      <c r="V702" s="14"/>
      <c r="W702" s="14"/>
      <c r="X702" s="167"/>
      <c r="Y702" s="167"/>
      <c r="Z702" s="14"/>
      <c r="AA702" s="74"/>
      <c r="AB702" s="14"/>
      <c r="AC702" s="14"/>
    </row>
    <row r="703" spans="1:29" s="11" customFormat="1" ht="15" hidden="1" customHeight="1" x14ac:dyDescent="0.2">
      <c r="A703" s="59"/>
      <c r="B703" s="80"/>
      <c r="C703" s="226"/>
      <c r="D703" s="227"/>
      <c r="E703" s="227"/>
      <c r="F703" s="228"/>
      <c r="G703" s="229"/>
      <c r="H703" s="229"/>
      <c r="I703" s="230"/>
      <c r="J703" s="229"/>
      <c r="K703" s="229"/>
      <c r="L703" s="231"/>
      <c r="M703" s="232"/>
      <c r="N703" s="233"/>
      <c r="O703" s="167"/>
      <c r="P703" s="14"/>
      <c r="Q703" s="14"/>
      <c r="R703" s="14"/>
      <c r="S703" s="14"/>
      <c r="T703" s="14"/>
      <c r="U703" s="14"/>
      <c r="V703" s="14"/>
      <c r="W703" s="14"/>
      <c r="X703" s="167"/>
      <c r="Y703" s="167"/>
      <c r="Z703" s="14"/>
      <c r="AA703" s="74"/>
      <c r="AB703" s="14"/>
      <c r="AC703" s="14"/>
    </row>
    <row r="704" spans="1:29" s="11" customFormat="1" ht="15" hidden="1" customHeight="1" x14ac:dyDescent="0.2">
      <c r="A704" s="59"/>
      <c r="B704" s="80"/>
      <c r="C704" s="226"/>
      <c r="D704" s="227"/>
      <c r="E704" s="227"/>
      <c r="F704" s="228"/>
      <c r="G704" s="229"/>
      <c r="H704" s="229"/>
      <c r="I704" s="230"/>
      <c r="J704" s="229"/>
      <c r="K704" s="229"/>
      <c r="L704" s="231"/>
      <c r="M704" s="232"/>
      <c r="N704" s="233"/>
      <c r="O704" s="167"/>
      <c r="P704" s="14"/>
      <c r="Q704" s="14"/>
      <c r="R704" s="14"/>
      <c r="S704" s="14"/>
      <c r="T704" s="14"/>
      <c r="U704" s="14"/>
      <c r="V704" s="14"/>
      <c r="W704" s="14"/>
      <c r="X704" s="167"/>
      <c r="Y704" s="167"/>
      <c r="Z704" s="14"/>
      <c r="AA704" s="74"/>
      <c r="AB704" s="14"/>
      <c r="AC704" s="14"/>
    </row>
    <row r="705" spans="1:29" s="11" customFormat="1" ht="15" hidden="1" customHeight="1" x14ac:dyDescent="0.2">
      <c r="A705" s="59"/>
      <c r="B705" s="80"/>
      <c r="C705" s="226"/>
      <c r="D705" s="227"/>
      <c r="E705" s="227"/>
      <c r="F705" s="228"/>
      <c r="G705" s="229"/>
      <c r="H705" s="229"/>
      <c r="I705" s="230"/>
      <c r="J705" s="229"/>
      <c r="K705" s="229"/>
      <c r="L705" s="231"/>
      <c r="M705" s="232"/>
      <c r="N705" s="233"/>
      <c r="O705" s="167"/>
      <c r="P705" s="14"/>
      <c r="Q705" s="14"/>
      <c r="R705" s="14"/>
      <c r="S705" s="14"/>
      <c r="T705" s="14"/>
      <c r="U705" s="14"/>
      <c r="V705" s="14"/>
      <c r="W705" s="14"/>
      <c r="X705" s="167"/>
      <c r="Y705" s="167"/>
      <c r="Z705" s="14"/>
      <c r="AA705" s="74"/>
      <c r="AB705" s="14"/>
      <c r="AC705" s="14"/>
    </row>
    <row r="706" spans="1:29" s="11" customFormat="1" ht="15" hidden="1" customHeight="1" x14ac:dyDescent="0.2">
      <c r="A706" s="59"/>
      <c r="B706" s="80"/>
      <c r="C706" s="226"/>
      <c r="D706" s="227"/>
      <c r="E706" s="227"/>
      <c r="F706" s="228"/>
      <c r="G706" s="229"/>
      <c r="H706" s="229"/>
      <c r="I706" s="230"/>
      <c r="J706" s="229"/>
      <c r="K706" s="229"/>
      <c r="L706" s="231"/>
      <c r="M706" s="232"/>
      <c r="N706" s="233"/>
      <c r="O706" s="167"/>
      <c r="P706" s="14"/>
      <c r="Q706" s="14"/>
      <c r="R706" s="14"/>
      <c r="S706" s="14"/>
      <c r="T706" s="14"/>
      <c r="U706" s="14"/>
      <c r="V706" s="14"/>
      <c r="W706" s="14"/>
      <c r="X706" s="167"/>
      <c r="Y706" s="167"/>
      <c r="Z706" s="14"/>
      <c r="AA706" s="74"/>
      <c r="AB706" s="14"/>
      <c r="AC706" s="14"/>
    </row>
    <row r="707" spans="1:29" s="11" customFormat="1" ht="15" hidden="1" customHeight="1" x14ac:dyDescent="0.2">
      <c r="A707" s="59"/>
      <c r="B707" s="80"/>
      <c r="C707" s="226"/>
      <c r="D707" s="227"/>
      <c r="E707" s="227"/>
      <c r="F707" s="228"/>
      <c r="G707" s="229"/>
      <c r="H707" s="229"/>
      <c r="I707" s="230"/>
      <c r="J707" s="229"/>
      <c r="K707" s="229"/>
      <c r="L707" s="231"/>
      <c r="M707" s="232"/>
      <c r="N707" s="233"/>
      <c r="O707" s="167"/>
      <c r="P707" s="14"/>
      <c r="Q707" s="14"/>
      <c r="R707" s="14"/>
      <c r="S707" s="14"/>
      <c r="T707" s="14"/>
      <c r="U707" s="14"/>
      <c r="V707" s="14"/>
      <c r="W707" s="14"/>
      <c r="X707" s="167"/>
      <c r="Y707" s="167"/>
      <c r="Z707" s="14"/>
      <c r="AA707" s="74"/>
      <c r="AB707" s="14"/>
      <c r="AC707" s="14"/>
    </row>
    <row r="708" spans="1:29" s="11" customFormat="1" ht="15" hidden="1" customHeight="1" x14ac:dyDescent="0.2">
      <c r="A708" s="59"/>
      <c r="B708" s="80"/>
      <c r="C708" s="226"/>
      <c r="D708" s="227"/>
      <c r="E708" s="227"/>
      <c r="F708" s="228"/>
      <c r="G708" s="229"/>
      <c r="H708" s="229"/>
      <c r="I708" s="230"/>
      <c r="J708" s="229"/>
      <c r="K708" s="229"/>
      <c r="L708" s="231"/>
      <c r="M708" s="232"/>
      <c r="N708" s="233"/>
      <c r="O708" s="167"/>
      <c r="P708" s="14"/>
      <c r="Q708" s="14"/>
      <c r="R708" s="14"/>
      <c r="S708" s="14"/>
      <c r="T708" s="14"/>
      <c r="U708" s="14"/>
      <c r="V708" s="14"/>
      <c r="W708" s="14"/>
      <c r="X708" s="167"/>
      <c r="Y708" s="167"/>
      <c r="Z708" s="14"/>
      <c r="AA708" s="74"/>
      <c r="AB708" s="14"/>
      <c r="AC708" s="14"/>
    </row>
    <row r="709" spans="1:29" s="11" customFormat="1" ht="15" hidden="1" customHeight="1" x14ac:dyDescent="0.2">
      <c r="A709" s="59"/>
      <c r="B709" s="80"/>
      <c r="C709" s="226"/>
      <c r="D709" s="227"/>
      <c r="E709" s="227"/>
      <c r="F709" s="228"/>
      <c r="G709" s="229"/>
      <c r="H709" s="229"/>
      <c r="I709" s="230"/>
      <c r="J709" s="229"/>
      <c r="K709" s="229"/>
      <c r="L709" s="231"/>
      <c r="M709" s="232"/>
      <c r="N709" s="233"/>
      <c r="O709" s="167"/>
      <c r="P709" s="14"/>
      <c r="Q709" s="14"/>
      <c r="R709" s="14"/>
      <c r="S709" s="14"/>
      <c r="T709" s="14"/>
      <c r="U709" s="14"/>
      <c r="V709" s="14"/>
      <c r="W709" s="14"/>
      <c r="X709" s="167"/>
      <c r="Y709" s="167"/>
      <c r="Z709" s="14"/>
      <c r="AA709" s="74"/>
      <c r="AB709" s="14"/>
      <c r="AC709" s="14"/>
    </row>
    <row r="710" spans="1:29" s="11" customFormat="1" ht="15" hidden="1" customHeight="1" x14ac:dyDescent="0.2">
      <c r="A710" s="59"/>
      <c r="B710" s="80"/>
      <c r="C710" s="226"/>
      <c r="D710" s="227"/>
      <c r="E710" s="227"/>
      <c r="F710" s="228"/>
      <c r="G710" s="229"/>
      <c r="H710" s="229"/>
      <c r="I710" s="230"/>
      <c r="J710" s="229"/>
      <c r="K710" s="229"/>
      <c r="L710" s="231"/>
      <c r="M710" s="232"/>
      <c r="N710" s="233"/>
      <c r="O710" s="167"/>
      <c r="P710" s="14"/>
      <c r="Q710" s="14"/>
      <c r="R710" s="14"/>
      <c r="S710" s="14"/>
      <c r="T710" s="14"/>
      <c r="U710" s="14"/>
      <c r="V710" s="14"/>
      <c r="W710" s="14"/>
      <c r="X710" s="167"/>
      <c r="Y710" s="167"/>
      <c r="Z710" s="14"/>
      <c r="AA710" s="74"/>
      <c r="AB710" s="14"/>
      <c r="AC710" s="14"/>
    </row>
    <row r="711" spans="1:29" s="11" customFormat="1" ht="15" hidden="1" customHeight="1" x14ac:dyDescent="0.2">
      <c r="A711" s="59"/>
      <c r="B711" s="80"/>
      <c r="C711" s="226"/>
      <c r="D711" s="227"/>
      <c r="E711" s="227"/>
      <c r="F711" s="228"/>
      <c r="G711" s="229"/>
      <c r="H711" s="229"/>
      <c r="I711" s="230"/>
      <c r="J711" s="229"/>
      <c r="K711" s="229"/>
      <c r="L711" s="231"/>
      <c r="M711" s="232"/>
      <c r="N711" s="233"/>
      <c r="O711" s="167"/>
      <c r="P711" s="14"/>
      <c r="Q711" s="14"/>
      <c r="R711" s="14"/>
      <c r="S711" s="14"/>
      <c r="T711" s="14"/>
      <c r="U711" s="14"/>
      <c r="V711" s="14"/>
      <c r="W711" s="14"/>
      <c r="X711" s="167"/>
      <c r="Y711" s="167"/>
      <c r="Z711" s="14"/>
      <c r="AA711" s="74"/>
      <c r="AB711" s="14"/>
      <c r="AC711" s="14"/>
    </row>
    <row r="712" spans="1:29" s="11" customFormat="1" ht="15" hidden="1" customHeight="1" x14ac:dyDescent="0.2">
      <c r="A712" s="59"/>
      <c r="B712" s="80"/>
      <c r="C712" s="226"/>
      <c r="D712" s="227"/>
      <c r="E712" s="227"/>
      <c r="F712" s="228"/>
      <c r="G712" s="229"/>
      <c r="H712" s="229"/>
      <c r="I712" s="230"/>
      <c r="J712" s="229"/>
      <c r="K712" s="229"/>
      <c r="L712" s="231"/>
      <c r="M712" s="232"/>
      <c r="N712" s="233"/>
      <c r="O712" s="167"/>
      <c r="P712" s="14"/>
      <c r="Q712" s="14"/>
      <c r="R712" s="14"/>
      <c r="S712" s="14"/>
      <c r="T712" s="14"/>
      <c r="U712" s="14"/>
      <c r="V712" s="14"/>
      <c r="W712" s="14"/>
      <c r="X712" s="167"/>
      <c r="Y712" s="167"/>
      <c r="Z712" s="14"/>
      <c r="AA712" s="74"/>
      <c r="AB712" s="14"/>
      <c r="AC712" s="14"/>
    </row>
    <row r="713" spans="1:29" s="11" customFormat="1" ht="15" hidden="1" customHeight="1" x14ac:dyDescent="0.2">
      <c r="A713" s="59"/>
      <c r="B713" s="80"/>
      <c r="C713" s="226"/>
      <c r="D713" s="227"/>
      <c r="E713" s="227"/>
      <c r="F713" s="228"/>
      <c r="G713" s="229"/>
      <c r="H713" s="229"/>
      <c r="I713" s="230"/>
      <c r="J713" s="229"/>
      <c r="K713" s="229"/>
      <c r="L713" s="231"/>
      <c r="M713" s="232"/>
      <c r="N713" s="233"/>
      <c r="O713" s="167"/>
      <c r="P713" s="14"/>
      <c r="Q713" s="14"/>
      <c r="R713" s="14"/>
      <c r="S713" s="14"/>
      <c r="T713" s="14"/>
      <c r="U713" s="14"/>
      <c r="V713" s="14"/>
      <c r="W713" s="14"/>
      <c r="X713" s="167"/>
      <c r="Y713" s="167"/>
      <c r="Z713" s="14"/>
      <c r="AA713" s="74"/>
      <c r="AB713" s="14"/>
      <c r="AC713" s="14"/>
    </row>
    <row r="714" spans="1:29" s="11" customFormat="1" ht="15" hidden="1" customHeight="1" x14ac:dyDescent="0.2">
      <c r="A714" s="59"/>
      <c r="B714" s="80"/>
      <c r="C714" s="226"/>
      <c r="D714" s="227"/>
      <c r="E714" s="227"/>
      <c r="F714" s="228"/>
      <c r="G714" s="229"/>
      <c r="H714" s="229"/>
      <c r="I714" s="230"/>
      <c r="J714" s="229"/>
      <c r="K714" s="229"/>
      <c r="L714" s="231"/>
      <c r="M714" s="232"/>
      <c r="N714" s="233"/>
      <c r="O714" s="167"/>
      <c r="P714" s="14"/>
      <c r="Q714" s="14"/>
      <c r="R714" s="14"/>
      <c r="S714" s="14"/>
      <c r="T714" s="14"/>
      <c r="U714" s="14"/>
      <c r="V714" s="14"/>
      <c r="W714" s="14"/>
      <c r="X714" s="167"/>
      <c r="Y714" s="167"/>
      <c r="Z714" s="14"/>
      <c r="AA714" s="74"/>
      <c r="AB714" s="14"/>
      <c r="AC714" s="14"/>
    </row>
    <row r="715" spans="1:29" s="11" customFormat="1" ht="15" hidden="1" customHeight="1" x14ac:dyDescent="0.2">
      <c r="A715" s="59"/>
      <c r="B715" s="80"/>
      <c r="C715" s="226"/>
      <c r="D715" s="227"/>
      <c r="E715" s="227"/>
      <c r="F715" s="228"/>
      <c r="G715" s="229"/>
      <c r="H715" s="229"/>
      <c r="I715" s="230"/>
      <c r="J715" s="229"/>
      <c r="K715" s="229"/>
      <c r="L715" s="231"/>
      <c r="M715" s="232"/>
      <c r="N715" s="233"/>
      <c r="O715" s="167"/>
      <c r="P715" s="14"/>
      <c r="Q715" s="14"/>
      <c r="R715" s="14"/>
      <c r="S715" s="14"/>
      <c r="T715" s="14"/>
      <c r="U715" s="14"/>
      <c r="V715" s="14"/>
      <c r="W715" s="14"/>
      <c r="X715" s="167"/>
      <c r="Y715" s="167"/>
      <c r="Z715" s="14"/>
      <c r="AA715" s="74"/>
      <c r="AB715" s="14"/>
      <c r="AC715" s="14"/>
    </row>
    <row r="716" spans="1:29" s="11" customFormat="1" ht="15" hidden="1" customHeight="1" x14ac:dyDescent="0.2">
      <c r="A716" s="59"/>
      <c r="B716" s="80"/>
      <c r="C716" s="226"/>
      <c r="D716" s="227"/>
      <c r="E716" s="227"/>
      <c r="F716" s="228"/>
      <c r="G716" s="229"/>
      <c r="H716" s="229"/>
      <c r="I716" s="230"/>
      <c r="J716" s="229"/>
      <c r="K716" s="229"/>
      <c r="L716" s="231"/>
      <c r="M716" s="232"/>
      <c r="N716" s="233"/>
      <c r="O716" s="167"/>
      <c r="P716" s="14"/>
      <c r="Q716" s="14"/>
      <c r="R716" s="14"/>
      <c r="S716" s="14"/>
      <c r="T716" s="14"/>
      <c r="U716" s="14"/>
      <c r="V716" s="14"/>
      <c r="W716" s="14"/>
      <c r="X716" s="167"/>
      <c r="Y716" s="167"/>
      <c r="Z716" s="14"/>
      <c r="AA716" s="74"/>
      <c r="AB716" s="14"/>
      <c r="AC716" s="14"/>
    </row>
    <row r="717" spans="1:29" s="11" customFormat="1" ht="15" hidden="1" customHeight="1" x14ac:dyDescent="0.2">
      <c r="A717" s="59"/>
      <c r="B717" s="80"/>
      <c r="C717" s="226"/>
      <c r="D717" s="227"/>
      <c r="E717" s="227"/>
      <c r="F717" s="228"/>
      <c r="G717" s="229"/>
      <c r="H717" s="229"/>
      <c r="I717" s="230"/>
      <c r="J717" s="229"/>
      <c r="K717" s="229"/>
      <c r="L717" s="231"/>
      <c r="M717" s="232"/>
      <c r="N717" s="233"/>
      <c r="O717" s="167"/>
      <c r="P717" s="14"/>
      <c r="Q717" s="14"/>
      <c r="R717" s="14"/>
      <c r="S717" s="14"/>
      <c r="T717" s="14"/>
      <c r="U717" s="14"/>
      <c r="V717" s="14"/>
      <c r="W717" s="14"/>
      <c r="X717" s="167"/>
      <c r="Y717" s="167"/>
      <c r="Z717" s="14"/>
      <c r="AA717" s="74"/>
      <c r="AB717" s="14"/>
      <c r="AC717" s="14"/>
    </row>
    <row r="718" spans="1:29" s="11" customFormat="1" ht="15" hidden="1" customHeight="1" x14ac:dyDescent="0.2">
      <c r="A718" s="59"/>
      <c r="B718" s="80"/>
      <c r="C718" s="226"/>
      <c r="D718" s="227"/>
      <c r="E718" s="227"/>
      <c r="F718" s="228"/>
      <c r="G718" s="229"/>
      <c r="H718" s="229"/>
      <c r="I718" s="230"/>
      <c r="J718" s="229"/>
      <c r="K718" s="229"/>
      <c r="L718" s="231"/>
      <c r="M718" s="232"/>
      <c r="N718" s="233"/>
      <c r="O718" s="167"/>
      <c r="P718" s="14"/>
      <c r="Q718" s="14"/>
      <c r="R718" s="14"/>
      <c r="S718" s="14"/>
      <c r="T718" s="14"/>
      <c r="U718" s="14"/>
      <c r="V718" s="14"/>
      <c r="W718" s="14"/>
      <c r="X718" s="167"/>
      <c r="Y718" s="167"/>
      <c r="Z718" s="14"/>
      <c r="AA718" s="74"/>
      <c r="AB718" s="14"/>
      <c r="AC718" s="14"/>
    </row>
    <row r="719" spans="1:29" s="11" customFormat="1" ht="15" hidden="1" customHeight="1" x14ac:dyDescent="0.2">
      <c r="A719" s="59"/>
      <c r="B719" s="80"/>
      <c r="C719" s="226"/>
      <c r="D719" s="227"/>
      <c r="E719" s="227"/>
      <c r="F719" s="228"/>
      <c r="G719" s="229"/>
      <c r="H719" s="229"/>
      <c r="I719" s="230"/>
      <c r="J719" s="229"/>
      <c r="K719" s="229"/>
      <c r="L719" s="231"/>
      <c r="M719" s="232"/>
      <c r="N719" s="233"/>
      <c r="O719" s="167"/>
      <c r="P719" s="14"/>
      <c r="Q719" s="14"/>
      <c r="R719" s="14"/>
      <c r="S719" s="14"/>
      <c r="T719" s="14"/>
      <c r="U719" s="14"/>
      <c r="V719" s="14"/>
      <c r="W719" s="14"/>
      <c r="X719" s="167"/>
      <c r="Y719" s="167"/>
      <c r="Z719" s="14"/>
      <c r="AA719" s="74"/>
      <c r="AB719" s="14"/>
      <c r="AC719" s="14"/>
    </row>
    <row r="720" spans="1:29" s="11" customFormat="1" ht="15" hidden="1" customHeight="1" x14ac:dyDescent="0.2">
      <c r="A720" s="59"/>
      <c r="B720" s="80"/>
      <c r="C720" s="226"/>
      <c r="D720" s="227"/>
      <c r="E720" s="227"/>
      <c r="F720" s="228"/>
      <c r="G720" s="229"/>
      <c r="H720" s="229"/>
      <c r="I720" s="230"/>
      <c r="J720" s="229"/>
      <c r="K720" s="229"/>
      <c r="L720" s="231"/>
      <c r="M720" s="232"/>
      <c r="N720" s="233"/>
      <c r="O720" s="167"/>
      <c r="P720" s="14"/>
      <c r="Q720" s="14"/>
      <c r="R720" s="14"/>
      <c r="S720" s="14"/>
      <c r="T720" s="14"/>
      <c r="U720" s="14"/>
      <c r="V720" s="14"/>
      <c r="W720" s="14"/>
      <c r="X720" s="167"/>
      <c r="Y720" s="167"/>
      <c r="Z720" s="14"/>
      <c r="AA720" s="74"/>
      <c r="AB720" s="14"/>
      <c r="AC720" s="14"/>
    </row>
    <row r="721" spans="1:29" s="11" customFormat="1" ht="15" hidden="1" customHeight="1" x14ac:dyDescent="0.2">
      <c r="A721" s="59"/>
      <c r="B721" s="80"/>
      <c r="C721" s="226"/>
      <c r="D721" s="227"/>
      <c r="E721" s="227"/>
      <c r="F721" s="228"/>
      <c r="G721" s="229"/>
      <c r="H721" s="229"/>
      <c r="I721" s="230"/>
      <c r="J721" s="229"/>
      <c r="K721" s="229"/>
      <c r="L721" s="231"/>
      <c r="M721" s="232"/>
      <c r="N721" s="233"/>
      <c r="O721" s="167"/>
      <c r="P721" s="14"/>
      <c r="Q721" s="14"/>
      <c r="R721" s="14"/>
      <c r="S721" s="14"/>
      <c r="T721" s="14"/>
      <c r="U721" s="14"/>
      <c r="V721" s="14"/>
      <c r="W721" s="14"/>
      <c r="X721" s="167"/>
      <c r="Y721" s="167"/>
      <c r="Z721" s="14"/>
      <c r="AA721" s="74"/>
      <c r="AB721" s="14"/>
      <c r="AC721" s="14"/>
    </row>
    <row r="722" spans="1:29" s="11" customFormat="1" ht="15" hidden="1" customHeight="1" x14ac:dyDescent="0.2">
      <c r="A722" s="59"/>
      <c r="B722" s="80"/>
      <c r="C722" s="226"/>
      <c r="D722" s="227"/>
      <c r="E722" s="227"/>
      <c r="F722" s="228"/>
      <c r="G722" s="229"/>
      <c r="H722" s="229"/>
      <c r="I722" s="230"/>
      <c r="J722" s="229"/>
      <c r="K722" s="229"/>
      <c r="L722" s="231"/>
      <c r="M722" s="232"/>
      <c r="N722" s="233"/>
      <c r="O722" s="167"/>
      <c r="P722" s="14"/>
      <c r="Q722" s="14"/>
      <c r="R722" s="14"/>
      <c r="S722" s="14"/>
      <c r="T722" s="14"/>
      <c r="U722" s="14"/>
      <c r="V722" s="14"/>
      <c r="W722" s="14"/>
      <c r="X722" s="167"/>
      <c r="Y722" s="167"/>
      <c r="Z722" s="14"/>
      <c r="AA722" s="74"/>
      <c r="AB722" s="14"/>
      <c r="AC722" s="14"/>
    </row>
    <row r="723" spans="1:29" s="11" customFormat="1" ht="15" hidden="1" customHeight="1" x14ac:dyDescent="0.2">
      <c r="A723" s="59"/>
      <c r="B723" s="80"/>
      <c r="C723" s="226"/>
      <c r="D723" s="227"/>
      <c r="E723" s="227"/>
      <c r="F723" s="228"/>
      <c r="G723" s="229"/>
      <c r="H723" s="229"/>
      <c r="I723" s="230"/>
      <c r="J723" s="229"/>
      <c r="K723" s="229"/>
      <c r="L723" s="231"/>
      <c r="M723" s="232"/>
      <c r="N723" s="233"/>
      <c r="O723" s="167"/>
      <c r="P723" s="14"/>
      <c r="Q723" s="14"/>
      <c r="R723" s="14"/>
      <c r="S723" s="14"/>
      <c r="T723" s="14"/>
      <c r="U723" s="14"/>
      <c r="V723" s="14"/>
      <c r="W723" s="14"/>
      <c r="X723" s="167"/>
      <c r="Y723" s="167"/>
      <c r="Z723" s="14"/>
      <c r="AA723" s="74"/>
      <c r="AB723" s="14"/>
      <c r="AC723" s="14"/>
    </row>
    <row r="724" spans="1:29" s="11" customFormat="1" ht="15" hidden="1" customHeight="1" x14ac:dyDescent="0.2">
      <c r="A724" s="59"/>
      <c r="B724" s="80"/>
      <c r="C724" s="226"/>
      <c r="D724" s="227"/>
      <c r="E724" s="227"/>
      <c r="F724" s="228"/>
      <c r="G724" s="229"/>
      <c r="H724" s="229"/>
      <c r="I724" s="230"/>
      <c r="J724" s="229"/>
      <c r="K724" s="229"/>
      <c r="L724" s="231"/>
      <c r="M724" s="232"/>
      <c r="N724" s="233"/>
      <c r="O724" s="167"/>
      <c r="P724" s="14"/>
      <c r="Q724" s="14"/>
      <c r="R724" s="14"/>
      <c r="S724" s="14"/>
      <c r="T724" s="14"/>
      <c r="U724" s="14"/>
      <c r="V724" s="14"/>
      <c r="W724" s="14"/>
      <c r="X724" s="167"/>
      <c r="Y724" s="167"/>
      <c r="Z724" s="14"/>
      <c r="AA724" s="74"/>
      <c r="AB724" s="14"/>
      <c r="AC724" s="14"/>
    </row>
    <row r="725" spans="1:29" s="11" customFormat="1" ht="15" hidden="1" customHeight="1" x14ac:dyDescent="0.2">
      <c r="A725" s="59"/>
      <c r="B725" s="80"/>
      <c r="C725" s="226"/>
      <c r="D725" s="227"/>
      <c r="E725" s="227"/>
      <c r="F725" s="228"/>
      <c r="G725" s="229"/>
      <c r="H725" s="229"/>
      <c r="I725" s="230"/>
      <c r="J725" s="229"/>
      <c r="K725" s="229"/>
      <c r="L725" s="231"/>
      <c r="M725" s="232"/>
      <c r="N725" s="233"/>
      <c r="O725" s="167"/>
      <c r="P725" s="14"/>
      <c r="Q725" s="14"/>
      <c r="R725" s="14"/>
      <c r="S725" s="14"/>
      <c r="T725" s="14"/>
      <c r="U725" s="14"/>
      <c r="V725" s="14"/>
      <c r="W725" s="14"/>
      <c r="X725" s="167"/>
      <c r="Y725" s="167"/>
      <c r="Z725" s="14"/>
      <c r="AA725" s="74"/>
      <c r="AB725" s="14"/>
      <c r="AC725" s="14"/>
    </row>
    <row r="726" spans="1:29" s="11" customFormat="1" ht="15" hidden="1" customHeight="1" x14ac:dyDescent="0.2">
      <c r="A726" s="59"/>
      <c r="B726" s="80"/>
      <c r="C726" s="226"/>
      <c r="D726" s="227"/>
      <c r="E726" s="227"/>
      <c r="F726" s="228"/>
      <c r="G726" s="229"/>
      <c r="H726" s="229"/>
      <c r="I726" s="230"/>
      <c r="J726" s="229"/>
      <c r="K726" s="229"/>
      <c r="L726" s="231"/>
      <c r="M726" s="232"/>
      <c r="N726" s="233"/>
      <c r="O726" s="167"/>
      <c r="P726" s="14"/>
      <c r="Q726" s="14"/>
      <c r="R726" s="14"/>
      <c r="S726" s="14"/>
      <c r="T726" s="14"/>
      <c r="U726" s="14"/>
      <c r="V726" s="14"/>
      <c r="W726" s="14"/>
      <c r="X726" s="167"/>
      <c r="Y726" s="167"/>
      <c r="Z726" s="14"/>
      <c r="AA726" s="74"/>
      <c r="AB726" s="14"/>
      <c r="AC726" s="14"/>
    </row>
    <row r="727" spans="1:29" s="11" customFormat="1" ht="15" hidden="1" customHeight="1" x14ac:dyDescent="0.2">
      <c r="A727" s="59"/>
      <c r="B727" s="80"/>
      <c r="C727" s="226"/>
      <c r="D727" s="227"/>
      <c r="E727" s="227"/>
      <c r="F727" s="228"/>
      <c r="G727" s="229"/>
      <c r="H727" s="229"/>
      <c r="I727" s="230"/>
      <c r="J727" s="229"/>
      <c r="K727" s="229"/>
      <c r="L727" s="231"/>
      <c r="M727" s="232"/>
      <c r="N727" s="233"/>
      <c r="O727" s="167"/>
      <c r="P727" s="14"/>
      <c r="Q727" s="14"/>
      <c r="R727" s="14"/>
      <c r="S727" s="14"/>
      <c r="T727" s="14"/>
      <c r="U727" s="14"/>
      <c r="V727" s="14"/>
      <c r="W727" s="14"/>
      <c r="X727" s="167"/>
      <c r="Y727" s="167"/>
      <c r="Z727" s="14"/>
      <c r="AA727" s="74"/>
      <c r="AB727" s="14"/>
      <c r="AC727" s="14"/>
    </row>
    <row r="728" spans="1:29" s="11" customFormat="1" ht="15" hidden="1" customHeight="1" x14ac:dyDescent="0.2">
      <c r="A728" s="59"/>
      <c r="B728" s="80"/>
      <c r="C728" s="226"/>
      <c r="D728" s="227"/>
      <c r="E728" s="227"/>
      <c r="F728" s="228"/>
      <c r="G728" s="229"/>
      <c r="H728" s="229"/>
      <c r="I728" s="230"/>
      <c r="J728" s="229"/>
      <c r="K728" s="229"/>
      <c r="L728" s="231"/>
      <c r="M728" s="232"/>
      <c r="N728" s="233"/>
      <c r="O728" s="167"/>
      <c r="P728" s="14"/>
      <c r="Q728" s="14"/>
      <c r="R728" s="14"/>
      <c r="S728" s="14"/>
      <c r="T728" s="14"/>
      <c r="U728" s="14"/>
      <c r="V728" s="14"/>
      <c r="W728" s="14"/>
      <c r="X728" s="167"/>
      <c r="Y728" s="167"/>
      <c r="Z728" s="14"/>
      <c r="AA728" s="74"/>
      <c r="AB728" s="14"/>
      <c r="AC728" s="14"/>
    </row>
    <row r="729" spans="1:29" s="11" customFormat="1" ht="15" hidden="1" customHeight="1" x14ac:dyDescent="0.2">
      <c r="A729" s="59"/>
      <c r="B729" s="80"/>
      <c r="C729" s="226"/>
      <c r="D729" s="227"/>
      <c r="E729" s="227"/>
      <c r="F729" s="228"/>
      <c r="G729" s="229"/>
      <c r="H729" s="229"/>
      <c r="I729" s="230"/>
      <c r="J729" s="229"/>
      <c r="K729" s="229"/>
      <c r="L729" s="231"/>
      <c r="M729" s="232"/>
      <c r="N729" s="233"/>
      <c r="O729" s="167"/>
      <c r="P729" s="14"/>
      <c r="Q729" s="14"/>
      <c r="R729" s="14"/>
      <c r="S729" s="14"/>
      <c r="T729" s="14"/>
      <c r="U729" s="14"/>
      <c r="V729" s="14"/>
      <c r="W729" s="14"/>
      <c r="X729" s="167"/>
      <c r="Y729" s="167"/>
      <c r="Z729" s="14"/>
      <c r="AA729" s="74"/>
      <c r="AB729" s="14"/>
      <c r="AC729" s="14"/>
    </row>
    <row r="730" spans="1:29" s="11" customFormat="1" ht="15" hidden="1" customHeight="1" x14ac:dyDescent="0.2">
      <c r="A730" s="59"/>
      <c r="B730" s="80"/>
      <c r="C730" s="226"/>
      <c r="D730" s="227"/>
      <c r="E730" s="227"/>
      <c r="F730" s="228"/>
      <c r="G730" s="229"/>
      <c r="H730" s="229"/>
      <c r="I730" s="230"/>
      <c r="J730" s="229"/>
      <c r="K730" s="229"/>
      <c r="L730" s="231"/>
      <c r="M730" s="232"/>
      <c r="N730" s="233"/>
      <c r="O730" s="167"/>
      <c r="P730" s="14"/>
      <c r="Q730" s="14"/>
      <c r="R730" s="14"/>
      <c r="S730" s="14"/>
      <c r="T730" s="14"/>
      <c r="U730" s="14"/>
      <c r="V730" s="14"/>
      <c r="W730" s="14"/>
      <c r="X730" s="167"/>
      <c r="Y730" s="167"/>
      <c r="Z730" s="14"/>
      <c r="AA730" s="74"/>
      <c r="AB730" s="14"/>
      <c r="AC730" s="14"/>
    </row>
    <row r="731" spans="1:29" s="11" customFormat="1" ht="15" hidden="1" customHeight="1" x14ac:dyDescent="0.2">
      <c r="A731" s="59"/>
      <c r="B731" s="80"/>
      <c r="C731" s="226"/>
      <c r="D731" s="227"/>
      <c r="E731" s="227"/>
      <c r="F731" s="228"/>
      <c r="G731" s="229"/>
      <c r="H731" s="229"/>
      <c r="I731" s="230"/>
      <c r="J731" s="229"/>
      <c r="K731" s="229"/>
      <c r="L731" s="231"/>
      <c r="M731" s="232"/>
      <c r="N731" s="233"/>
      <c r="O731" s="167"/>
      <c r="P731" s="14"/>
      <c r="Q731" s="14"/>
      <c r="R731" s="14"/>
      <c r="S731" s="14"/>
      <c r="T731" s="14"/>
      <c r="U731" s="14"/>
      <c r="V731" s="14"/>
      <c r="W731" s="14"/>
      <c r="X731" s="167"/>
      <c r="Y731" s="167"/>
      <c r="Z731" s="14"/>
      <c r="AA731" s="74"/>
      <c r="AB731" s="14"/>
      <c r="AC731" s="14"/>
    </row>
    <row r="732" spans="1:29" s="11" customFormat="1" ht="15" hidden="1" customHeight="1" x14ac:dyDescent="0.2">
      <c r="A732" s="59"/>
      <c r="B732" s="80"/>
      <c r="C732" s="226"/>
      <c r="D732" s="227"/>
      <c r="E732" s="227"/>
      <c r="F732" s="228"/>
      <c r="G732" s="229"/>
      <c r="H732" s="229"/>
      <c r="I732" s="230"/>
      <c r="J732" s="229"/>
      <c r="K732" s="229"/>
      <c r="L732" s="231"/>
      <c r="M732" s="232"/>
      <c r="N732" s="233"/>
      <c r="O732" s="167"/>
      <c r="P732" s="14"/>
      <c r="Q732" s="14"/>
      <c r="R732" s="14"/>
      <c r="S732" s="14"/>
      <c r="T732" s="14"/>
      <c r="U732" s="14"/>
      <c r="V732" s="14"/>
      <c r="W732" s="14"/>
      <c r="X732" s="167"/>
      <c r="Y732" s="167"/>
      <c r="Z732" s="14"/>
      <c r="AA732" s="74"/>
      <c r="AB732" s="14"/>
      <c r="AC732" s="14"/>
    </row>
    <row r="733" spans="1:29" s="11" customFormat="1" ht="15" hidden="1" customHeight="1" x14ac:dyDescent="0.2">
      <c r="A733" s="59"/>
      <c r="B733" s="80"/>
      <c r="C733" s="226"/>
      <c r="D733" s="227"/>
      <c r="E733" s="227"/>
      <c r="F733" s="228"/>
      <c r="G733" s="229"/>
      <c r="H733" s="229"/>
      <c r="I733" s="230"/>
      <c r="J733" s="229"/>
      <c r="K733" s="229"/>
      <c r="L733" s="231"/>
      <c r="M733" s="232"/>
      <c r="N733" s="233"/>
      <c r="O733" s="167"/>
      <c r="P733" s="14"/>
      <c r="Q733" s="14"/>
      <c r="R733" s="14"/>
      <c r="S733" s="14"/>
      <c r="T733" s="14"/>
      <c r="U733" s="14"/>
      <c r="V733" s="14"/>
      <c r="W733" s="14"/>
      <c r="X733" s="167"/>
      <c r="Y733" s="167"/>
      <c r="Z733" s="14"/>
      <c r="AA733" s="74"/>
      <c r="AB733" s="14"/>
      <c r="AC733" s="14"/>
    </row>
    <row r="734" spans="1:29" s="11" customFormat="1" ht="15" hidden="1" customHeight="1" x14ac:dyDescent="0.2">
      <c r="A734" s="59"/>
      <c r="B734" s="80"/>
      <c r="C734" s="226"/>
      <c r="D734" s="227"/>
      <c r="E734" s="227"/>
      <c r="F734" s="228"/>
      <c r="G734" s="229"/>
      <c r="H734" s="229"/>
      <c r="I734" s="230"/>
      <c r="J734" s="229"/>
      <c r="K734" s="229"/>
      <c r="L734" s="231"/>
      <c r="M734" s="232"/>
      <c r="N734" s="233"/>
      <c r="O734" s="167"/>
      <c r="P734" s="14"/>
      <c r="Q734" s="14"/>
      <c r="R734" s="14"/>
      <c r="S734" s="14"/>
      <c r="T734" s="14"/>
      <c r="U734" s="14"/>
      <c r="V734" s="14"/>
      <c r="W734" s="14"/>
      <c r="X734" s="167"/>
      <c r="Y734" s="167"/>
      <c r="Z734" s="14"/>
      <c r="AA734" s="74"/>
      <c r="AB734" s="14"/>
      <c r="AC734" s="14"/>
    </row>
    <row r="735" spans="1:29" s="11" customFormat="1" ht="15" hidden="1" customHeight="1" x14ac:dyDescent="0.2">
      <c r="A735" s="59"/>
      <c r="B735" s="80"/>
      <c r="C735" s="226"/>
      <c r="D735" s="227"/>
      <c r="E735" s="227"/>
      <c r="F735" s="228"/>
      <c r="G735" s="229"/>
      <c r="H735" s="229"/>
      <c r="I735" s="230"/>
      <c r="J735" s="229"/>
      <c r="K735" s="229"/>
      <c r="L735" s="231"/>
      <c r="M735" s="232"/>
      <c r="N735" s="233"/>
      <c r="O735" s="167"/>
      <c r="P735" s="14"/>
      <c r="Q735" s="14"/>
      <c r="R735" s="14"/>
      <c r="S735" s="14"/>
      <c r="T735" s="14"/>
      <c r="U735" s="14"/>
      <c r="V735" s="14"/>
      <c r="W735" s="14"/>
      <c r="X735" s="167"/>
      <c r="Y735" s="167"/>
      <c r="Z735" s="14"/>
      <c r="AA735" s="74"/>
      <c r="AB735" s="14"/>
      <c r="AC735" s="14"/>
    </row>
    <row r="736" spans="1:29" s="11" customFormat="1" ht="15" hidden="1" customHeight="1" x14ac:dyDescent="0.2">
      <c r="A736" s="59"/>
      <c r="B736" s="80"/>
      <c r="C736" s="226"/>
      <c r="D736" s="227"/>
      <c r="E736" s="227"/>
      <c r="F736" s="228"/>
      <c r="G736" s="229"/>
      <c r="H736" s="229"/>
      <c r="I736" s="230"/>
      <c r="J736" s="229"/>
      <c r="K736" s="229"/>
      <c r="L736" s="231"/>
      <c r="M736" s="232"/>
      <c r="N736" s="233"/>
      <c r="O736" s="167"/>
      <c r="P736" s="14"/>
      <c r="Q736" s="14"/>
      <c r="R736" s="14"/>
      <c r="S736" s="14"/>
      <c r="T736" s="14"/>
      <c r="U736" s="14"/>
      <c r="V736" s="14"/>
      <c r="W736" s="14"/>
      <c r="X736" s="167"/>
      <c r="Y736" s="167"/>
      <c r="Z736" s="14"/>
      <c r="AA736" s="74"/>
      <c r="AB736" s="14"/>
      <c r="AC736" s="14"/>
    </row>
    <row r="737" spans="1:29" s="11" customFormat="1" ht="15" hidden="1" customHeight="1" x14ac:dyDescent="0.2">
      <c r="A737" s="59"/>
      <c r="B737" s="80"/>
      <c r="C737" s="226"/>
      <c r="D737" s="227"/>
      <c r="E737" s="227"/>
      <c r="F737" s="228"/>
      <c r="G737" s="229"/>
      <c r="H737" s="229"/>
      <c r="I737" s="230"/>
      <c r="J737" s="229"/>
      <c r="K737" s="229"/>
      <c r="L737" s="231"/>
      <c r="M737" s="232"/>
      <c r="N737" s="233"/>
      <c r="O737" s="167"/>
      <c r="P737" s="14"/>
      <c r="Q737" s="14"/>
      <c r="R737" s="14"/>
      <c r="S737" s="14"/>
      <c r="T737" s="14"/>
      <c r="U737" s="14"/>
      <c r="V737" s="14"/>
      <c r="W737" s="14"/>
      <c r="X737" s="167"/>
      <c r="Y737" s="167"/>
      <c r="Z737" s="14"/>
      <c r="AA737" s="74"/>
      <c r="AB737" s="14"/>
      <c r="AC737" s="14"/>
    </row>
    <row r="738" spans="1:29" s="11" customFormat="1" ht="15" hidden="1" customHeight="1" x14ac:dyDescent="0.2">
      <c r="A738" s="59"/>
      <c r="B738" s="80"/>
      <c r="C738" s="226"/>
      <c r="D738" s="227"/>
      <c r="E738" s="227"/>
      <c r="F738" s="228"/>
      <c r="G738" s="229"/>
      <c r="H738" s="229"/>
      <c r="I738" s="230"/>
      <c r="J738" s="229"/>
      <c r="K738" s="229"/>
      <c r="L738" s="231"/>
      <c r="M738" s="232"/>
      <c r="N738" s="233"/>
      <c r="O738" s="167"/>
      <c r="P738" s="14"/>
      <c r="Q738" s="14"/>
      <c r="R738" s="14"/>
      <c r="S738" s="14"/>
      <c r="T738" s="14"/>
      <c r="U738" s="14"/>
      <c r="V738" s="14"/>
      <c r="W738" s="14"/>
      <c r="X738" s="167"/>
      <c r="Y738" s="167"/>
      <c r="Z738" s="14"/>
      <c r="AA738" s="74"/>
      <c r="AB738" s="14"/>
      <c r="AC738" s="14"/>
    </row>
    <row r="739" spans="1:29" s="11" customFormat="1" ht="15" hidden="1" customHeight="1" x14ac:dyDescent="0.2">
      <c r="A739" s="59"/>
      <c r="B739" s="80"/>
      <c r="C739" s="226"/>
      <c r="D739" s="227"/>
      <c r="E739" s="227"/>
      <c r="F739" s="228"/>
      <c r="G739" s="229"/>
      <c r="H739" s="229"/>
      <c r="I739" s="230"/>
      <c r="J739" s="229"/>
      <c r="K739" s="229"/>
      <c r="L739" s="231"/>
      <c r="M739" s="232"/>
      <c r="N739" s="233"/>
      <c r="O739" s="167"/>
      <c r="P739" s="14"/>
      <c r="Q739" s="14"/>
      <c r="R739" s="14"/>
      <c r="S739" s="14"/>
      <c r="T739" s="14"/>
      <c r="U739" s="14"/>
      <c r="V739" s="14"/>
      <c r="W739" s="14"/>
      <c r="X739" s="167"/>
      <c r="Y739" s="167"/>
      <c r="Z739" s="14"/>
      <c r="AA739" s="74"/>
      <c r="AB739" s="14"/>
      <c r="AC739" s="14"/>
    </row>
    <row r="740" spans="1:29" s="11" customFormat="1" ht="15" hidden="1" customHeight="1" x14ac:dyDescent="0.2">
      <c r="A740" s="59"/>
      <c r="B740" s="80"/>
      <c r="C740" s="226"/>
      <c r="D740" s="227"/>
      <c r="E740" s="227"/>
      <c r="F740" s="228"/>
      <c r="G740" s="229"/>
      <c r="H740" s="229"/>
      <c r="I740" s="230"/>
      <c r="J740" s="229"/>
      <c r="K740" s="229"/>
      <c r="L740" s="231"/>
      <c r="M740" s="232"/>
      <c r="N740" s="233"/>
      <c r="O740" s="167"/>
      <c r="P740" s="14"/>
      <c r="Q740" s="14"/>
      <c r="R740" s="14"/>
      <c r="S740" s="14"/>
      <c r="T740" s="14"/>
      <c r="U740" s="14"/>
      <c r="V740" s="14"/>
      <c r="W740" s="14"/>
      <c r="X740" s="167"/>
      <c r="Y740" s="167"/>
      <c r="Z740" s="14"/>
      <c r="AA740" s="74"/>
      <c r="AB740" s="14"/>
      <c r="AC740" s="14"/>
    </row>
    <row r="741" spans="1:29" s="11" customFormat="1" ht="15" hidden="1" customHeight="1" x14ac:dyDescent="0.2">
      <c r="A741" s="59"/>
      <c r="B741" s="80"/>
      <c r="C741" s="226"/>
      <c r="D741" s="227"/>
      <c r="E741" s="227"/>
      <c r="F741" s="228"/>
      <c r="G741" s="229"/>
      <c r="H741" s="229"/>
      <c r="I741" s="230"/>
      <c r="J741" s="229"/>
      <c r="K741" s="229"/>
      <c r="L741" s="231"/>
      <c r="M741" s="232"/>
      <c r="N741" s="233"/>
      <c r="O741" s="167"/>
      <c r="P741" s="14"/>
      <c r="Q741" s="14"/>
      <c r="R741" s="14"/>
      <c r="S741" s="14"/>
      <c r="T741" s="14"/>
      <c r="U741" s="14"/>
      <c r="V741" s="14"/>
      <c r="W741" s="14"/>
      <c r="X741" s="167"/>
      <c r="Y741" s="167"/>
      <c r="Z741" s="14"/>
      <c r="AA741" s="74"/>
      <c r="AB741" s="14"/>
      <c r="AC741" s="14"/>
    </row>
    <row r="742" spans="1:29" s="11" customFormat="1" ht="15" hidden="1" customHeight="1" x14ac:dyDescent="0.2">
      <c r="A742" s="59"/>
      <c r="B742" s="80"/>
      <c r="C742" s="226"/>
      <c r="D742" s="227"/>
      <c r="E742" s="227"/>
      <c r="F742" s="228"/>
      <c r="G742" s="229"/>
      <c r="H742" s="229"/>
      <c r="I742" s="230"/>
      <c r="J742" s="229"/>
      <c r="K742" s="229"/>
      <c r="L742" s="231"/>
      <c r="M742" s="232"/>
      <c r="N742" s="233"/>
      <c r="O742" s="167"/>
      <c r="P742" s="14"/>
      <c r="Q742" s="14"/>
      <c r="R742" s="14"/>
      <c r="S742" s="14"/>
      <c r="T742" s="14"/>
      <c r="U742" s="14"/>
      <c r="V742" s="14"/>
      <c r="W742" s="14"/>
      <c r="X742" s="167"/>
      <c r="Y742" s="167"/>
      <c r="Z742" s="14"/>
      <c r="AA742" s="74"/>
      <c r="AB742" s="14"/>
      <c r="AC742" s="14"/>
    </row>
    <row r="743" spans="1:29" s="11" customFormat="1" ht="15" hidden="1" customHeight="1" x14ac:dyDescent="0.2">
      <c r="A743" s="59"/>
      <c r="B743" s="80"/>
      <c r="C743" s="226"/>
      <c r="D743" s="227"/>
      <c r="E743" s="227"/>
      <c r="F743" s="228"/>
      <c r="G743" s="229"/>
      <c r="H743" s="229"/>
      <c r="I743" s="230"/>
      <c r="J743" s="229"/>
      <c r="K743" s="229"/>
      <c r="L743" s="231"/>
      <c r="M743" s="232"/>
      <c r="N743" s="233"/>
      <c r="O743" s="167"/>
      <c r="P743" s="14"/>
      <c r="Q743" s="14"/>
      <c r="R743" s="14"/>
      <c r="S743" s="14"/>
      <c r="T743" s="14"/>
      <c r="U743" s="14"/>
      <c r="V743" s="14"/>
      <c r="W743" s="14"/>
      <c r="X743" s="167"/>
      <c r="Y743" s="167"/>
      <c r="Z743" s="14"/>
      <c r="AA743" s="74"/>
      <c r="AB743" s="14"/>
      <c r="AC743" s="14"/>
    </row>
    <row r="744" spans="1:29" s="11" customFormat="1" ht="15" hidden="1" customHeight="1" x14ac:dyDescent="0.2">
      <c r="A744" s="59"/>
      <c r="B744" s="80"/>
      <c r="C744" s="226"/>
      <c r="D744" s="227"/>
      <c r="E744" s="227"/>
      <c r="F744" s="228"/>
      <c r="G744" s="229"/>
      <c r="H744" s="229"/>
      <c r="I744" s="230"/>
      <c r="J744" s="229"/>
      <c r="K744" s="229"/>
      <c r="L744" s="231"/>
      <c r="M744" s="232"/>
      <c r="N744" s="233"/>
      <c r="O744" s="167"/>
      <c r="P744" s="14"/>
      <c r="Q744" s="14"/>
      <c r="R744" s="14"/>
      <c r="S744" s="14"/>
      <c r="T744" s="14"/>
      <c r="U744" s="14"/>
      <c r="V744" s="14"/>
      <c r="W744" s="14"/>
      <c r="X744" s="167"/>
      <c r="Y744" s="167"/>
      <c r="Z744" s="14"/>
      <c r="AA744" s="74"/>
      <c r="AB744" s="14"/>
      <c r="AC744" s="14"/>
    </row>
    <row r="745" spans="1:29" s="11" customFormat="1" ht="15" hidden="1" customHeight="1" x14ac:dyDescent="0.2">
      <c r="A745" s="59"/>
      <c r="B745" s="80"/>
      <c r="C745" s="226"/>
      <c r="D745" s="227"/>
      <c r="E745" s="227"/>
      <c r="F745" s="228"/>
      <c r="G745" s="229"/>
      <c r="H745" s="229"/>
      <c r="I745" s="230"/>
      <c r="J745" s="229"/>
      <c r="K745" s="229"/>
      <c r="L745" s="231"/>
      <c r="M745" s="232"/>
      <c r="N745" s="233"/>
      <c r="O745" s="167"/>
      <c r="P745" s="14"/>
      <c r="Q745" s="14"/>
      <c r="R745" s="14"/>
      <c r="S745" s="14"/>
      <c r="T745" s="14"/>
      <c r="U745" s="14"/>
      <c r="V745" s="14"/>
      <c r="W745" s="14"/>
      <c r="X745" s="167"/>
      <c r="Y745" s="167"/>
      <c r="Z745" s="14"/>
      <c r="AA745" s="74"/>
      <c r="AB745" s="14"/>
      <c r="AC745" s="14"/>
    </row>
    <row r="746" spans="1:29" s="11" customFormat="1" ht="15" hidden="1" customHeight="1" x14ac:dyDescent="0.2">
      <c r="A746" s="59"/>
      <c r="B746" s="80"/>
      <c r="C746" s="226"/>
      <c r="D746" s="227"/>
      <c r="E746" s="227"/>
      <c r="F746" s="228"/>
      <c r="G746" s="229"/>
      <c r="H746" s="229"/>
      <c r="I746" s="230"/>
      <c r="J746" s="229"/>
      <c r="K746" s="229"/>
      <c r="L746" s="231"/>
      <c r="M746" s="232"/>
      <c r="N746" s="233"/>
      <c r="O746" s="167"/>
      <c r="P746" s="14"/>
      <c r="Q746" s="14"/>
      <c r="R746" s="14"/>
      <c r="S746" s="14"/>
      <c r="T746" s="14"/>
      <c r="U746" s="14"/>
      <c r="V746" s="14"/>
      <c r="W746" s="14"/>
      <c r="X746" s="167"/>
      <c r="Y746" s="167"/>
      <c r="Z746" s="14"/>
      <c r="AA746" s="74"/>
      <c r="AB746" s="14"/>
      <c r="AC746" s="14"/>
    </row>
    <row r="747" spans="1:29" s="11" customFormat="1" ht="15" hidden="1" customHeight="1" x14ac:dyDescent="0.2">
      <c r="A747" s="59"/>
      <c r="B747" s="80"/>
      <c r="C747" s="226"/>
      <c r="D747" s="227"/>
      <c r="E747" s="227"/>
      <c r="F747" s="228"/>
      <c r="G747" s="229"/>
      <c r="H747" s="229"/>
      <c r="I747" s="230"/>
      <c r="J747" s="229"/>
      <c r="K747" s="229"/>
      <c r="L747" s="231"/>
      <c r="M747" s="232"/>
      <c r="N747" s="233"/>
      <c r="O747" s="167"/>
      <c r="P747" s="14"/>
      <c r="Q747" s="14"/>
      <c r="R747" s="14"/>
      <c r="S747" s="14"/>
      <c r="T747" s="14"/>
      <c r="U747" s="14"/>
      <c r="V747" s="14"/>
      <c r="W747" s="14"/>
      <c r="X747" s="167"/>
      <c r="Y747" s="167"/>
      <c r="Z747" s="14"/>
      <c r="AA747" s="74"/>
      <c r="AB747" s="14"/>
      <c r="AC747" s="14"/>
    </row>
    <row r="748" spans="1:29" s="11" customFormat="1" ht="15" hidden="1" customHeight="1" x14ac:dyDescent="0.2">
      <c r="A748" s="59"/>
      <c r="B748" s="80"/>
      <c r="C748" s="226"/>
      <c r="D748" s="227"/>
      <c r="E748" s="227"/>
      <c r="F748" s="228"/>
      <c r="G748" s="229"/>
      <c r="H748" s="229"/>
      <c r="I748" s="230"/>
      <c r="J748" s="229"/>
      <c r="K748" s="229"/>
      <c r="L748" s="231"/>
      <c r="M748" s="232"/>
      <c r="N748" s="233"/>
      <c r="O748" s="167"/>
      <c r="P748" s="14"/>
      <c r="Q748" s="14"/>
      <c r="R748" s="14"/>
      <c r="S748" s="14"/>
      <c r="T748" s="14"/>
      <c r="U748" s="14"/>
      <c r="V748" s="14"/>
      <c r="W748" s="14"/>
      <c r="X748" s="167"/>
      <c r="Y748" s="167"/>
      <c r="Z748" s="14"/>
      <c r="AA748" s="74"/>
      <c r="AB748" s="14"/>
      <c r="AC748" s="14"/>
    </row>
    <row r="749" spans="1:29" s="11" customFormat="1" ht="15" hidden="1" customHeight="1" x14ac:dyDescent="0.2">
      <c r="A749" s="59"/>
      <c r="B749" s="80"/>
      <c r="C749" s="226"/>
      <c r="D749" s="227"/>
      <c r="E749" s="227"/>
      <c r="F749" s="228"/>
      <c r="G749" s="229"/>
      <c r="H749" s="229"/>
      <c r="I749" s="230"/>
      <c r="J749" s="229"/>
      <c r="K749" s="229"/>
      <c r="L749" s="231"/>
      <c r="M749" s="232"/>
      <c r="N749" s="233"/>
      <c r="O749" s="167"/>
      <c r="P749" s="14"/>
      <c r="Q749" s="14"/>
      <c r="R749" s="14"/>
      <c r="S749" s="14"/>
      <c r="T749" s="14"/>
      <c r="U749" s="14"/>
      <c r="V749" s="14"/>
      <c r="W749" s="14"/>
      <c r="X749" s="167"/>
      <c r="Y749" s="167"/>
      <c r="Z749" s="14"/>
      <c r="AA749" s="74"/>
      <c r="AB749" s="14"/>
      <c r="AC749" s="14"/>
    </row>
    <row r="750" spans="1:29" s="11" customFormat="1" ht="15" hidden="1" customHeight="1" x14ac:dyDescent="0.2">
      <c r="A750" s="59"/>
      <c r="B750" s="80"/>
      <c r="C750" s="226"/>
      <c r="D750" s="227"/>
      <c r="E750" s="227"/>
      <c r="F750" s="228"/>
      <c r="G750" s="229"/>
      <c r="H750" s="229"/>
      <c r="I750" s="230"/>
      <c r="J750" s="229"/>
      <c r="K750" s="229"/>
      <c r="L750" s="231"/>
      <c r="M750" s="232"/>
      <c r="N750" s="233"/>
      <c r="O750" s="167"/>
      <c r="P750" s="14"/>
      <c r="Q750" s="14"/>
      <c r="R750" s="14"/>
      <c r="S750" s="14"/>
      <c r="T750" s="14"/>
      <c r="U750" s="14"/>
      <c r="V750" s="14"/>
      <c r="W750" s="14"/>
      <c r="X750" s="167"/>
      <c r="Y750" s="167"/>
      <c r="Z750" s="14"/>
      <c r="AA750" s="74"/>
      <c r="AB750" s="14"/>
      <c r="AC750" s="14"/>
    </row>
    <row r="751" spans="1:29" s="11" customFormat="1" ht="15" hidden="1" customHeight="1" x14ac:dyDescent="0.2">
      <c r="A751" s="59"/>
      <c r="B751" s="80"/>
      <c r="C751" s="226"/>
      <c r="D751" s="227"/>
      <c r="E751" s="227"/>
      <c r="F751" s="228"/>
      <c r="G751" s="229"/>
      <c r="H751" s="229"/>
      <c r="I751" s="230"/>
      <c r="J751" s="229"/>
      <c r="K751" s="229"/>
      <c r="L751" s="231"/>
      <c r="M751" s="232"/>
      <c r="N751" s="233"/>
      <c r="O751" s="167"/>
      <c r="P751" s="14"/>
      <c r="Q751" s="14"/>
      <c r="R751" s="14"/>
      <c r="S751" s="14"/>
      <c r="T751" s="14"/>
      <c r="U751" s="14"/>
      <c r="V751" s="14"/>
      <c r="W751" s="14"/>
      <c r="X751" s="167"/>
      <c r="Y751" s="167"/>
      <c r="Z751" s="14"/>
      <c r="AA751" s="74"/>
      <c r="AB751" s="14"/>
      <c r="AC751" s="14"/>
    </row>
    <row r="752" spans="1:29" s="11" customFormat="1" ht="15" hidden="1" customHeight="1" x14ac:dyDescent="0.2">
      <c r="A752" s="59"/>
      <c r="B752" s="80"/>
      <c r="C752" s="226"/>
      <c r="D752" s="227"/>
      <c r="E752" s="227"/>
      <c r="F752" s="228"/>
      <c r="G752" s="229"/>
      <c r="H752" s="229"/>
      <c r="I752" s="230"/>
      <c r="J752" s="229"/>
      <c r="K752" s="229"/>
      <c r="L752" s="231"/>
      <c r="M752" s="232"/>
      <c r="N752" s="233"/>
      <c r="O752" s="167"/>
      <c r="P752" s="14"/>
      <c r="Q752" s="14"/>
      <c r="R752" s="14"/>
      <c r="S752" s="14"/>
      <c r="T752" s="14"/>
      <c r="U752" s="14"/>
      <c r="V752" s="14"/>
      <c r="W752" s="14"/>
      <c r="X752" s="167"/>
      <c r="Y752" s="167"/>
      <c r="Z752" s="14"/>
      <c r="AA752" s="74"/>
      <c r="AB752" s="14"/>
      <c r="AC752" s="14"/>
    </row>
    <row r="753" spans="1:31" s="11" customFormat="1" ht="15" hidden="1" customHeight="1" x14ac:dyDescent="0.2">
      <c r="A753" s="59"/>
      <c r="B753" s="80"/>
      <c r="C753" s="226"/>
      <c r="D753" s="227"/>
      <c r="E753" s="227"/>
      <c r="F753" s="228"/>
      <c r="G753" s="229"/>
      <c r="H753" s="229"/>
      <c r="I753" s="230"/>
      <c r="J753" s="229"/>
      <c r="K753" s="229"/>
      <c r="L753" s="231"/>
      <c r="M753" s="232"/>
      <c r="N753" s="233"/>
      <c r="O753" s="167"/>
      <c r="P753" s="14"/>
      <c r="Q753" s="14"/>
      <c r="R753" s="14"/>
      <c r="S753" s="14"/>
      <c r="T753" s="14"/>
      <c r="U753" s="14"/>
      <c r="V753" s="14"/>
      <c r="W753" s="14"/>
      <c r="X753" s="167"/>
      <c r="Y753" s="167"/>
      <c r="Z753" s="14"/>
      <c r="AA753" s="74"/>
      <c r="AB753" s="14"/>
      <c r="AC753" s="14"/>
    </row>
    <row r="754" spans="1:31" s="11" customFormat="1" ht="15" hidden="1" customHeight="1" x14ac:dyDescent="0.2">
      <c r="A754" s="59"/>
      <c r="B754" s="80"/>
      <c r="C754" s="226"/>
      <c r="D754" s="227"/>
      <c r="E754" s="227"/>
      <c r="F754" s="228"/>
      <c r="G754" s="229"/>
      <c r="H754" s="229"/>
      <c r="I754" s="230"/>
      <c r="J754" s="229"/>
      <c r="K754" s="229"/>
      <c r="L754" s="231"/>
      <c r="M754" s="232"/>
      <c r="N754" s="233"/>
      <c r="O754" s="167"/>
      <c r="P754" s="14"/>
      <c r="Q754" s="14"/>
      <c r="R754" s="14"/>
      <c r="S754" s="14"/>
      <c r="T754" s="14"/>
      <c r="U754" s="14"/>
      <c r="V754" s="14"/>
      <c r="W754" s="14"/>
      <c r="X754" s="167"/>
      <c r="Y754" s="167"/>
      <c r="Z754" s="14"/>
      <c r="AA754" s="74"/>
      <c r="AB754" s="14"/>
      <c r="AC754" s="14"/>
    </row>
    <row r="755" spans="1:31" s="11" customFormat="1" ht="15" hidden="1" customHeight="1" x14ac:dyDescent="0.2">
      <c r="A755" s="59"/>
      <c r="B755" s="80"/>
      <c r="C755" s="226"/>
      <c r="D755" s="227"/>
      <c r="E755" s="227"/>
      <c r="F755" s="228"/>
      <c r="G755" s="229"/>
      <c r="H755" s="229"/>
      <c r="I755" s="230"/>
      <c r="J755" s="229"/>
      <c r="K755" s="229"/>
      <c r="L755" s="231"/>
      <c r="M755" s="232"/>
      <c r="N755" s="233"/>
      <c r="O755" s="167"/>
      <c r="P755" s="14"/>
      <c r="Q755" s="14"/>
      <c r="R755" s="14"/>
      <c r="S755" s="14"/>
      <c r="T755" s="14"/>
      <c r="U755" s="14"/>
      <c r="V755" s="14"/>
      <c r="W755" s="14"/>
      <c r="X755" s="167"/>
      <c r="Y755" s="167"/>
      <c r="Z755" s="14"/>
      <c r="AA755" s="74"/>
      <c r="AB755" s="14"/>
      <c r="AC755" s="14"/>
    </row>
    <row r="756" spans="1:31" s="11" customFormat="1" ht="15" hidden="1" customHeight="1" x14ac:dyDescent="0.2">
      <c r="A756" s="59"/>
      <c r="B756" s="80"/>
      <c r="C756" s="226"/>
      <c r="D756" s="227"/>
      <c r="E756" s="227"/>
      <c r="F756" s="228"/>
      <c r="G756" s="229"/>
      <c r="H756" s="229"/>
      <c r="I756" s="230"/>
      <c r="J756" s="229"/>
      <c r="K756" s="229"/>
      <c r="L756" s="231"/>
      <c r="M756" s="232"/>
      <c r="N756" s="233"/>
      <c r="O756" s="167"/>
      <c r="P756" s="14"/>
      <c r="Q756" s="14"/>
      <c r="R756" s="14"/>
      <c r="S756" s="14"/>
      <c r="T756" s="14"/>
      <c r="U756" s="14"/>
      <c r="V756" s="14"/>
      <c r="W756" s="14"/>
      <c r="X756" s="167"/>
      <c r="Y756" s="167"/>
      <c r="Z756" s="14"/>
      <c r="AA756" s="74"/>
      <c r="AB756" s="14"/>
      <c r="AC756" s="14"/>
    </row>
    <row r="757" spans="1:31" s="11" customFormat="1" ht="14" hidden="1" thickBot="1" x14ac:dyDescent="0.35">
      <c r="A757" s="59"/>
      <c r="B757" s="80"/>
      <c r="C757" s="173"/>
      <c r="D757" s="173"/>
      <c r="E757" s="24"/>
      <c r="F757" s="66"/>
      <c r="G757" s="20"/>
      <c r="H757" s="20"/>
      <c r="I757" s="20"/>
      <c r="J757" s="20"/>
      <c r="K757" s="20"/>
      <c r="L757" s="20"/>
      <c r="M757" s="20"/>
      <c r="N757" s="164"/>
      <c r="O757" s="164"/>
      <c r="P757" s="20"/>
      <c r="Q757" s="20"/>
      <c r="R757" s="14"/>
      <c r="S757" s="14"/>
      <c r="T757" s="14"/>
      <c r="U757" s="14"/>
      <c r="V757" s="14"/>
      <c r="W757" s="14"/>
      <c r="X757" s="167"/>
      <c r="Y757" s="167"/>
      <c r="Z757" s="14"/>
      <c r="AA757" s="74"/>
      <c r="AB757" s="14"/>
      <c r="AC757" s="14"/>
      <c r="AD757" s="14"/>
      <c r="AE757" s="14"/>
    </row>
  </sheetData>
  <sheetProtection algorithmName="SHA-512" hashValue="erUAzVl2C5/U/j5tmBeubO24iGTr/T2dGWHLd41pbbSyMDCPf1QAj0g7IczwMafXT16vvpTawH0FzqYwEGgc7w==" saltValue="hs+cekZSnoxr9N0ii3dXgg==" spinCount="100000" sheet="1" objects="1" scenarios="1"/>
  <mergeCells count="16">
    <mergeCell ref="C88:E88"/>
    <mergeCell ref="M88:P88"/>
    <mergeCell ref="C34:E34"/>
    <mergeCell ref="M34:P34"/>
    <mergeCell ref="C52:E52"/>
    <mergeCell ref="M52:P52"/>
    <mergeCell ref="C70:E70"/>
    <mergeCell ref="M70:P70"/>
    <mergeCell ref="E79:F79"/>
    <mergeCell ref="G79:H79"/>
    <mergeCell ref="E25:F25"/>
    <mergeCell ref="G25:H25"/>
    <mergeCell ref="E43:F43"/>
    <mergeCell ref="G43:H43"/>
    <mergeCell ref="E61:F61"/>
    <mergeCell ref="G61:H61"/>
  </mergeCells>
  <conditionalFormatting sqref="R28:R31 AB28:AB31 R46:R49 AB46:AB49 R64:R67 AB64:AB67 R82:R85 AB82:AB85">
    <cfRule type="expression" dxfId="82" priority="53">
      <formula>P28="nee"</formula>
    </cfRule>
  </conditionalFormatting>
  <conditionalFormatting sqref="AA28:AA31 AA46:AA49 AA64:AA67 AA82:AA85">
    <cfRule type="expression" dxfId="81" priority="54">
      <formula>Z28="nee"</formula>
    </cfRule>
  </conditionalFormatting>
  <conditionalFormatting sqref="R38">
    <cfRule type="expression" dxfId="80" priority="52">
      <formula>#REF!="nee"</formula>
    </cfRule>
  </conditionalFormatting>
  <conditionalFormatting sqref="R38">
    <cfRule type="expression" dxfId="79" priority="51">
      <formula>P38="nee"</formula>
    </cfRule>
  </conditionalFormatting>
  <conditionalFormatting sqref="R39">
    <cfRule type="expression" dxfId="78" priority="50">
      <formula>#REF!="nee"</formula>
    </cfRule>
  </conditionalFormatting>
  <conditionalFormatting sqref="R39">
    <cfRule type="expression" dxfId="77" priority="49">
      <formula>P39="nee"</formula>
    </cfRule>
  </conditionalFormatting>
  <conditionalFormatting sqref="R56">
    <cfRule type="expression" dxfId="76" priority="48">
      <formula>#REF!="nee"</formula>
    </cfRule>
  </conditionalFormatting>
  <conditionalFormatting sqref="R56">
    <cfRule type="expression" dxfId="75" priority="47">
      <formula>P56="nee"</formula>
    </cfRule>
  </conditionalFormatting>
  <conditionalFormatting sqref="R57">
    <cfRule type="expression" dxfId="74" priority="46">
      <formula>#REF!="nee"</formula>
    </cfRule>
  </conditionalFormatting>
  <conditionalFormatting sqref="R57">
    <cfRule type="expression" dxfId="73" priority="45">
      <formula>P57="nee"</formula>
    </cfRule>
  </conditionalFormatting>
  <conditionalFormatting sqref="R74">
    <cfRule type="expression" dxfId="72" priority="44">
      <formula>#REF!="nee"</formula>
    </cfRule>
  </conditionalFormatting>
  <conditionalFormatting sqref="R74">
    <cfRule type="expression" dxfId="71" priority="43">
      <formula>P74="nee"</formula>
    </cfRule>
  </conditionalFormatting>
  <conditionalFormatting sqref="R75">
    <cfRule type="expression" dxfId="70" priority="42">
      <formula>#REF!="nee"</formula>
    </cfRule>
  </conditionalFormatting>
  <conditionalFormatting sqref="R75">
    <cfRule type="expression" dxfId="69" priority="41">
      <formula>P75="nee"</formula>
    </cfRule>
  </conditionalFormatting>
  <conditionalFormatting sqref="R92">
    <cfRule type="expression" dxfId="68" priority="40">
      <formula>#REF!="nee"</formula>
    </cfRule>
  </conditionalFormatting>
  <conditionalFormatting sqref="R92">
    <cfRule type="expression" dxfId="67" priority="39">
      <formula>P92="nee"</formula>
    </cfRule>
  </conditionalFormatting>
  <conditionalFormatting sqref="R93">
    <cfRule type="expression" dxfId="66" priority="38">
      <formula>#REF!="nee"</formula>
    </cfRule>
  </conditionalFormatting>
  <conditionalFormatting sqref="R93">
    <cfRule type="expression" dxfId="65" priority="37">
      <formula>P93="nee"</formula>
    </cfRule>
  </conditionalFormatting>
  <conditionalFormatting sqref="R27">
    <cfRule type="expression" dxfId="64" priority="30">
      <formula>#REF!="nee"</formula>
    </cfRule>
  </conditionalFormatting>
  <conditionalFormatting sqref="R27">
    <cfRule type="expression" dxfId="63" priority="29">
      <formula>P27="nee"</formula>
    </cfRule>
  </conditionalFormatting>
  <conditionalFormatting sqref="AA27">
    <cfRule type="expression" dxfId="62" priority="32">
      <formula>Z27="nee"</formula>
    </cfRule>
  </conditionalFormatting>
  <conditionalFormatting sqref="AB27">
    <cfRule type="expression" dxfId="61" priority="31">
      <formula>Z27="nee"</formula>
    </cfRule>
  </conditionalFormatting>
  <conditionalFormatting sqref="R45">
    <cfRule type="expression" dxfId="60" priority="26">
      <formula>#REF!="nee"</formula>
    </cfRule>
  </conditionalFormatting>
  <conditionalFormatting sqref="R45">
    <cfRule type="expression" dxfId="59" priority="25">
      <formula>P45="nee"</formula>
    </cfRule>
  </conditionalFormatting>
  <conditionalFormatting sqref="AA45">
    <cfRule type="expression" dxfId="58" priority="28">
      <formula>Z45="nee"</formula>
    </cfRule>
  </conditionalFormatting>
  <conditionalFormatting sqref="AB45">
    <cfRule type="expression" dxfId="57" priority="27">
      <formula>Z45="nee"</formula>
    </cfRule>
  </conditionalFormatting>
  <conditionalFormatting sqref="R63">
    <cfRule type="expression" dxfId="56" priority="22">
      <formula>#REF!="nee"</formula>
    </cfRule>
  </conditionalFormatting>
  <conditionalFormatting sqref="R63">
    <cfRule type="expression" dxfId="55" priority="21">
      <formula>P63="nee"</formula>
    </cfRule>
  </conditionalFormatting>
  <conditionalFormatting sqref="AA63">
    <cfRule type="expression" dxfId="54" priority="24">
      <formula>Z63="nee"</formula>
    </cfRule>
  </conditionalFormatting>
  <conditionalFormatting sqref="AB63">
    <cfRule type="expression" dxfId="53" priority="23">
      <formula>Z63="nee"</formula>
    </cfRule>
  </conditionalFormatting>
  <conditionalFormatting sqref="R81">
    <cfRule type="expression" dxfId="52" priority="18">
      <formula>#REF!="nee"</formula>
    </cfRule>
  </conditionalFormatting>
  <conditionalFormatting sqref="R81">
    <cfRule type="expression" dxfId="51" priority="17">
      <formula>P81="nee"</formula>
    </cfRule>
  </conditionalFormatting>
  <conditionalFormatting sqref="AA81">
    <cfRule type="expression" dxfId="50" priority="20">
      <formula>Z81="nee"</formula>
    </cfRule>
  </conditionalFormatting>
  <conditionalFormatting sqref="AB81">
    <cfRule type="expression" dxfId="49" priority="19">
      <formula>Z81="nee"</formula>
    </cfRule>
  </conditionalFormatting>
  <conditionalFormatting sqref="R91">
    <cfRule type="expression" dxfId="48" priority="16">
      <formula>#REF!="nee"</formula>
    </cfRule>
  </conditionalFormatting>
  <conditionalFormatting sqref="R91">
    <cfRule type="expression" dxfId="47" priority="15">
      <formula>P91="nee"</formula>
    </cfRule>
  </conditionalFormatting>
  <conditionalFormatting sqref="R73">
    <cfRule type="expression" dxfId="46" priority="14">
      <formula>#REF!="nee"</formula>
    </cfRule>
  </conditionalFormatting>
  <conditionalFormatting sqref="R73">
    <cfRule type="expression" dxfId="45" priority="13">
      <formula>P73="nee"</formula>
    </cfRule>
  </conditionalFormatting>
  <conditionalFormatting sqref="R55">
    <cfRule type="expression" dxfId="44" priority="12">
      <formula>#REF!="nee"</formula>
    </cfRule>
  </conditionalFormatting>
  <conditionalFormatting sqref="R55">
    <cfRule type="expression" dxfId="43" priority="11">
      <formula>P55="nee"</formula>
    </cfRule>
  </conditionalFormatting>
  <conditionalFormatting sqref="R37">
    <cfRule type="expression" dxfId="42" priority="10">
      <formula>#REF!="nee"</formula>
    </cfRule>
  </conditionalFormatting>
  <conditionalFormatting sqref="R37">
    <cfRule type="expression" dxfId="41" priority="9">
      <formula>P37="nee"</formula>
    </cfRule>
  </conditionalFormatting>
  <conditionalFormatting sqref="R28:R31">
    <cfRule type="expression" dxfId="40" priority="8">
      <formula>#REF!="nee"</formula>
    </cfRule>
  </conditionalFormatting>
  <conditionalFormatting sqref="R64:R67">
    <cfRule type="expression" dxfId="39" priority="7">
      <formula>#REF!="nee"</formula>
    </cfRule>
  </conditionalFormatting>
  <conditionalFormatting sqref="R82:R85">
    <cfRule type="expression" dxfId="38" priority="6">
      <formula>#REF!="nee"</formula>
    </cfRule>
  </conditionalFormatting>
  <conditionalFormatting sqref="R46:R49">
    <cfRule type="expression" dxfId="37" priority="5">
      <formula>#REF!="nee"</formula>
    </cfRule>
  </conditionalFormatting>
  <conditionalFormatting sqref="G37:H39 J37:J39 K37:K39">
    <cfRule type="expression" dxfId="36" priority="311">
      <formula>$E$35="Subscription"</formula>
    </cfRule>
  </conditionalFormatting>
  <conditionalFormatting sqref="G55:H57 J55:J57 K55:K57">
    <cfRule type="expression" dxfId="35" priority="314">
      <formula>$E$53="Subscription"</formula>
    </cfRule>
  </conditionalFormatting>
  <conditionalFormatting sqref="G73:H75 J73:J75 K73:K75">
    <cfRule type="expression" dxfId="34" priority="317">
      <formula>$E$71="Subscription"</formula>
    </cfRule>
  </conditionalFormatting>
  <conditionalFormatting sqref="G91:H93 J91:J93 K91:K93">
    <cfRule type="expression" dxfId="33" priority="320">
      <formula>$E$89="Subscription"</formula>
    </cfRule>
  </conditionalFormatting>
  <dataValidations disablePrompts="1" count="2">
    <dataValidation type="list" allowBlank="1" showInputMessage="1" showErrorMessage="1" sqref="P91:P93 P37:P39 P27:P31 Z63:Z67 Z81:Z85 Z27:Z31 P81:P85 P55:P57 P73:P75 P63:P67 Z45:Z49 P45:P49" xr:uid="{85CEB40B-62E1-4CC3-9C4F-30B7263DAA15}">
      <formula1>"ja,nee"</formula1>
    </dataValidation>
    <dataValidation type="list" allowBlank="1" showInputMessage="1" showErrorMessage="1" sqref="E35 E53 E71 E89" xr:uid="{2BDFEC2F-E88B-47F6-8069-1876ADECF86B}">
      <formula1>"Aanschaf | Perpetual, Subscription"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7">
    <pageSetUpPr fitToPage="1"/>
  </sheetPr>
  <dimension ref="A1:XFA199"/>
  <sheetViews>
    <sheetView showGridLines="0" showZeros="0" zoomScale="80" zoomScaleNormal="80" workbookViewId="0">
      <selection activeCell="D4" sqref="D4"/>
    </sheetView>
  </sheetViews>
  <sheetFormatPr defaultColWidth="0" defaultRowHeight="0" customHeight="1" zeroHeight="1" x14ac:dyDescent="0.3"/>
  <cols>
    <col min="1" max="1" width="3.7265625" style="450" customWidth="1"/>
    <col min="2" max="2" width="49.453125" style="450" customWidth="1"/>
    <col min="3" max="3" width="10.1796875" style="450" bestFit="1" customWidth="1"/>
    <col min="4" max="4" width="16.81640625" style="450" customWidth="1"/>
    <col min="5" max="5" width="18.81640625" style="501" customWidth="1"/>
    <col min="6" max="6" width="18.81640625" style="450" customWidth="1"/>
    <col min="7" max="7" width="16.81640625" style="450" customWidth="1"/>
    <col min="8" max="8" width="21.54296875" style="450" customWidth="1"/>
    <col min="9" max="9" width="20.1796875" style="450" customWidth="1"/>
    <col min="10" max="10" width="3.7265625" style="450" customWidth="1"/>
    <col min="11" max="14" width="10.7265625" style="450" hidden="1"/>
    <col min="15" max="16381" width="0" style="450" hidden="1"/>
    <col min="16382" max="16384" width="8.81640625" style="450" hidden="1"/>
  </cols>
  <sheetData>
    <row r="1" spans="1:9" s="435" customFormat="1" ht="16.899999999999999" customHeight="1" x14ac:dyDescent="0.45">
      <c r="A1" s="433"/>
      <c r="B1" s="434"/>
      <c r="C1" s="434"/>
      <c r="D1" s="434"/>
      <c r="E1" s="434"/>
      <c r="F1" s="434"/>
    </row>
    <row r="2" spans="1:9" s="440" customFormat="1" ht="23" x14ac:dyDescent="0.45">
      <c r="A2" s="433"/>
      <c r="B2" s="436" t="str">
        <f>+Samenvatting!B2</f>
        <v>Europese openbare aanbesteding</v>
      </c>
      <c r="C2" s="436"/>
      <c r="D2" s="437"/>
      <c r="E2" s="438"/>
      <c r="F2" s="437"/>
      <c r="G2" s="439"/>
      <c r="H2" s="439"/>
      <c r="I2" s="439"/>
    </row>
    <row r="3" spans="1:9" s="435" customFormat="1" ht="23" x14ac:dyDescent="0.45">
      <c r="A3" s="434"/>
      <c r="B3" s="436" t="str">
        <f>+Samenvatting!B3</f>
        <v>Vervanging LAN omgeving</v>
      </c>
      <c r="C3" s="436"/>
      <c r="D3" s="441"/>
      <c r="E3" s="442"/>
      <c r="F3" s="441"/>
      <c r="G3" s="443"/>
      <c r="H3" s="443"/>
      <c r="I3" s="443"/>
    </row>
    <row r="4" spans="1:9" s="435" customFormat="1" ht="16.899999999999999" customHeight="1" x14ac:dyDescent="0.35">
      <c r="A4" s="434"/>
      <c r="B4" s="444" t="s">
        <v>8</v>
      </c>
      <c r="C4" s="444"/>
      <c r="D4" s="441"/>
      <c r="E4" s="442"/>
      <c r="F4" s="441"/>
      <c r="G4" s="443"/>
      <c r="H4" s="443"/>
      <c r="I4" s="443"/>
    </row>
    <row r="5" spans="1:9" s="435" customFormat="1" ht="12.65" customHeight="1" x14ac:dyDescent="0.2">
      <c r="A5" s="434"/>
      <c r="B5" s="445" t="str">
        <f>+Samenvatting!B5</f>
        <v>IUC24-009</v>
      </c>
      <c r="C5" s="445"/>
      <c r="D5" s="441"/>
      <c r="E5" s="442"/>
      <c r="F5" s="441"/>
      <c r="G5" s="443"/>
      <c r="H5" s="443"/>
      <c r="I5" s="443"/>
    </row>
    <row r="6" spans="1:9" s="435" customFormat="1" ht="12.65" customHeight="1" x14ac:dyDescent="0.3">
      <c r="A6" s="434"/>
      <c r="B6" s="446" t="s">
        <v>6</v>
      </c>
      <c r="C6" s="446"/>
      <c r="D6" s="441"/>
      <c r="E6" s="442"/>
      <c r="F6" s="441"/>
      <c r="G6" s="443"/>
      <c r="H6" s="443"/>
      <c r="I6" s="443"/>
    </row>
    <row r="7" spans="1:9" s="435" customFormat="1" ht="12.65" customHeight="1" x14ac:dyDescent="0.3">
      <c r="A7" s="434"/>
      <c r="B7" s="447"/>
      <c r="C7" s="447"/>
      <c r="D7" s="448"/>
      <c r="E7" s="449"/>
      <c r="F7" s="449"/>
      <c r="G7" s="443"/>
      <c r="H7" s="443"/>
      <c r="I7" s="443"/>
    </row>
    <row r="8" spans="1:9" ht="14" thickBot="1" x14ac:dyDescent="0.35">
      <c r="B8" s="451"/>
      <c r="C8" s="451"/>
      <c r="D8" s="451"/>
      <c r="E8" s="452"/>
      <c r="F8" s="453"/>
      <c r="G8" s="453"/>
      <c r="H8" s="453"/>
      <c r="I8" s="453"/>
    </row>
    <row r="9" spans="1:9" ht="13.5" x14ac:dyDescent="0.3">
      <c r="B9" s="454"/>
      <c r="C9" s="454"/>
      <c r="D9" s="455"/>
      <c r="E9" s="455"/>
      <c r="F9" s="456"/>
      <c r="G9" s="456"/>
      <c r="H9" s="456"/>
      <c r="I9" s="456"/>
    </row>
    <row r="10" spans="1:9" ht="17.5" x14ac:dyDescent="0.35">
      <c r="B10" s="457" t="s">
        <v>225</v>
      </c>
      <c r="C10" s="458"/>
      <c r="D10" s="459"/>
      <c r="E10" s="459"/>
      <c r="F10" s="459"/>
      <c r="G10" s="459"/>
      <c r="H10" s="460"/>
    </row>
    <row r="11" spans="1:9" ht="25.5" customHeight="1" x14ac:dyDescent="0.3">
      <c r="B11" s="461" t="s">
        <v>1</v>
      </c>
      <c r="C11" s="462"/>
      <c r="D11" s="463"/>
      <c r="E11" s="463" t="s">
        <v>354</v>
      </c>
      <c r="F11" s="463" t="s">
        <v>355</v>
      </c>
      <c r="G11" s="463"/>
      <c r="H11" s="464" t="s">
        <v>7</v>
      </c>
    </row>
    <row r="12" spans="1:9" ht="20.149999999999999" customHeight="1" x14ac:dyDescent="0.3">
      <c r="B12" s="465" t="s">
        <v>359</v>
      </c>
      <c r="C12" s="466" t="s">
        <v>0</v>
      </c>
      <c r="D12" s="466" t="s">
        <v>0</v>
      </c>
      <c r="E12" s="1"/>
      <c r="F12" s="1"/>
      <c r="G12" s="467"/>
      <c r="H12" s="468">
        <f>SUM(E12:F12)</f>
        <v>0</v>
      </c>
    </row>
    <row r="13" spans="1:9" ht="87.75" customHeight="1" x14ac:dyDescent="0.3">
      <c r="B13" s="461" t="s">
        <v>1</v>
      </c>
      <c r="C13" s="462" t="s">
        <v>191</v>
      </c>
      <c r="D13" s="463" t="s">
        <v>47</v>
      </c>
      <c r="E13" s="463" t="s">
        <v>357</v>
      </c>
      <c r="F13" s="463" t="s">
        <v>358</v>
      </c>
      <c r="G13" s="469"/>
      <c r="H13" s="470"/>
    </row>
    <row r="14" spans="1:9" s="471" customFormat="1" ht="19.899999999999999" customHeight="1" x14ac:dyDescent="0.35">
      <c r="B14" s="472" t="s">
        <v>309</v>
      </c>
      <c r="C14" s="472">
        <v>1</v>
      </c>
      <c r="D14" s="1"/>
      <c r="E14" s="473">
        <f>36*52</f>
        <v>1872</v>
      </c>
      <c r="F14" s="473">
        <f>+E14/2</f>
        <v>936</v>
      </c>
      <c r="H14" s="468">
        <f>SUM(E14:F14)*D14</f>
        <v>0</v>
      </c>
    </row>
    <row r="15" spans="1:9" s="471" customFormat="1" ht="19.899999999999999" customHeight="1" x14ac:dyDescent="0.35">
      <c r="B15" s="472" t="s">
        <v>356</v>
      </c>
      <c r="C15" s="472">
        <v>10</v>
      </c>
      <c r="D15" s="1"/>
      <c r="E15" s="473">
        <f>36*52</f>
        <v>1872</v>
      </c>
      <c r="F15" s="473">
        <f>+E15/2</f>
        <v>936</v>
      </c>
      <c r="H15" s="468">
        <f>SUM(E15:F15)*D15</f>
        <v>0</v>
      </c>
    </row>
    <row r="16" spans="1:9" s="471" customFormat="1" ht="19.899999999999999" customHeight="1" thickBot="1" x14ac:dyDescent="0.4">
      <c r="B16" s="474" t="s">
        <v>226</v>
      </c>
      <c r="C16" s="475"/>
      <c r="D16" s="466"/>
      <c r="E16" s="466"/>
      <c r="F16" s="466"/>
      <c r="G16" s="476"/>
      <c r="H16" s="477">
        <f>SUM(H12:H15)</f>
        <v>0</v>
      </c>
      <c r="I16" s="478"/>
    </row>
    <row r="17" spans="2:9" s="471" customFormat="1" ht="19.899999999999999" customHeight="1" thickTop="1" x14ac:dyDescent="0.35">
      <c r="B17" s="479" t="s">
        <v>95</v>
      </c>
      <c r="C17" s="479"/>
      <c r="D17" s="478"/>
      <c r="E17" s="478"/>
      <c r="F17" s="478"/>
      <c r="G17" s="478"/>
    </row>
    <row r="18" spans="2:9" s="471" customFormat="1" ht="19.899999999999999" customHeight="1" thickBot="1" x14ac:dyDescent="0.35">
      <c r="B18" s="451"/>
      <c r="C18" s="451"/>
      <c r="D18" s="451"/>
      <c r="E18" s="452"/>
      <c r="F18" s="452"/>
      <c r="G18" s="452"/>
      <c r="H18" s="453"/>
      <c r="I18" s="453"/>
    </row>
    <row r="19" spans="2:9" s="471" customFormat="1" ht="19.899999999999999" customHeight="1" x14ac:dyDescent="0.3">
      <c r="B19" s="454"/>
      <c r="C19" s="454"/>
      <c r="D19" s="455"/>
      <c r="E19" s="455"/>
      <c r="F19" s="455"/>
      <c r="G19" s="455"/>
      <c r="H19" s="456"/>
      <c r="I19" s="456"/>
    </row>
    <row r="20" spans="2:9" s="471" customFormat="1" ht="19.899999999999999" customHeight="1" x14ac:dyDescent="0.35">
      <c r="B20" s="457" t="s">
        <v>352</v>
      </c>
      <c r="C20" s="458"/>
      <c r="D20" s="459"/>
      <c r="E20" s="459"/>
      <c r="F20" s="459"/>
      <c r="G20" s="459"/>
      <c r="H20" s="460"/>
    </row>
    <row r="21" spans="2:9" s="471" customFormat="1" ht="27" x14ac:dyDescent="0.3">
      <c r="B21" s="461" t="s">
        <v>1</v>
      </c>
      <c r="C21" s="462"/>
      <c r="D21" s="463" t="s">
        <v>324</v>
      </c>
      <c r="E21" s="463" t="s">
        <v>350</v>
      </c>
      <c r="F21" s="463"/>
      <c r="G21" s="463"/>
      <c r="H21" s="464" t="s">
        <v>351</v>
      </c>
      <c r="I21" s="450"/>
    </row>
    <row r="22" spans="2:9" s="471" customFormat="1" ht="19.899999999999999" customHeight="1" x14ac:dyDescent="0.35">
      <c r="B22" s="480" t="s">
        <v>425</v>
      </c>
      <c r="C22" s="472" t="s">
        <v>323</v>
      </c>
      <c r="D22" s="1"/>
      <c r="E22" s="473">
        <f>20*8</f>
        <v>160</v>
      </c>
      <c r="F22" s="481"/>
      <c r="G22" s="482"/>
      <c r="H22" s="483">
        <f>+D22*E22*7</f>
        <v>0</v>
      </c>
    </row>
    <row r="23" spans="2:9" s="471" customFormat="1" ht="19.899999999999999" customHeight="1" x14ac:dyDescent="0.35">
      <c r="B23" s="472" t="s">
        <v>425</v>
      </c>
      <c r="C23" s="472" t="s">
        <v>322</v>
      </c>
      <c r="D23" s="1"/>
      <c r="E23" s="473">
        <v>40</v>
      </c>
      <c r="F23" s="484"/>
      <c r="G23" s="485"/>
      <c r="H23" s="483">
        <f>+D23*E23*7</f>
        <v>0</v>
      </c>
    </row>
    <row r="24" spans="2:9" s="471" customFormat="1" ht="19.899999999999999" customHeight="1" thickBot="1" x14ac:dyDescent="0.4">
      <c r="B24" s="479" t="s">
        <v>325</v>
      </c>
      <c r="C24" s="479"/>
      <c r="D24" s="478"/>
      <c r="E24" s="478"/>
      <c r="F24" s="478"/>
      <c r="G24" s="478"/>
      <c r="H24" s="486">
        <f>SUM(H22:H23)</f>
        <v>0</v>
      </c>
    </row>
    <row r="25" spans="2:9" s="471" customFormat="1" ht="19.899999999999999" customHeight="1" thickTop="1" thickBot="1" x14ac:dyDescent="0.35">
      <c r="B25" s="451"/>
      <c r="C25" s="451"/>
      <c r="D25" s="451"/>
      <c r="E25" s="452"/>
      <c r="F25" s="453"/>
      <c r="G25" s="453"/>
      <c r="H25" s="453"/>
      <c r="I25" s="453"/>
    </row>
    <row r="26" spans="2:9" s="471" customFormat="1" ht="19.899999999999999" customHeight="1" x14ac:dyDescent="0.35">
      <c r="B26" s="479"/>
      <c r="C26" s="479"/>
      <c r="D26" s="478"/>
      <c r="E26" s="478"/>
      <c r="F26" s="478"/>
      <c r="G26" s="478"/>
    </row>
    <row r="27" spans="2:9" s="471" customFormat="1" ht="20.25" customHeight="1" x14ac:dyDescent="0.35">
      <c r="B27" s="457" t="s">
        <v>422</v>
      </c>
      <c r="C27" s="487"/>
      <c r="D27" s="532" t="s">
        <v>227</v>
      </c>
      <c r="E27" s="529" t="s">
        <v>228</v>
      </c>
      <c r="F27" s="532" t="s">
        <v>229</v>
      </c>
      <c r="G27" s="532" t="s">
        <v>230</v>
      </c>
      <c r="H27" s="532" t="s">
        <v>231</v>
      </c>
      <c r="I27" s="529" t="s">
        <v>7</v>
      </c>
    </row>
    <row r="28" spans="2:9" s="471" customFormat="1" ht="18" customHeight="1" x14ac:dyDescent="0.35">
      <c r="B28" s="488" t="s">
        <v>424</v>
      </c>
      <c r="C28" s="489">
        <v>10</v>
      </c>
      <c r="D28" s="533"/>
      <c r="E28" s="530"/>
      <c r="F28" s="533"/>
      <c r="G28" s="533"/>
      <c r="H28" s="533"/>
      <c r="I28" s="530"/>
    </row>
    <row r="29" spans="2:9" s="471" customFormat="1" ht="18" customHeight="1" x14ac:dyDescent="0.35">
      <c r="B29" s="490" t="s">
        <v>318</v>
      </c>
      <c r="C29" s="491"/>
      <c r="D29" s="534"/>
      <c r="E29" s="531"/>
      <c r="F29" s="534"/>
      <c r="G29" s="534"/>
      <c r="H29" s="534"/>
      <c r="I29" s="531"/>
    </row>
    <row r="30" spans="2:9" s="471" customFormat="1" ht="19.899999999999999" customHeight="1" x14ac:dyDescent="0.35">
      <c r="B30" s="352"/>
      <c r="C30" s="309"/>
      <c r="D30" s="306"/>
      <c r="E30" s="307"/>
      <c r="F30" s="492">
        <f>D30*(1-E30)</f>
        <v>0</v>
      </c>
      <c r="G30" s="308"/>
      <c r="H30" s="493">
        <f>IF(ISERROR(ROUNDUP($C$28/G30,0)),0,ROUNDUP($C$28/G30,0))</f>
        <v>0</v>
      </c>
      <c r="I30" s="494">
        <f>IF(ISBLANK($F30),"",(+$F30*H30))</f>
        <v>0</v>
      </c>
    </row>
    <row r="31" spans="2:9" s="471" customFormat="1" ht="19.899999999999999" customHeight="1" x14ac:dyDescent="0.35">
      <c r="B31" s="352"/>
      <c r="C31" s="309"/>
      <c r="D31" s="306"/>
      <c r="E31" s="307"/>
      <c r="F31" s="492">
        <f>D31*(1-E31)</f>
        <v>0</v>
      </c>
      <c r="G31" s="308"/>
      <c r="H31" s="493">
        <f>IF(ISERROR(ROUNDUP($C$28/G31,0)),0,ROUNDUP($C$28/G31,0))</f>
        <v>0</v>
      </c>
      <c r="I31" s="494">
        <f>IF(ISBLANK($F31),"",(+$F31*H31))</f>
        <v>0</v>
      </c>
    </row>
    <row r="32" spans="2:9" s="471" customFormat="1" ht="19.899999999999999" customHeight="1" x14ac:dyDescent="0.35">
      <c r="B32" s="352"/>
      <c r="C32" s="309"/>
      <c r="D32" s="306"/>
      <c r="E32" s="307"/>
      <c r="F32" s="492">
        <f>D32*(1-E32)</f>
        <v>0</v>
      </c>
      <c r="G32" s="308"/>
      <c r="H32" s="493">
        <f>IF(ISERROR(ROUNDUP($C$28/G32,0)),0,ROUNDUP($C$28/G32,0))</f>
        <v>0</v>
      </c>
      <c r="I32" s="494">
        <f>IF(ISBLANK($F32),"",(+$F32*H32))</f>
        <v>0</v>
      </c>
    </row>
    <row r="33" spans="2:9" s="471" customFormat="1" ht="19.899999999999999" customHeight="1" x14ac:dyDescent="0.35">
      <c r="B33" s="457" t="s">
        <v>423</v>
      </c>
      <c r="C33" s="487"/>
      <c r="D33" s="532" t="s">
        <v>227</v>
      </c>
      <c r="E33" s="529" t="s">
        <v>228</v>
      </c>
      <c r="F33" s="532" t="s">
        <v>229</v>
      </c>
      <c r="G33" s="532" t="s">
        <v>230</v>
      </c>
      <c r="H33" s="532" t="s">
        <v>231</v>
      </c>
      <c r="I33" s="529" t="s">
        <v>7</v>
      </c>
    </row>
    <row r="34" spans="2:9" s="471" customFormat="1" ht="19.899999999999999" customHeight="1" x14ac:dyDescent="0.35">
      <c r="B34" s="488" t="s">
        <v>424</v>
      </c>
      <c r="C34" s="489">
        <v>10</v>
      </c>
      <c r="D34" s="533"/>
      <c r="E34" s="530"/>
      <c r="F34" s="533"/>
      <c r="G34" s="533"/>
      <c r="H34" s="533"/>
      <c r="I34" s="530"/>
    </row>
    <row r="35" spans="2:9" s="471" customFormat="1" ht="19.899999999999999" customHeight="1" x14ac:dyDescent="0.35">
      <c r="B35" s="490" t="s">
        <v>319</v>
      </c>
      <c r="D35" s="534"/>
      <c r="E35" s="531"/>
      <c r="F35" s="534"/>
      <c r="G35" s="534"/>
      <c r="H35" s="534"/>
      <c r="I35" s="531"/>
    </row>
    <row r="36" spans="2:9" s="471" customFormat="1" ht="19.899999999999999" customHeight="1" x14ac:dyDescent="0.35">
      <c r="B36" s="352"/>
      <c r="C36" s="309"/>
      <c r="D36" s="306"/>
      <c r="E36" s="307"/>
      <c r="F36" s="492">
        <f>D36*(1-E36)</f>
        <v>0</v>
      </c>
      <c r="G36" s="308"/>
      <c r="H36" s="493">
        <f>IF(ISERROR(ROUNDUP($C$34/G36,0)),0,ROUNDUP($C$34/G36,0))</f>
        <v>0</v>
      </c>
      <c r="I36" s="494">
        <f>IF(ISBLANK($F36),"",(+$F36*H36))</f>
        <v>0</v>
      </c>
    </row>
    <row r="37" spans="2:9" s="471" customFormat="1" ht="19.899999999999999" customHeight="1" x14ac:dyDescent="0.35">
      <c r="B37" s="352"/>
      <c r="C37" s="309"/>
      <c r="D37" s="306"/>
      <c r="E37" s="307"/>
      <c r="F37" s="492">
        <f>D37*(1-E37)</f>
        <v>0</v>
      </c>
      <c r="G37" s="308"/>
      <c r="H37" s="493">
        <f>IF(ISERROR(ROUNDUP($C$34/G37,0)),0,ROUNDUP($C$34/G37,0))</f>
        <v>0</v>
      </c>
      <c r="I37" s="494">
        <f>IF(ISBLANK($F37),"",(+$F37*H37))</f>
        <v>0</v>
      </c>
    </row>
    <row r="38" spans="2:9" s="471" customFormat="1" ht="19.899999999999999" customHeight="1" x14ac:dyDescent="0.35">
      <c r="B38" s="352"/>
      <c r="C38" s="309"/>
      <c r="D38" s="306"/>
      <c r="E38" s="307"/>
      <c r="F38" s="492">
        <f>D38*(1-E38)</f>
        <v>0</v>
      </c>
      <c r="G38" s="308"/>
      <c r="H38" s="493">
        <f>IF(ISERROR(ROUNDUP($C$34/G38,0)),0,ROUNDUP($C$34/G38,0))</f>
        <v>0</v>
      </c>
      <c r="I38" s="494">
        <f>IF(ISBLANK($F38),"",(+$F38*H38))</f>
        <v>0</v>
      </c>
    </row>
    <row r="39" spans="2:9" s="471" customFormat="1" ht="19.899999999999999" customHeight="1" thickBot="1" x14ac:dyDescent="0.35">
      <c r="B39" s="495" t="s">
        <v>232</v>
      </c>
      <c r="C39" s="462"/>
      <c r="D39" s="496"/>
      <c r="E39" s="496"/>
      <c r="F39" s="496"/>
      <c r="G39" s="496"/>
      <c r="H39" s="496"/>
      <c r="I39" s="497">
        <f>SUM(I30:I38)</f>
        <v>0</v>
      </c>
    </row>
    <row r="40" spans="2:9" s="471" customFormat="1" ht="19.899999999999999" customHeight="1" thickTop="1" x14ac:dyDescent="0.35">
      <c r="B40" s="479" t="s">
        <v>233</v>
      </c>
      <c r="C40" s="479"/>
      <c r="D40" s="478"/>
      <c r="E40" s="478"/>
      <c r="F40" s="478"/>
      <c r="G40" s="478"/>
    </row>
    <row r="41" spans="2:9" s="471" customFormat="1" ht="19.899999999999999" customHeight="1" x14ac:dyDescent="0.35">
      <c r="B41" s="498" t="s">
        <v>316</v>
      </c>
      <c r="C41" s="479"/>
      <c r="D41" s="478"/>
      <c r="E41" s="478"/>
      <c r="F41" s="478"/>
      <c r="G41" s="478"/>
    </row>
    <row r="42" spans="2:9" s="471" customFormat="1" ht="19.899999999999999" customHeight="1" thickBot="1" x14ac:dyDescent="0.35">
      <c r="B42" s="451"/>
      <c r="C42" s="451"/>
      <c r="D42" s="451"/>
      <c r="E42" s="452"/>
      <c r="F42" s="453"/>
      <c r="G42" s="453"/>
      <c r="H42" s="453"/>
      <c r="I42" s="453"/>
    </row>
    <row r="43" spans="2:9" s="471" customFormat="1" ht="19.899999999999999" customHeight="1" x14ac:dyDescent="0.35">
      <c r="B43" s="479"/>
      <c r="C43" s="479"/>
      <c r="D43" s="478"/>
      <c r="E43" s="478"/>
      <c r="F43" s="478"/>
      <c r="G43" s="478"/>
    </row>
    <row r="44" spans="2:9" s="471" customFormat="1" ht="19.899999999999999" hidden="1" customHeight="1" x14ac:dyDescent="0.35">
      <c r="B44" s="479"/>
      <c r="C44" s="479"/>
      <c r="D44" s="478"/>
      <c r="E44" s="478"/>
      <c r="F44" s="478"/>
      <c r="G44" s="478"/>
    </row>
    <row r="45" spans="2:9" s="471" customFormat="1" ht="19.899999999999999" hidden="1" customHeight="1" x14ac:dyDescent="0.35">
      <c r="B45" s="479"/>
      <c r="C45" s="479"/>
      <c r="D45" s="478"/>
      <c r="E45" s="478"/>
      <c r="F45" s="478"/>
      <c r="G45" s="478"/>
    </row>
    <row r="46" spans="2:9" s="471" customFormat="1" ht="19.899999999999999" hidden="1" customHeight="1" x14ac:dyDescent="0.35">
      <c r="B46" s="479"/>
      <c r="C46" s="479"/>
      <c r="D46" s="478"/>
      <c r="E46" s="478"/>
      <c r="F46" s="478"/>
      <c r="G46" s="478"/>
    </row>
    <row r="47" spans="2:9" s="471" customFormat="1" ht="19.899999999999999" hidden="1" customHeight="1" x14ac:dyDescent="0.35">
      <c r="B47" s="479"/>
      <c r="C47" s="479"/>
      <c r="D47" s="478"/>
      <c r="E47" s="478"/>
      <c r="F47" s="478"/>
      <c r="G47" s="478"/>
    </row>
    <row r="48" spans="2:9" s="471" customFormat="1" ht="19.899999999999999" hidden="1" customHeight="1" x14ac:dyDescent="0.35">
      <c r="B48" s="479"/>
      <c r="C48" s="479"/>
      <c r="D48" s="478"/>
      <c r="E48" s="478"/>
      <c r="F48" s="478"/>
      <c r="G48" s="478"/>
    </row>
    <row r="49" spans="2:9" s="471" customFormat="1" ht="19.899999999999999" hidden="1" customHeight="1" x14ac:dyDescent="0.35">
      <c r="B49" s="479"/>
      <c r="C49" s="479"/>
      <c r="D49" s="478"/>
      <c r="E49" s="478"/>
      <c r="F49" s="478"/>
      <c r="G49" s="478"/>
    </row>
    <row r="50" spans="2:9" s="471" customFormat="1" ht="19.899999999999999" hidden="1" customHeight="1" x14ac:dyDescent="0.35">
      <c r="B50" s="479"/>
      <c r="C50" s="479"/>
      <c r="D50" s="478"/>
      <c r="E50" s="478"/>
      <c r="F50" s="478"/>
      <c r="G50" s="478"/>
    </row>
    <row r="51" spans="2:9" s="471" customFormat="1" ht="19.899999999999999" hidden="1" customHeight="1" x14ac:dyDescent="0.35">
      <c r="B51" s="479"/>
      <c r="C51" s="479"/>
      <c r="D51" s="478"/>
      <c r="E51" s="478"/>
      <c r="F51" s="478"/>
      <c r="G51" s="478"/>
    </row>
    <row r="52" spans="2:9" s="471" customFormat="1" ht="19.899999999999999" hidden="1" customHeight="1" x14ac:dyDescent="0.35">
      <c r="B52" s="479"/>
      <c r="C52" s="479"/>
      <c r="D52" s="478"/>
      <c r="E52" s="478"/>
      <c r="F52" s="478"/>
      <c r="G52" s="478"/>
    </row>
    <row r="53" spans="2:9" s="471" customFormat="1" ht="19.899999999999999" hidden="1" customHeight="1" x14ac:dyDescent="0.35">
      <c r="B53" s="479"/>
      <c r="C53" s="479"/>
      <c r="D53" s="478"/>
      <c r="E53" s="478"/>
      <c r="F53" s="478"/>
      <c r="G53" s="478"/>
    </row>
    <row r="54" spans="2:9" s="471" customFormat="1" ht="19.899999999999999" hidden="1" customHeight="1" x14ac:dyDescent="0.35">
      <c r="B54" s="479"/>
      <c r="C54" s="479"/>
      <c r="D54" s="478"/>
      <c r="E54" s="478"/>
      <c r="F54" s="478"/>
      <c r="G54" s="478"/>
    </row>
    <row r="55" spans="2:9" s="471" customFormat="1" ht="19.899999999999999" hidden="1" customHeight="1" x14ac:dyDescent="0.35">
      <c r="B55" s="479"/>
      <c r="C55" s="479"/>
      <c r="D55" s="478"/>
      <c r="E55" s="478"/>
      <c r="F55" s="478"/>
      <c r="G55" s="478"/>
    </row>
    <row r="56" spans="2:9" s="471" customFormat="1" ht="19.899999999999999" hidden="1" customHeight="1" x14ac:dyDescent="0.35">
      <c r="B56" s="479"/>
      <c r="C56" s="479"/>
      <c r="D56" s="478"/>
      <c r="E56" s="478"/>
      <c r="F56" s="478"/>
      <c r="G56" s="478"/>
    </row>
    <row r="57" spans="2:9" s="471" customFormat="1" ht="19.899999999999999" hidden="1" customHeight="1" x14ac:dyDescent="0.35">
      <c r="B57" s="479"/>
      <c r="C57" s="479"/>
      <c r="D57" s="478"/>
      <c r="E57" s="478"/>
      <c r="F57" s="478"/>
      <c r="G57" s="478"/>
    </row>
    <row r="58" spans="2:9" s="471" customFormat="1" ht="19.899999999999999" hidden="1" customHeight="1" x14ac:dyDescent="0.35">
      <c r="B58" s="479"/>
      <c r="C58" s="479"/>
      <c r="D58" s="478"/>
      <c r="E58" s="478"/>
      <c r="F58" s="478"/>
      <c r="G58" s="478"/>
    </row>
    <row r="59" spans="2:9" s="471" customFormat="1" ht="19.899999999999999" hidden="1" customHeight="1" x14ac:dyDescent="0.35">
      <c r="B59" s="479"/>
      <c r="C59" s="479"/>
      <c r="D59" s="478"/>
      <c r="E59" s="478"/>
      <c r="F59" s="478"/>
      <c r="G59" s="478"/>
    </row>
    <row r="60" spans="2:9" s="471" customFormat="1" ht="19.899999999999999" hidden="1" customHeight="1" x14ac:dyDescent="0.35">
      <c r="B60" s="479"/>
      <c r="C60" s="479"/>
      <c r="D60" s="478"/>
      <c r="E60" s="478"/>
      <c r="F60" s="478"/>
      <c r="G60" s="478"/>
    </row>
    <row r="61" spans="2:9" s="471" customFormat="1" ht="19.899999999999999" hidden="1" customHeight="1" x14ac:dyDescent="0.35">
      <c r="B61" s="479"/>
      <c r="C61" s="479"/>
      <c r="D61" s="478"/>
      <c r="E61" s="478"/>
      <c r="F61" s="478"/>
      <c r="G61" s="478"/>
    </row>
    <row r="62" spans="2:9" ht="14" hidden="1" thickBot="1" x14ac:dyDescent="0.35">
      <c r="B62" s="451"/>
      <c r="C62" s="451"/>
      <c r="D62" s="451"/>
      <c r="E62" s="452"/>
      <c r="F62" s="453"/>
      <c r="G62" s="453"/>
      <c r="H62" s="453"/>
      <c r="I62" s="453"/>
    </row>
    <row r="63" spans="2:9" ht="13.5" hidden="1" x14ac:dyDescent="0.3">
      <c r="B63" s="454"/>
      <c r="C63" s="454"/>
      <c r="D63" s="454"/>
      <c r="E63" s="499"/>
      <c r="F63" s="500"/>
      <c r="G63" s="500"/>
      <c r="H63" s="500"/>
      <c r="I63" s="500"/>
    </row>
    <row r="64" spans="2:9" ht="12.75" hidden="1" customHeight="1" x14ac:dyDescent="0.3"/>
    <row r="65" spans="4:4" ht="12.75" hidden="1" customHeight="1" x14ac:dyDescent="0.3">
      <c r="D65" s="501"/>
    </row>
    <row r="66" spans="4:4" ht="12.75" hidden="1" customHeight="1" x14ac:dyDescent="0.3">
      <c r="D66" s="501"/>
    </row>
    <row r="67" spans="4:4" ht="12.75" hidden="1" customHeight="1" x14ac:dyDescent="0.3"/>
    <row r="68" spans="4:4" ht="12.75" hidden="1" customHeight="1" x14ac:dyDescent="0.3"/>
    <row r="69" spans="4:4" ht="12.75" hidden="1" customHeight="1" x14ac:dyDescent="0.3"/>
    <row r="70" spans="4:4" ht="12.75" hidden="1" customHeight="1" x14ac:dyDescent="0.3"/>
    <row r="71" spans="4:4" ht="12.75" hidden="1" customHeight="1" x14ac:dyDescent="0.3"/>
    <row r="72" spans="4:4" ht="12.75" hidden="1" customHeight="1" x14ac:dyDescent="0.3"/>
    <row r="73" spans="4:4" ht="12.75" hidden="1" customHeight="1" x14ac:dyDescent="0.3"/>
    <row r="74" spans="4:4" ht="12.75" hidden="1" customHeight="1" x14ac:dyDescent="0.3"/>
    <row r="75" spans="4:4" ht="12.75" hidden="1" customHeight="1" x14ac:dyDescent="0.3"/>
    <row r="76" spans="4:4" ht="12.75" hidden="1" customHeight="1" x14ac:dyDescent="0.3"/>
    <row r="77" spans="4:4" ht="12.75" hidden="1" customHeight="1" x14ac:dyDescent="0.3"/>
    <row r="78" spans="4:4" ht="12.75" hidden="1" customHeight="1" x14ac:dyDescent="0.3"/>
    <row r="79" spans="4:4" ht="12.75" hidden="1" customHeight="1" x14ac:dyDescent="0.3"/>
    <row r="80" spans="4:4" ht="12.75" hidden="1" customHeight="1" x14ac:dyDescent="0.3"/>
    <row r="81" ht="12.75" hidden="1" customHeight="1" x14ac:dyDescent="0.3"/>
    <row r="82" ht="12.75" hidden="1" customHeight="1" x14ac:dyDescent="0.3"/>
    <row r="83" ht="12.75" hidden="1" customHeight="1" x14ac:dyDescent="0.3"/>
    <row r="84" ht="12.75" hidden="1" customHeight="1" x14ac:dyDescent="0.3"/>
    <row r="85" ht="12.75" hidden="1" customHeight="1" x14ac:dyDescent="0.3"/>
    <row r="86" ht="12.75" hidden="1" customHeight="1" x14ac:dyDescent="0.3"/>
    <row r="87" ht="12.75" hidden="1" customHeight="1" x14ac:dyDescent="0.3"/>
    <row r="88" ht="12.75" hidden="1" customHeight="1" x14ac:dyDescent="0.3"/>
    <row r="89" ht="12.75" hidden="1" customHeight="1" x14ac:dyDescent="0.3"/>
    <row r="90" ht="12.75" hidden="1" customHeight="1" x14ac:dyDescent="0.3"/>
    <row r="91" ht="12.75" hidden="1" customHeight="1" x14ac:dyDescent="0.3"/>
    <row r="92" ht="12.75" hidden="1" customHeight="1" x14ac:dyDescent="0.3"/>
    <row r="93" ht="12.75" hidden="1" customHeight="1" x14ac:dyDescent="0.3"/>
    <row r="94" ht="12.75" hidden="1" customHeight="1" x14ac:dyDescent="0.3"/>
    <row r="95" ht="12.75" hidden="1" customHeight="1" x14ac:dyDescent="0.3"/>
    <row r="96" ht="12.75" hidden="1" customHeight="1" x14ac:dyDescent="0.3"/>
    <row r="97" ht="12.75" hidden="1" customHeight="1" x14ac:dyDescent="0.3"/>
    <row r="98" ht="12.75" hidden="1" customHeight="1" x14ac:dyDescent="0.3"/>
    <row r="99" ht="12.75" hidden="1" customHeight="1" x14ac:dyDescent="0.3"/>
    <row r="100" ht="12.75" hidden="1" customHeight="1" x14ac:dyDescent="0.3"/>
    <row r="101" ht="12.75" hidden="1" customHeight="1" x14ac:dyDescent="0.3"/>
    <row r="102" ht="12.75" hidden="1" customHeight="1" x14ac:dyDescent="0.3"/>
    <row r="103" ht="12.75" hidden="1" customHeight="1" x14ac:dyDescent="0.3"/>
    <row r="104" ht="12.75" hidden="1" customHeight="1" x14ac:dyDescent="0.3"/>
    <row r="105" ht="12.75" hidden="1" customHeight="1" x14ac:dyDescent="0.3"/>
    <row r="106" ht="12.75" hidden="1" customHeight="1" x14ac:dyDescent="0.3"/>
    <row r="107" ht="12.75" hidden="1" customHeight="1" x14ac:dyDescent="0.3"/>
    <row r="108" ht="12.75" hidden="1" customHeight="1" x14ac:dyDescent="0.3"/>
    <row r="109" ht="12.75" hidden="1" customHeight="1" x14ac:dyDescent="0.3"/>
    <row r="110" ht="12.75" hidden="1" customHeight="1" x14ac:dyDescent="0.3"/>
    <row r="111" ht="12.75" hidden="1" customHeight="1" x14ac:dyDescent="0.3"/>
    <row r="112" ht="12.75" hidden="1" customHeight="1" x14ac:dyDescent="0.3"/>
    <row r="113" ht="12.75" hidden="1" customHeight="1" x14ac:dyDescent="0.3"/>
    <row r="114" ht="12.75" hidden="1" customHeight="1" x14ac:dyDescent="0.3"/>
    <row r="115" ht="12.75" hidden="1" customHeight="1" x14ac:dyDescent="0.3"/>
    <row r="116" ht="12.75" hidden="1" customHeight="1" x14ac:dyDescent="0.3"/>
    <row r="117" ht="12.75" hidden="1" customHeight="1" x14ac:dyDescent="0.3"/>
    <row r="118" ht="12.75" hidden="1" customHeight="1" x14ac:dyDescent="0.3"/>
    <row r="119" ht="12.75" hidden="1" customHeight="1" x14ac:dyDescent="0.3"/>
    <row r="120" ht="12.75" hidden="1" customHeight="1" x14ac:dyDescent="0.3"/>
    <row r="121" ht="12.75" hidden="1" customHeight="1" x14ac:dyDescent="0.3"/>
    <row r="122" ht="12.75" hidden="1" customHeight="1" x14ac:dyDescent="0.3"/>
    <row r="123" ht="12.75" hidden="1" customHeight="1" x14ac:dyDescent="0.3"/>
    <row r="124" ht="12.75" hidden="1" customHeight="1" x14ac:dyDescent="0.3"/>
    <row r="125" ht="12.75" hidden="1" customHeight="1" x14ac:dyDescent="0.3"/>
    <row r="126" ht="12.75" hidden="1" customHeight="1" x14ac:dyDescent="0.3"/>
    <row r="127" ht="12.75" hidden="1" customHeight="1" x14ac:dyDescent="0.3"/>
    <row r="128" ht="12.75" hidden="1" customHeight="1" x14ac:dyDescent="0.3"/>
    <row r="129" ht="12.75" hidden="1" customHeight="1" x14ac:dyDescent="0.3"/>
    <row r="130" ht="12.75" hidden="1" customHeight="1" x14ac:dyDescent="0.3"/>
    <row r="131" ht="12.75" hidden="1" customHeight="1" x14ac:dyDescent="0.3"/>
    <row r="132" ht="12.75" hidden="1" customHeight="1" x14ac:dyDescent="0.3"/>
    <row r="133" ht="12.75" hidden="1" customHeight="1" x14ac:dyDescent="0.3"/>
    <row r="134" ht="12.75" hidden="1" customHeight="1" x14ac:dyDescent="0.3"/>
    <row r="135" ht="12.75" hidden="1" customHeight="1" x14ac:dyDescent="0.3"/>
    <row r="136" ht="12.75" hidden="1" customHeight="1" x14ac:dyDescent="0.3"/>
    <row r="137" ht="12.75" hidden="1" customHeight="1" x14ac:dyDescent="0.3"/>
    <row r="138" ht="12.75" hidden="1" customHeight="1" x14ac:dyDescent="0.3"/>
    <row r="139" ht="12.75" hidden="1" customHeight="1" x14ac:dyDescent="0.3"/>
    <row r="140" ht="12.75" hidden="1" customHeight="1" x14ac:dyDescent="0.3"/>
    <row r="141" ht="12.75" hidden="1" customHeight="1" x14ac:dyDescent="0.3"/>
    <row r="142" ht="12.75" hidden="1" customHeight="1" x14ac:dyDescent="0.3"/>
    <row r="143" ht="12.75" hidden="1" customHeight="1" x14ac:dyDescent="0.3"/>
    <row r="144" ht="12.75" hidden="1" customHeight="1" x14ac:dyDescent="0.3"/>
    <row r="145" ht="12.75" hidden="1" customHeight="1" x14ac:dyDescent="0.3"/>
    <row r="146" ht="12.75" hidden="1" customHeight="1" x14ac:dyDescent="0.3"/>
    <row r="147" ht="12.75" hidden="1" customHeight="1" x14ac:dyDescent="0.3"/>
    <row r="148" ht="12.75" hidden="1" customHeight="1" x14ac:dyDescent="0.3"/>
    <row r="149" ht="12.75" hidden="1" customHeight="1" x14ac:dyDescent="0.3"/>
    <row r="150" ht="12.75" hidden="1" customHeight="1" x14ac:dyDescent="0.3"/>
    <row r="151" ht="12.75" hidden="1" customHeight="1" x14ac:dyDescent="0.3"/>
    <row r="152" ht="12.75" hidden="1" customHeight="1" x14ac:dyDescent="0.3"/>
    <row r="153" ht="12.75" hidden="1" customHeight="1" x14ac:dyDescent="0.3"/>
    <row r="154" ht="12.75" hidden="1" customHeight="1" x14ac:dyDescent="0.3"/>
    <row r="155" ht="12.75" hidden="1" customHeight="1" x14ac:dyDescent="0.3"/>
    <row r="156" ht="12.75" hidden="1" customHeight="1" x14ac:dyDescent="0.3"/>
    <row r="157" ht="12.75" hidden="1" customHeight="1" x14ac:dyDescent="0.3"/>
    <row r="158" ht="12.75" hidden="1" customHeight="1" x14ac:dyDescent="0.3"/>
    <row r="159" ht="12.75" hidden="1" customHeight="1" x14ac:dyDescent="0.3"/>
    <row r="160" ht="12.75" hidden="1" customHeight="1" x14ac:dyDescent="0.3"/>
    <row r="161" ht="12.75" hidden="1" customHeight="1" x14ac:dyDescent="0.3"/>
    <row r="162" ht="12.75" hidden="1" customHeight="1" x14ac:dyDescent="0.3"/>
    <row r="163" ht="12.75" hidden="1" customHeight="1" x14ac:dyDescent="0.3"/>
    <row r="164" ht="12.75" hidden="1" customHeight="1" x14ac:dyDescent="0.3"/>
    <row r="165" ht="12.75" hidden="1" customHeight="1" x14ac:dyDescent="0.3"/>
    <row r="166" ht="12.75" hidden="1" customHeight="1" x14ac:dyDescent="0.3"/>
    <row r="167" ht="12.75" hidden="1" customHeight="1" x14ac:dyDescent="0.3"/>
    <row r="168" ht="12.75" hidden="1" customHeight="1" x14ac:dyDescent="0.3"/>
    <row r="169" ht="12.75" hidden="1" customHeight="1" x14ac:dyDescent="0.3"/>
    <row r="170" ht="12.75" hidden="1" customHeight="1" x14ac:dyDescent="0.3"/>
    <row r="171" ht="12.75" hidden="1" customHeight="1" x14ac:dyDescent="0.3"/>
    <row r="172" ht="12.75" hidden="1" customHeight="1" x14ac:dyDescent="0.3"/>
    <row r="173" ht="12.75" hidden="1" customHeight="1" x14ac:dyDescent="0.3"/>
    <row r="174" ht="12.75" hidden="1" customHeight="1" x14ac:dyDescent="0.3"/>
    <row r="175" ht="12.75" hidden="1" customHeight="1" x14ac:dyDescent="0.3"/>
    <row r="176" ht="12.75" hidden="1" customHeight="1" x14ac:dyDescent="0.3"/>
    <row r="177" ht="12.75" hidden="1" customHeight="1" x14ac:dyDescent="0.3"/>
    <row r="178" ht="12.75" hidden="1" customHeight="1" x14ac:dyDescent="0.3"/>
    <row r="179" ht="12.75" hidden="1" customHeight="1" x14ac:dyDescent="0.3"/>
    <row r="180" ht="12.75" hidden="1" customHeight="1" x14ac:dyDescent="0.3"/>
    <row r="181" ht="12.75" hidden="1" customHeight="1" x14ac:dyDescent="0.3"/>
    <row r="182" ht="12.75" hidden="1" customHeight="1" x14ac:dyDescent="0.3"/>
    <row r="183" ht="12.75" hidden="1" customHeight="1" x14ac:dyDescent="0.3"/>
    <row r="184" ht="12.75" hidden="1" customHeight="1" x14ac:dyDescent="0.3"/>
    <row r="185" ht="12.75" hidden="1" customHeight="1" x14ac:dyDescent="0.3"/>
    <row r="186" ht="12.75" hidden="1" customHeight="1" x14ac:dyDescent="0.3"/>
    <row r="187" ht="12.75" hidden="1" customHeight="1" x14ac:dyDescent="0.3"/>
    <row r="188" ht="12.75" hidden="1" customHeight="1" x14ac:dyDescent="0.3"/>
    <row r="189" ht="12.75" hidden="1" customHeight="1" x14ac:dyDescent="0.3"/>
    <row r="190" ht="12.75" hidden="1" customHeight="1" x14ac:dyDescent="0.3"/>
    <row r="191" ht="12.75" hidden="1" customHeight="1" x14ac:dyDescent="0.3"/>
    <row r="192" ht="12.75" hidden="1" customHeight="1" x14ac:dyDescent="0.3"/>
    <row r="193" ht="12.75" hidden="1" customHeight="1" x14ac:dyDescent="0.3"/>
    <row r="194" ht="12.75" hidden="1" customHeight="1" x14ac:dyDescent="0.3"/>
    <row r="195" ht="12.75" hidden="1" customHeight="1" x14ac:dyDescent="0.3"/>
    <row r="196" ht="12.75" hidden="1" customHeight="1" x14ac:dyDescent="0.3"/>
    <row r="197" ht="12.75" hidden="1" customHeight="1" x14ac:dyDescent="0.3"/>
    <row r="198" ht="12.75" hidden="1" customHeight="1" x14ac:dyDescent="0.3"/>
    <row r="199" ht="12.75" hidden="1" customHeight="1" x14ac:dyDescent="0.3"/>
  </sheetData>
  <sheetProtection algorithmName="SHA-512" hashValue="JI7J3Qso7dbH9QOKIxK6G2fLu8uYaD8YQ/3yJTTYTghj6Fhk4f4xu4FUAwUUcj6EtV+W7DW7jJsBFf+bS2ZHtw==" saltValue="lkUN5bZ90+UgVmIcoQ9nnw==" spinCount="100000" sheet="1" objects="1" scenarios="1"/>
  <mergeCells count="12">
    <mergeCell ref="I33:I35"/>
    <mergeCell ref="I27:I29"/>
    <mergeCell ref="D27:D29"/>
    <mergeCell ref="E27:E29"/>
    <mergeCell ref="F27:F29"/>
    <mergeCell ref="G27:G29"/>
    <mergeCell ref="H27:H29"/>
    <mergeCell ref="D33:D35"/>
    <mergeCell ref="E33:E35"/>
    <mergeCell ref="F33:F35"/>
    <mergeCell ref="G33:G35"/>
    <mergeCell ref="H33:H35"/>
  </mergeCells>
  <pageMargins left="0.75" right="0.75" top="0.51" bottom="0.46" header="0.5" footer="0.5"/>
  <pageSetup paperSize="9" scale="9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25157-3447-4A43-A540-E18E3D727AFF}">
  <sheetPr>
    <tabColor theme="0" tint="-0.499984740745262"/>
    <pageSetUpPr fitToPage="1"/>
  </sheetPr>
  <dimension ref="A1:O95"/>
  <sheetViews>
    <sheetView showGridLines="0" zoomScale="80" zoomScaleNormal="80" workbookViewId="0">
      <selection activeCell="E13" sqref="E13"/>
    </sheetView>
  </sheetViews>
  <sheetFormatPr defaultColWidth="0" defaultRowHeight="0" customHeight="1" zeroHeight="1" x14ac:dyDescent="0.35"/>
  <cols>
    <col min="1" max="1" width="3.7265625" style="355" customWidth="1"/>
    <col min="2" max="2" width="95.7265625" style="355" customWidth="1"/>
    <col min="3" max="3" width="4" style="355" customWidth="1"/>
    <col min="4" max="4" width="54.54296875" style="355" customWidth="1"/>
    <col min="5" max="5" width="20.7265625" style="355" customWidth="1"/>
    <col min="6" max="6" width="11.26953125" style="355" customWidth="1"/>
    <col min="7" max="7" width="4.1796875" style="355" customWidth="1"/>
    <col min="8" max="8" width="3.7265625" style="355" customWidth="1"/>
    <col min="9" max="16384" width="9.1796875" style="355" hidden="1"/>
  </cols>
  <sheetData>
    <row r="1" spans="1:9" s="360" customFormat="1" ht="21" customHeight="1" x14ac:dyDescent="0.25">
      <c r="A1" s="366"/>
      <c r="B1" s="366"/>
      <c r="C1" s="366"/>
      <c r="D1" s="366"/>
      <c r="E1" s="366"/>
      <c r="F1" s="366"/>
      <c r="G1" s="366"/>
    </row>
    <row r="2" spans="1:9" s="360" customFormat="1" ht="21" customHeight="1" x14ac:dyDescent="0.45">
      <c r="A2" s="366"/>
      <c r="B2" s="394" t="s">
        <v>376</v>
      </c>
      <c r="C2" s="389"/>
      <c r="D2" s="389"/>
      <c r="E2" s="389"/>
      <c r="F2" s="388"/>
      <c r="G2" s="388"/>
    </row>
    <row r="3" spans="1:9" s="360" customFormat="1" ht="21" customHeight="1" x14ac:dyDescent="0.35">
      <c r="A3" s="366"/>
      <c r="B3" s="393" t="s">
        <v>245</v>
      </c>
      <c r="C3" s="389"/>
      <c r="D3" s="389"/>
      <c r="E3" s="389"/>
      <c r="F3" s="388"/>
      <c r="G3" s="388"/>
    </row>
    <row r="4" spans="1:9" s="360" customFormat="1" ht="24.5" x14ac:dyDescent="0.45">
      <c r="A4" s="366"/>
      <c r="B4" s="392" t="s">
        <v>375</v>
      </c>
      <c r="C4" s="389"/>
      <c r="D4" s="389"/>
      <c r="E4" s="389"/>
      <c r="F4" s="388"/>
      <c r="G4" s="388"/>
    </row>
    <row r="5" spans="1:9" s="360" customFormat="1" ht="21" customHeight="1" x14ac:dyDescent="0.3">
      <c r="A5" s="366"/>
      <c r="B5" s="391" t="s">
        <v>374</v>
      </c>
      <c r="C5" s="389"/>
      <c r="D5" s="389"/>
      <c r="E5" s="389"/>
      <c r="F5" s="388"/>
      <c r="G5" s="388"/>
    </row>
    <row r="6" spans="1:9" s="360" customFormat="1" ht="21" customHeight="1" x14ac:dyDescent="0.3">
      <c r="A6" s="366"/>
      <c r="B6" s="390" t="s">
        <v>6</v>
      </c>
      <c r="C6" s="389"/>
      <c r="D6" s="389"/>
      <c r="E6" s="389"/>
      <c r="F6" s="388"/>
      <c r="G6" s="388"/>
    </row>
    <row r="7" spans="1:9" s="366" customFormat="1" ht="15" customHeight="1" thickBot="1" x14ac:dyDescent="0.35">
      <c r="B7" s="365"/>
      <c r="C7" s="364"/>
      <c r="D7" s="364"/>
      <c r="E7" s="363"/>
      <c r="F7" s="362"/>
      <c r="G7" s="362"/>
      <c r="I7" s="387"/>
    </row>
    <row r="8" spans="1:9" s="360" customFormat="1" ht="15" customHeight="1" x14ac:dyDescent="0.25">
      <c r="A8" s="366"/>
    </row>
    <row r="9" spans="1:9" s="360" customFormat="1" ht="28" customHeight="1" x14ac:dyDescent="0.25">
      <c r="A9" s="361"/>
      <c r="B9" s="361"/>
      <c r="C9" s="543" t="s">
        <v>373</v>
      </c>
      <c r="D9" s="543"/>
      <c r="E9" s="386">
        <f ca="1">Samenvatting!E64</f>
        <v>0</v>
      </c>
    </row>
    <row r="10" spans="1:9" s="360" customFormat="1" ht="12.75" customHeight="1" x14ac:dyDescent="0.25">
      <c r="B10" s="361"/>
    </row>
    <row r="11" spans="1:9" s="360" customFormat="1" ht="28" customHeight="1" x14ac:dyDescent="0.25">
      <c r="B11" s="361"/>
      <c r="C11" s="541" t="s">
        <v>372</v>
      </c>
      <c r="D11" s="542"/>
      <c r="E11" s="385" t="s">
        <v>371</v>
      </c>
      <c r="F11" s="535" t="s">
        <v>364</v>
      </c>
      <c r="G11" s="536"/>
    </row>
    <row r="12" spans="1:9" s="360" customFormat="1" ht="28" customHeight="1" x14ac:dyDescent="0.25">
      <c r="B12" s="361"/>
      <c r="C12" s="537" t="s">
        <v>370</v>
      </c>
      <c r="D12" s="538"/>
      <c r="E12" s="384">
        <f>+DATA!G41</f>
        <v>200</v>
      </c>
      <c r="F12" s="370">
        <f>+E12/DATA!$G$40*100</f>
        <v>50</v>
      </c>
      <c r="G12" s="356" t="s">
        <v>360</v>
      </c>
    </row>
    <row r="13" spans="1:9" s="360" customFormat="1" ht="28" customHeight="1" x14ac:dyDescent="0.25">
      <c r="B13" s="361"/>
      <c r="C13" s="537" t="s">
        <v>369</v>
      </c>
      <c r="D13" s="538"/>
      <c r="E13" s="382"/>
      <c r="F13" s="370">
        <f>+E13/DATA!$G$40*100</f>
        <v>0</v>
      </c>
      <c r="G13" s="356" t="s">
        <v>360</v>
      </c>
    </row>
    <row r="14" spans="1:9" s="360" customFormat="1" ht="28" customHeight="1" x14ac:dyDescent="0.25">
      <c r="C14" s="381"/>
      <c r="D14" s="383" t="s">
        <v>361</v>
      </c>
      <c r="E14" s="371">
        <f>SUM(E12:E13)</f>
        <v>200</v>
      </c>
      <c r="F14" s="370">
        <f>SUM(F12:F13)</f>
        <v>50</v>
      </c>
      <c r="G14" s="356" t="s">
        <v>360</v>
      </c>
    </row>
    <row r="15" spans="1:9" s="360" customFormat="1" ht="28" customHeight="1" x14ac:dyDescent="0.25">
      <c r="C15" s="539" t="s">
        <v>368</v>
      </c>
      <c r="D15" s="540"/>
      <c r="E15" s="380">
        <f ca="1">+DATA!E7</f>
        <v>0.94280904158206347</v>
      </c>
    </row>
    <row r="16" spans="1:9" s="360" customFormat="1" ht="28" customHeight="1" x14ac:dyDescent="0.25">
      <c r="B16" s="361"/>
      <c r="C16" s="379" t="s">
        <v>367</v>
      </c>
      <c r="D16" s="378" t="str">
        <f>"Eigen inschatting door Inschrijver. Waarde tussen 0 en "&amp;E20&amp;" punten."</f>
        <v>Eigen inschatting door Inschrijver. Waarde tussen 0 en 200 punten.</v>
      </c>
      <c r="E16" s="377"/>
      <c r="F16" s="376"/>
      <c r="G16" s="374"/>
    </row>
    <row r="17" spans="1:11" s="360" customFormat="1" ht="28" customHeight="1" x14ac:dyDescent="0.25">
      <c r="C17" s="375"/>
      <c r="D17" s="374"/>
      <c r="E17" s="374"/>
      <c r="F17" s="374"/>
    </row>
    <row r="18" spans="1:11" s="360" customFormat="1" ht="28" customHeight="1" x14ac:dyDescent="0.25">
      <c r="C18" s="541" t="s">
        <v>366</v>
      </c>
      <c r="D18" s="542"/>
      <c r="E18" s="373" t="s">
        <v>365</v>
      </c>
      <c r="F18" s="535" t="s">
        <v>364</v>
      </c>
      <c r="G18" s="536"/>
    </row>
    <row r="19" spans="1:11" s="360" customFormat="1" ht="28" customHeight="1" x14ac:dyDescent="0.25">
      <c r="C19" s="543" t="s">
        <v>363</v>
      </c>
      <c r="D19" s="543"/>
      <c r="E19" s="371">
        <f>DATA!G41</f>
        <v>200</v>
      </c>
      <c r="F19" s="370">
        <f>+E19/DATA!$G$40*100</f>
        <v>50</v>
      </c>
      <c r="G19" s="356" t="s">
        <v>360</v>
      </c>
    </row>
    <row r="20" spans="1:11" s="360" customFormat="1" ht="28" customHeight="1" x14ac:dyDescent="0.25">
      <c r="C20" s="543" t="s">
        <v>362</v>
      </c>
      <c r="D20" s="543"/>
      <c r="E20" s="371">
        <f>DATA!G42</f>
        <v>200</v>
      </c>
      <c r="F20" s="370">
        <f>+E20/DATA!$G$40*100</f>
        <v>50</v>
      </c>
      <c r="G20" s="356" t="s">
        <v>360</v>
      </c>
      <c r="I20" s="372"/>
      <c r="J20" s="372"/>
      <c r="K20" s="372"/>
    </row>
    <row r="21" spans="1:11" s="360" customFormat="1" ht="28" customHeight="1" x14ac:dyDescent="0.25">
      <c r="B21" s="361"/>
      <c r="C21" s="543" t="s">
        <v>7</v>
      </c>
      <c r="D21" s="543"/>
      <c r="E21" s="371">
        <f>SUM(E19:E20)</f>
        <v>400</v>
      </c>
      <c r="F21" s="370">
        <f>+E21/DATA!$G$40*100</f>
        <v>100</v>
      </c>
      <c r="G21" s="356" t="s">
        <v>360</v>
      </c>
    </row>
    <row r="22" spans="1:11" s="360" customFormat="1" ht="28" customHeight="1" x14ac:dyDescent="0.25">
      <c r="B22" s="361"/>
      <c r="C22" s="544"/>
      <c r="D22" s="544"/>
      <c r="E22" s="369"/>
      <c r="F22" s="368"/>
      <c r="G22" s="367"/>
    </row>
    <row r="23" spans="1:11" s="360" customFormat="1" ht="28" customHeight="1" x14ac:dyDescent="0.25">
      <c r="B23" s="361"/>
      <c r="C23" s="361"/>
      <c r="D23" s="361"/>
      <c r="E23" s="361"/>
      <c r="F23" s="361"/>
      <c r="G23" s="361"/>
    </row>
    <row r="24" spans="1:11" s="360" customFormat="1" ht="28" customHeight="1" x14ac:dyDescent="0.25">
      <c r="B24" s="361"/>
      <c r="C24" s="361"/>
      <c r="D24" s="361"/>
      <c r="E24" s="361"/>
      <c r="F24" s="361"/>
      <c r="G24" s="361"/>
    </row>
    <row r="25" spans="1:11" s="360" customFormat="1" ht="28" customHeight="1" x14ac:dyDescent="0.25">
      <c r="B25" s="361"/>
      <c r="C25" s="361"/>
      <c r="D25" s="361"/>
      <c r="E25" s="361"/>
      <c r="F25" s="361"/>
      <c r="G25" s="361"/>
    </row>
    <row r="26" spans="1:11" s="360" customFormat="1" ht="28" customHeight="1" x14ac:dyDescent="0.25">
      <c r="B26" s="361"/>
      <c r="C26" s="361"/>
      <c r="D26" s="361"/>
      <c r="E26" s="361"/>
      <c r="F26" s="361"/>
      <c r="G26" s="361"/>
    </row>
    <row r="27" spans="1:11" s="360" customFormat="1" ht="27.75" customHeight="1" x14ac:dyDescent="0.25">
      <c r="A27" s="366"/>
      <c r="B27" s="361"/>
      <c r="C27" s="361"/>
      <c r="D27" s="361"/>
      <c r="E27" s="361"/>
      <c r="F27" s="361"/>
      <c r="G27" s="361"/>
    </row>
    <row r="28" spans="1:11" s="360" customFormat="1" ht="15" customHeight="1" thickBot="1" x14ac:dyDescent="0.35">
      <c r="A28" s="366"/>
      <c r="B28" s="365"/>
      <c r="C28" s="364"/>
      <c r="D28" s="364"/>
      <c r="E28" s="363"/>
      <c r="F28" s="362"/>
      <c r="G28" s="362"/>
    </row>
    <row r="29" spans="1:11" s="360" customFormat="1" ht="15" customHeight="1" x14ac:dyDescent="0.25"/>
    <row r="30" spans="1:11" s="360" customFormat="1" ht="28" hidden="1" customHeight="1" x14ac:dyDescent="0.25">
      <c r="B30" s="361"/>
    </row>
    <row r="31" spans="1:11" s="360" customFormat="1" ht="28" hidden="1" customHeight="1" x14ac:dyDescent="0.25">
      <c r="B31" s="361"/>
    </row>
    <row r="32" spans="1:11" s="360" customFormat="1" ht="28" hidden="1" customHeight="1" x14ac:dyDescent="0.25">
      <c r="B32" s="361"/>
    </row>
    <row r="33" spans="2:15" s="360" customFormat="1" ht="28" hidden="1" customHeight="1" x14ac:dyDescent="0.25">
      <c r="B33" s="361"/>
    </row>
    <row r="34" spans="2:15" s="360" customFormat="1" ht="28" hidden="1" customHeight="1" x14ac:dyDescent="0.25">
      <c r="B34" s="361"/>
    </row>
    <row r="35" spans="2:15" s="360" customFormat="1" ht="28" hidden="1" customHeight="1" x14ac:dyDescent="0.25">
      <c r="B35" s="361"/>
      <c r="O35" s="360" t="s">
        <v>0</v>
      </c>
    </row>
    <row r="36" spans="2:15" s="360" customFormat="1" ht="28" hidden="1" customHeight="1" x14ac:dyDescent="0.25">
      <c r="B36" s="361"/>
    </row>
    <row r="37" spans="2:15" s="360" customFormat="1" ht="28" hidden="1" customHeight="1" x14ac:dyDescent="0.35">
      <c r="B37" s="361"/>
      <c r="F37" s="355"/>
    </row>
    <row r="38" spans="2:15" s="360" customFormat="1" ht="28" hidden="1" customHeight="1" x14ac:dyDescent="0.35">
      <c r="B38" s="361"/>
      <c r="F38" s="355"/>
    </row>
    <row r="39" spans="2:15" s="360" customFormat="1" ht="28" hidden="1" customHeight="1" x14ac:dyDescent="0.35">
      <c r="C39" s="355"/>
      <c r="D39" s="355"/>
      <c r="E39" s="355"/>
      <c r="F39" s="355"/>
    </row>
    <row r="40" spans="2:15" ht="15" hidden="1" customHeight="1" x14ac:dyDescent="0.35"/>
    <row r="41" spans="2:15" ht="15" hidden="1" customHeight="1" x14ac:dyDescent="0.35"/>
    <row r="42" spans="2:15" ht="15" hidden="1" customHeight="1" x14ac:dyDescent="0.35"/>
    <row r="43" spans="2:15" ht="15" hidden="1" customHeight="1" x14ac:dyDescent="0.35"/>
    <row r="44" spans="2:15" ht="15" hidden="1" customHeight="1" x14ac:dyDescent="0.35"/>
    <row r="45" spans="2:15" ht="15" hidden="1" customHeight="1" x14ac:dyDescent="0.35"/>
    <row r="46" spans="2:15" ht="15" hidden="1" customHeight="1" x14ac:dyDescent="0.35"/>
    <row r="47" spans="2:15" ht="15" hidden="1" customHeight="1" x14ac:dyDescent="0.35"/>
    <row r="48" spans="2:15" ht="15" hidden="1" customHeight="1" x14ac:dyDescent="0.35"/>
    <row r="49" ht="15" hidden="1" customHeight="1" x14ac:dyDescent="0.35"/>
    <row r="50" ht="15" hidden="1" customHeight="1" x14ac:dyDescent="0.35"/>
    <row r="51" ht="15" hidden="1" customHeight="1" x14ac:dyDescent="0.35"/>
    <row r="52" ht="15" hidden="1" customHeight="1" x14ac:dyDescent="0.35"/>
    <row r="53" ht="15" hidden="1" customHeight="1" x14ac:dyDescent="0.35"/>
    <row r="54" ht="15" hidden="1" customHeight="1" x14ac:dyDescent="0.35"/>
    <row r="55" ht="15" hidden="1" customHeight="1" x14ac:dyDescent="0.35"/>
    <row r="56" ht="15" hidden="1" customHeight="1" x14ac:dyDescent="0.35"/>
    <row r="57" ht="15" hidden="1" customHeight="1" x14ac:dyDescent="0.35"/>
    <row r="58" ht="15" hidden="1" customHeight="1" x14ac:dyDescent="0.35"/>
    <row r="59" ht="15" hidden="1" customHeight="1" x14ac:dyDescent="0.35"/>
    <row r="60" ht="15" hidden="1" customHeight="1" x14ac:dyDescent="0.35"/>
    <row r="61" ht="15" hidden="1" customHeight="1" x14ac:dyDescent="0.35"/>
    <row r="62" ht="15" hidden="1" customHeight="1" x14ac:dyDescent="0.35"/>
    <row r="63" ht="15" hidden="1" customHeight="1" x14ac:dyDescent="0.35"/>
    <row r="64" ht="15" hidden="1" customHeight="1" x14ac:dyDescent="0.35"/>
    <row r="65" ht="15" hidden="1" customHeight="1" x14ac:dyDescent="0.35"/>
    <row r="66" ht="15" hidden="1" customHeight="1" x14ac:dyDescent="0.35"/>
    <row r="67" ht="15" hidden="1" customHeight="1" x14ac:dyDescent="0.35"/>
    <row r="68" ht="15" hidden="1" customHeight="1" x14ac:dyDescent="0.35"/>
    <row r="69" ht="15" hidden="1" customHeight="1" x14ac:dyDescent="0.35"/>
    <row r="70" ht="15" hidden="1" customHeight="1" x14ac:dyDescent="0.35"/>
    <row r="71" ht="15" hidden="1" customHeight="1" x14ac:dyDescent="0.35"/>
    <row r="72" ht="15" hidden="1" customHeight="1" x14ac:dyDescent="0.35"/>
    <row r="73" ht="15" hidden="1" customHeight="1" x14ac:dyDescent="0.35"/>
    <row r="74" ht="15" hidden="1" customHeight="1" x14ac:dyDescent="0.35"/>
    <row r="75" ht="15" hidden="1" customHeight="1" x14ac:dyDescent="0.35"/>
    <row r="76" ht="15" hidden="1" customHeight="1" x14ac:dyDescent="0.35"/>
    <row r="77" ht="15" hidden="1" customHeight="1" x14ac:dyDescent="0.35"/>
    <row r="78" ht="15" hidden="1" customHeight="1" x14ac:dyDescent="0.35"/>
    <row r="79" ht="15" hidden="1" customHeight="1" x14ac:dyDescent="0.35"/>
    <row r="80" ht="15" hidden="1" customHeight="1" x14ac:dyDescent="0.35"/>
    <row r="81" spans="3:6" ht="15" hidden="1" customHeight="1" x14ac:dyDescent="0.35"/>
    <row r="82" spans="3:6" ht="15" hidden="1" customHeight="1" x14ac:dyDescent="0.35"/>
    <row r="83" spans="3:6" ht="15" hidden="1" customHeight="1" x14ac:dyDescent="0.35">
      <c r="C83" s="359"/>
      <c r="D83" s="358">
        <v>1650</v>
      </c>
      <c r="E83" s="357" t="e">
        <f>+D83/Qmax*100</f>
        <v>#NAME?</v>
      </c>
      <c r="F83" s="356" t="s">
        <v>360</v>
      </c>
    </row>
    <row r="84" spans="3:6" ht="15" hidden="1" customHeight="1" x14ac:dyDescent="0.35"/>
    <row r="85" spans="3:6" ht="15" hidden="1" customHeight="1" x14ac:dyDescent="0.35"/>
    <row r="86" spans="3:6" ht="15" hidden="1" customHeight="1" x14ac:dyDescent="0.35"/>
    <row r="87" spans="3:6" ht="15" hidden="1" customHeight="1" x14ac:dyDescent="0.35"/>
    <row r="88" spans="3:6" ht="15" hidden="1" customHeight="1" x14ac:dyDescent="0.35"/>
    <row r="89" spans="3:6" ht="15" hidden="1" customHeight="1" x14ac:dyDescent="0.35"/>
    <row r="90" spans="3:6" ht="15" hidden="1" customHeight="1" x14ac:dyDescent="0.35"/>
    <row r="91" spans="3:6" ht="15" hidden="1" customHeight="1" x14ac:dyDescent="0.35"/>
    <row r="92" spans="3:6" ht="15" hidden="1" customHeight="1" x14ac:dyDescent="0.35"/>
    <row r="93" spans="3:6" ht="15" hidden="1" customHeight="1" x14ac:dyDescent="0.35"/>
    <row r="94" spans="3:6" ht="15" hidden="1" customHeight="1" x14ac:dyDescent="0.35"/>
    <row r="95" spans="3:6" ht="15" hidden="1" customHeight="1" x14ac:dyDescent="0.35"/>
  </sheetData>
  <sheetProtection algorithmName="SHA-512" hashValue="apImQ87TqCggeke04QCHHC7yFlUYFRHuqckSlIcAAgO7r+829Za5zu10iWOvTbOMU5G5aaV1kUn66R9XV4u7Kg==" saltValue="7ia3gdtpy7XZvdPOV5r+QQ==" spinCount="100000" sheet="1" objects="1" scenarios="1"/>
  <mergeCells count="12">
    <mergeCell ref="C20:D20"/>
    <mergeCell ref="C21:D21"/>
    <mergeCell ref="C22:D22"/>
    <mergeCell ref="C9:D9"/>
    <mergeCell ref="C11:D11"/>
    <mergeCell ref="C19:D19"/>
    <mergeCell ref="F11:G11"/>
    <mergeCell ref="C12:D12"/>
    <mergeCell ref="C13:D13"/>
    <mergeCell ref="C15:D15"/>
    <mergeCell ref="C18:D18"/>
    <mergeCell ref="F18:G18"/>
  </mergeCells>
  <pageMargins left="0.7" right="0.7" top="0.75" bottom="0.75" header="0.3" footer="0.3"/>
  <pageSetup paperSize="9" scale="6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AA15-AC10-45EF-B7EB-C6443ED092A4}">
  <dimension ref="A1:AE80"/>
  <sheetViews>
    <sheetView showGridLines="0" zoomScaleNormal="100" workbookViewId="0">
      <selection activeCell="F13" sqref="F13"/>
    </sheetView>
  </sheetViews>
  <sheetFormatPr defaultColWidth="0" defaultRowHeight="14.5" zeroHeight="1" x14ac:dyDescent="0.35"/>
  <cols>
    <col min="1" max="1" width="3.7265625" style="395" customWidth="1"/>
    <col min="2" max="27" width="21.7265625" style="395" customWidth="1"/>
    <col min="28" max="28" width="3.7265625" style="395" customWidth="1"/>
    <col min="29" max="31" width="21.7265625" style="395" hidden="1" customWidth="1"/>
    <col min="32" max="16384" width="9.1796875" style="395" hidden="1"/>
  </cols>
  <sheetData>
    <row r="1" spans="2:28" ht="21" customHeight="1" x14ac:dyDescent="0.35">
      <c r="AB1" s="410"/>
    </row>
    <row r="2" spans="2:28" s="410" customFormat="1" ht="21" customHeight="1" x14ac:dyDescent="0.25">
      <c r="B2" s="545" t="s">
        <v>421</v>
      </c>
      <c r="C2" s="545"/>
      <c r="D2" s="545"/>
      <c r="E2" s="545"/>
    </row>
    <row r="3" spans="2:28" s="410" customFormat="1" ht="21" customHeight="1" x14ac:dyDescent="0.25">
      <c r="B3" s="545"/>
      <c r="C3" s="545"/>
      <c r="D3" s="545"/>
      <c r="E3" s="545"/>
    </row>
    <row r="4" spans="2:28" s="410" customFormat="1" ht="21" customHeight="1" x14ac:dyDescent="0.25">
      <c r="B4" s="545"/>
      <c r="C4" s="545"/>
      <c r="D4" s="545"/>
      <c r="E4" s="545"/>
    </row>
    <row r="5" spans="2:28" s="410" customFormat="1" ht="21" customHeight="1" x14ac:dyDescent="0.25">
      <c r="B5" s="432"/>
    </row>
    <row r="6" spans="2:28" s="410" customFormat="1" ht="28" customHeight="1" x14ac:dyDescent="0.25">
      <c r="B6" s="431" t="s">
        <v>420</v>
      </c>
    </row>
    <row r="7" spans="2:28" s="410" customFormat="1" ht="28" customHeight="1" x14ac:dyDescent="0.25">
      <c r="B7" s="430" t="s">
        <v>419</v>
      </c>
      <c r="C7" s="429">
        <f ca="1">+'BPK-Grafiek'!$E$9</f>
        <v>0</v>
      </c>
      <c r="D7" s="428">
        <f>+'BPK-Grafiek'!$E$14</f>
        <v>200</v>
      </c>
      <c r="E7" s="427">
        <f ca="1">IFERROR((0.5*($C$7/$G$38)^$F$38+0.5*(2-$D$7/$H$38)^$F$38)^(1/$F$38),0)</f>
        <v>0.94280904158206347</v>
      </c>
      <c r="F7" s="426">
        <f>+D7/G40*100</f>
        <v>50</v>
      </c>
    </row>
    <row r="8" spans="2:28" s="410" customFormat="1" ht="28" customHeight="1" x14ac:dyDescent="0.25"/>
    <row r="9" spans="2:28" s="423" customFormat="1" ht="28" customHeight="1" x14ac:dyDescent="0.35">
      <c r="B9" s="425" t="s">
        <v>418</v>
      </c>
      <c r="C9" s="546" t="s">
        <v>417</v>
      </c>
      <c r="D9" s="546"/>
      <c r="E9" s="546"/>
      <c r="F9" s="546"/>
      <c r="G9" s="546"/>
      <c r="H9" s="546"/>
      <c r="I9" s="546"/>
      <c r="J9" s="546"/>
      <c r="K9" s="424"/>
      <c r="L9" s="424"/>
    </row>
    <row r="10" spans="2:28" s="423" customFormat="1" ht="28" customHeight="1" x14ac:dyDescent="0.35">
      <c r="C10" s="546"/>
      <c r="D10" s="546"/>
      <c r="E10" s="546"/>
      <c r="F10" s="546"/>
      <c r="G10" s="546"/>
      <c r="H10" s="546"/>
      <c r="I10" s="546"/>
      <c r="J10" s="546"/>
    </row>
    <row r="11" spans="2:28" s="410" customFormat="1" ht="28" customHeight="1" x14ac:dyDescent="0.25">
      <c r="B11" s="408" t="s">
        <v>416</v>
      </c>
      <c r="C11" s="417" t="s">
        <v>415</v>
      </c>
      <c r="D11" s="417" t="s">
        <v>414</v>
      </c>
      <c r="E11" s="417" t="s">
        <v>397</v>
      </c>
      <c r="F11" s="409"/>
      <c r="G11" s="409"/>
      <c r="H11" s="409"/>
      <c r="I11" s="409"/>
      <c r="J11" s="409"/>
      <c r="K11" s="409"/>
      <c r="L11" s="409"/>
      <c r="M11" s="409"/>
      <c r="N11" s="409"/>
      <c r="O11" s="409"/>
      <c r="P11" s="409"/>
      <c r="Q11" s="409"/>
      <c r="R11" s="409"/>
      <c r="S11" s="409"/>
      <c r="T11" s="409"/>
      <c r="U11" s="409"/>
      <c r="V11" s="409"/>
      <c r="W11" s="409"/>
      <c r="X11" s="409"/>
      <c r="Y11" s="409"/>
      <c r="Z11" s="409"/>
      <c r="AA11" s="409"/>
    </row>
    <row r="12" spans="2:28" s="410" customFormat="1" ht="28" customHeight="1" x14ac:dyDescent="0.25">
      <c r="B12" s="422" t="s">
        <v>413</v>
      </c>
      <c r="C12" s="421">
        <v>16500000</v>
      </c>
      <c r="D12" s="420">
        <v>300</v>
      </c>
      <c r="E12" s="419">
        <v>1</v>
      </c>
      <c r="F12" s="409"/>
      <c r="G12" s="409"/>
      <c r="H12" s="409"/>
      <c r="I12" s="409"/>
      <c r="J12" s="409"/>
      <c r="K12" s="409"/>
      <c r="L12" s="409"/>
      <c r="M12" s="409"/>
      <c r="N12" s="409"/>
      <c r="O12" s="409"/>
      <c r="P12" s="409"/>
      <c r="Q12" s="409"/>
      <c r="R12" s="409"/>
      <c r="S12" s="409"/>
      <c r="T12" s="409"/>
      <c r="U12" s="409"/>
      <c r="V12" s="409"/>
      <c r="W12" s="409"/>
      <c r="X12" s="409"/>
      <c r="Y12" s="409"/>
      <c r="Z12" s="409"/>
      <c r="AA12" s="409"/>
    </row>
    <row r="13" spans="2:28" s="410" customFormat="1" ht="28" customHeight="1" x14ac:dyDescent="0.25">
      <c r="B13" s="422" t="s">
        <v>412</v>
      </c>
      <c r="C13" s="421">
        <v>20579115.627256677</v>
      </c>
      <c r="D13" s="420">
        <v>400</v>
      </c>
      <c r="E13" s="419">
        <v>1</v>
      </c>
      <c r="F13" s="409"/>
      <c r="G13" s="409"/>
      <c r="H13" s="409"/>
      <c r="I13" s="409"/>
      <c r="J13" s="409"/>
      <c r="K13" s="409"/>
      <c r="L13" s="409"/>
      <c r="M13" s="409"/>
      <c r="N13" s="409"/>
      <c r="O13" s="409"/>
      <c r="P13" s="409"/>
      <c r="Q13" s="409"/>
      <c r="R13" s="409"/>
      <c r="S13" s="409"/>
      <c r="T13" s="409"/>
      <c r="U13" s="409"/>
      <c r="V13" s="409"/>
      <c r="W13" s="409"/>
      <c r="X13" s="409"/>
      <c r="Y13" s="409"/>
      <c r="Z13" s="409"/>
      <c r="AA13" s="409"/>
    </row>
    <row r="14" spans="2:28" s="410" customFormat="1" ht="28" customHeight="1" x14ac:dyDescent="0.25">
      <c r="B14" s="422" t="s">
        <v>411</v>
      </c>
      <c r="C14" s="421">
        <v>0</v>
      </c>
      <c r="D14" s="420">
        <v>175.73593128807147</v>
      </c>
      <c r="E14" s="419">
        <v>1</v>
      </c>
      <c r="F14" s="409"/>
      <c r="G14" s="409"/>
      <c r="H14" s="409"/>
      <c r="I14" s="409"/>
      <c r="J14" s="409"/>
      <c r="K14" s="409"/>
      <c r="L14" s="409"/>
      <c r="M14" s="409"/>
      <c r="N14" s="409"/>
      <c r="O14" s="409"/>
      <c r="P14" s="409"/>
      <c r="Q14" s="409"/>
      <c r="R14" s="409"/>
      <c r="S14" s="409"/>
      <c r="T14" s="409"/>
      <c r="U14" s="409"/>
      <c r="V14" s="409"/>
      <c r="W14" s="409"/>
      <c r="X14" s="409"/>
      <c r="Y14" s="409"/>
      <c r="Z14" s="409"/>
      <c r="AA14" s="409"/>
    </row>
    <row r="15" spans="2:28" s="410" customFormat="1" ht="28" customHeight="1" x14ac:dyDescent="0.25">
      <c r="B15" s="409"/>
      <c r="C15" s="409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09"/>
      <c r="R15" s="409"/>
      <c r="S15" s="409"/>
      <c r="T15" s="409"/>
      <c r="U15" s="409"/>
      <c r="V15" s="409"/>
      <c r="W15" s="409"/>
      <c r="X15" s="409"/>
      <c r="Y15" s="409"/>
      <c r="Z15" s="409"/>
      <c r="AA15" s="409"/>
    </row>
    <row r="16" spans="2:28" s="410" customFormat="1" ht="28" customHeight="1" x14ac:dyDescent="0.25">
      <c r="B16" s="418" t="s">
        <v>410</v>
      </c>
      <c r="C16" s="409"/>
      <c r="D16" s="409"/>
      <c r="E16" s="409"/>
      <c r="F16" s="409"/>
      <c r="G16" s="409"/>
      <c r="H16" s="409"/>
      <c r="I16" s="409"/>
      <c r="J16" s="409"/>
      <c r="K16" s="409"/>
      <c r="L16" s="409"/>
      <c r="M16" s="409"/>
      <c r="N16" s="409"/>
      <c r="O16" s="409"/>
      <c r="P16" s="409"/>
      <c r="Q16" s="409"/>
      <c r="R16" s="409"/>
      <c r="S16" s="409"/>
      <c r="T16" s="409"/>
      <c r="U16" s="409"/>
      <c r="V16" s="409"/>
      <c r="W16" s="409"/>
      <c r="X16" s="409"/>
      <c r="Y16" s="409"/>
      <c r="Z16" s="409"/>
      <c r="AA16" s="409"/>
    </row>
    <row r="17" spans="2:27" s="410" customFormat="1" ht="28" customHeight="1" x14ac:dyDescent="0.25">
      <c r="B17" s="409"/>
      <c r="C17" s="417" t="s">
        <v>409</v>
      </c>
      <c r="D17" s="414">
        <v>0</v>
      </c>
      <c r="E17" s="414">
        <v>1.2500000000000001E-2</v>
      </c>
      <c r="F17" s="414">
        <v>2.5000000000000001E-2</v>
      </c>
      <c r="G17" s="414">
        <v>0.05</v>
      </c>
      <c r="H17" s="414">
        <v>0.1</v>
      </c>
      <c r="I17" s="414">
        <v>0.15</v>
      </c>
      <c r="J17" s="414">
        <v>0.2</v>
      </c>
      <c r="K17" s="414">
        <v>0.25</v>
      </c>
      <c r="L17" s="414">
        <v>0.3</v>
      </c>
      <c r="M17" s="414">
        <v>0.35</v>
      </c>
      <c r="N17" s="414">
        <v>0.4</v>
      </c>
      <c r="O17" s="414">
        <v>0.45</v>
      </c>
      <c r="P17" s="414">
        <v>0.5</v>
      </c>
      <c r="Q17" s="414">
        <v>0.55000000000000004</v>
      </c>
      <c r="R17" s="414">
        <v>0.6</v>
      </c>
      <c r="S17" s="414">
        <v>0.65</v>
      </c>
      <c r="T17" s="414">
        <v>0.7</v>
      </c>
      <c r="U17" s="414">
        <v>0.75</v>
      </c>
      <c r="V17" s="414">
        <v>0.8</v>
      </c>
      <c r="W17" s="414">
        <v>0.85</v>
      </c>
      <c r="X17" s="414">
        <v>0.9</v>
      </c>
      <c r="Y17" s="414">
        <v>0.95</v>
      </c>
      <c r="Z17" s="414">
        <v>1</v>
      </c>
      <c r="AA17" s="416">
        <v>0</v>
      </c>
    </row>
    <row r="18" spans="2:27" s="410" customFormat="1" ht="28" customHeight="1" x14ac:dyDescent="0.25">
      <c r="B18" s="415" t="s">
        <v>408</v>
      </c>
      <c r="C18" s="414">
        <v>175.73593128807147</v>
      </c>
      <c r="D18" s="414">
        <v>175.73593128807147</v>
      </c>
      <c r="E18" s="414">
        <v>178.53923214697056</v>
      </c>
      <c r="F18" s="414">
        <v>181.34253300586968</v>
      </c>
      <c r="G18" s="414">
        <v>186.9491347236679</v>
      </c>
      <c r="H18" s="414">
        <v>198.16233815926432</v>
      </c>
      <c r="I18" s="414">
        <v>209.37554159486075</v>
      </c>
      <c r="J18" s="414">
        <v>220.58874503045718</v>
      </c>
      <c r="K18" s="414">
        <v>231.8019484660536</v>
      </c>
      <c r="L18" s="414">
        <v>243.01515190165003</v>
      </c>
      <c r="M18" s="414">
        <v>254.22835533724646</v>
      </c>
      <c r="N18" s="414">
        <v>265.44155877284288</v>
      </c>
      <c r="O18" s="414">
        <v>276.65476220843931</v>
      </c>
      <c r="P18" s="414">
        <v>287.86796564403573</v>
      </c>
      <c r="Q18" s="414">
        <v>299.08116907963216</v>
      </c>
      <c r="R18" s="414">
        <v>310.29437251522859</v>
      </c>
      <c r="S18" s="414">
        <v>321.50757595082501</v>
      </c>
      <c r="T18" s="414">
        <v>332.72077938642144</v>
      </c>
      <c r="U18" s="414">
        <v>343.93398282201787</v>
      </c>
      <c r="V18" s="414">
        <v>355.14718625761429</v>
      </c>
      <c r="W18" s="414">
        <v>366.36038969321072</v>
      </c>
      <c r="X18" s="414">
        <v>377.57359312880715</v>
      </c>
      <c r="Y18" s="414">
        <v>388.78679656440357</v>
      </c>
      <c r="Z18" s="414">
        <v>400</v>
      </c>
      <c r="AA18" s="414" t="s">
        <v>397</v>
      </c>
    </row>
    <row r="19" spans="2:27" s="410" customFormat="1" ht="28" customHeight="1" x14ac:dyDescent="0.25">
      <c r="B19" s="415" t="s">
        <v>407</v>
      </c>
      <c r="C19" s="414"/>
      <c r="D19" s="414">
        <v>0</v>
      </c>
      <c r="E19" s="414">
        <v>2678009.3374039712</v>
      </c>
      <c r="F19" s="414">
        <v>3780995.1234334693</v>
      </c>
      <c r="G19" s="414">
        <v>5329321.9691422274</v>
      </c>
      <c r="H19" s="414">
        <v>7486163.431108824</v>
      </c>
      <c r="I19" s="414">
        <v>9106201.7767819799</v>
      </c>
      <c r="J19" s="414">
        <v>10442340.556473469</v>
      </c>
      <c r="K19" s="414">
        <v>11593159.164394373</v>
      </c>
      <c r="L19" s="414">
        <v>12609500.392176487</v>
      </c>
      <c r="M19" s="414">
        <v>13521721.727846786</v>
      </c>
      <c r="N19" s="414">
        <v>14349693.879872696</v>
      </c>
      <c r="O19" s="414">
        <v>15107275.334172446</v>
      </c>
      <c r="P19" s="414">
        <v>15804591.71300042</v>
      </c>
      <c r="Q19" s="414">
        <v>16449309.043923249</v>
      </c>
      <c r="R19" s="414">
        <v>17047396.119233456</v>
      </c>
      <c r="S19" s="414">
        <v>17603606.405658018</v>
      </c>
      <c r="T19" s="414">
        <v>18121796.272453208</v>
      </c>
      <c r="U19" s="414">
        <v>18605142.821569018</v>
      </c>
      <c r="V19" s="414">
        <v>19056297.549560107</v>
      </c>
      <c r="W19" s="414">
        <v>19477497.549723044</v>
      </c>
      <c r="X19" s="414">
        <v>19870647.772965807</v>
      </c>
      <c r="Y19" s="414">
        <v>20237383.048476942</v>
      </c>
      <c r="Z19" s="414">
        <v>20579115.627256677</v>
      </c>
      <c r="AA19" s="414">
        <v>1</v>
      </c>
    </row>
    <row r="20" spans="2:27" s="410" customFormat="1" ht="28" customHeight="1" x14ac:dyDescent="0.25">
      <c r="B20" s="401"/>
      <c r="C20" s="414"/>
      <c r="D20" s="414">
        <v>43.933982822017867</v>
      </c>
      <c r="E20" s="414">
        <v>44.634808036742641</v>
      </c>
      <c r="F20" s="414">
        <v>45.335633251467421</v>
      </c>
      <c r="G20" s="414">
        <v>46.737283680916974</v>
      </c>
      <c r="H20" s="414">
        <v>49.540584539816081</v>
      </c>
      <c r="I20" s="414">
        <v>52.343885398715187</v>
      </c>
      <c r="J20" s="414">
        <v>55.147186257614287</v>
      </c>
      <c r="K20" s="414">
        <v>57.950487116513408</v>
      </c>
      <c r="L20" s="414">
        <v>60.753787975412507</v>
      </c>
      <c r="M20" s="414">
        <v>63.557088834311614</v>
      </c>
      <c r="N20" s="414">
        <v>66.36038969321072</v>
      </c>
      <c r="O20" s="414">
        <v>69.163690552109827</v>
      </c>
      <c r="P20" s="414">
        <v>71.966991411008934</v>
      </c>
      <c r="Q20" s="414">
        <v>74.77029226990804</v>
      </c>
      <c r="R20" s="414">
        <v>77.573593128807147</v>
      </c>
      <c r="S20" s="414">
        <v>80.376893987706254</v>
      </c>
      <c r="T20" s="414">
        <v>83.18019484660536</v>
      </c>
      <c r="U20" s="414">
        <v>85.983495705504467</v>
      </c>
      <c r="V20" s="414">
        <v>88.786796564403573</v>
      </c>
      <c r="W20" s="414">
        <v>91.59009742330268</v>
      </c>
      <c r="X20" s="414">
        <v>94.393398282201787</v>
      </c>
      <c r="Y20" s="414">
        <v>97.196699141100893</v>
      </c>
      <c r="Z20" s="414">
        <v>100</v>
      </c>
      <c r="AA20" s="414">
        <v>0</v>
      </c>
    </row>
    <row r="21" spans="2:27" s="410" customFormat="1" ht="28" customHeight="1" x14ac:dyDescent="0.25">
      <c r="B21" s="415" t="s">
        <v>406</v>
      </c>
      <c r="C21" s="414">
        <v>218.16233815926429</v>
      </c>
      <c r="D21" s="414">
        <v>218.16233815926429</v>
      </c>
      <c r="E21" s="414">
        <v>220.4353089322735</v>
      </c>
      <c r="F21" s="414">
        <v>222.70827970528268</v>
      </c>
      <c r="G21" s="414">
        <v>227.25422125130109</v>
      </c>
      <c r="H21" s="414">
        <v>236.34610434333786</v>
      </c>
      <c r="I21" s="414">
        <v>245.43798743537465</v>
      </c>
      <c r="J21" s="414">
        <v>254.52987052741145</v>
      </c>
      <c r="K21" s="414">
        <v>263.62175361944821</v>
      </c>
      <c r="L21" s="414">
        <v>272.71363671148498</v>
      </c>
      <c r="M21" s="414">
        <v>281.8055198035218</v>
      </c>
      <c r="N21" s="414">
        <v>290.89740289555857</v>
      </c>
      <c r="O21" s="414">
        <v>299.98928598759539</v>
      </c>
      <c r="P21" s="414">
        <v>309.08116907963216</v>
      </c>
      <c r="Q21" s="414">
        <v>318.17305217166893</v>
      </c>
      <c r="R21" s="414">
        <v>327.26493526370569</v>
      </c>
      <c r="S21" s="414">
        <v>336.35681835574252</v>
      </c>
      <c r="T21" s="414">
        <v>345.44870144777929</v>
      </c>
      <c r="U21" s="414">
        <v>354.54058453981611</v>
      </c>
      <c r="V21" s="414">
        <v>363.63246763185288</v>
      </c>
      <c r="W21" s="414">
        <v>372.72435072388964</v>
      </c>
      <c r="X21" s="414">
        <v>381.81623381592647</v>
      </c>
      <c r="Y21" s="414">
        <v>390.90811690796318</v>
      </c>
      <c r="Z21" s="414">
        <v>400</v>
      </c>
      <c r="AA21" s="414" t="s">
        <v>397</v>
      </c>
    </row>
    <row r="22" spans="2:27" s="410" customFormat="1" ht="28" customHeight="1" x14ac:dyDescent="0.25">
      <c r="B22" s="415" t="s">
        <v>405</v>
      </c>
      <c r="C22" s="414"/>
      <c r="D22" s="414">
        <v>0</v>
      </c>
      <c r="E22" s="414">
        <v>2288056.3839972517</v>
      </c>
      <c r="F22" s="414">
        <v>3230966.9351580818</v>
      </c>
      <c r="G22" s="414">
        <v>4555575.4725066014</v>
      </c>
      <c r="H22" s="414">
        <v>6403626.2090743352</v>
      </c>
      <c r="I22" s="414">
        <v>7794836.8949914845</v>
      </c>
      <c r="J22" s="414">
        <v>8944966.666658612</v>
      </c>
      <c r="K22" s="414">
        <v>9938071.6424205247</v>
      </c>
      <c r="L22" s="414">
        <v>10817485.850523176</v>
      </c>
      <c r="M22" s="414">
        <v>11609075.119784156</v>
      </c>
      <c r="N22" s="414">
        <v>12329766.54286083</v>
      </c>
      <c r="O22" s="414">
        <v>12991364.582685137</v>
      </c>
      <c r="P22" s="414">
        <v>13602494.524651628</v>
      </c>
      <c r="Q22" s="414">
        <v>14169687.848370044</v>
      </c>
      <c r="R22" s="414">
        <v>14698031.943136141</v>
      </c>
      <c r="S22" s="414">
        <v>15191580.731997298</v>
      </c>
      <c r="T22" s="414">
        <v>15653625.78210777</v>
      </c>
      <c r="U22" s="414">
        <v>16086881.859760243</v>
      </c>
      <c r="V22" s="414">
        <v>16493617.816223148</v>
      </c>
      <c r="W22" s="414">
        <v>16875751.308297966</v>
      </c>
      <c r="X22" s="414">
        <v>17234918.874933641</v>
      </c>
      <c r="Y22" s="414">
        <v>17572528.784603074</v>
      </c>
      <c r="Z22" s="414">
        <v>17889801.56401965</v>
      </c>
      <c r="AA22" s="414">
        <v>0.9</v>
      </c>
    </row>
    <row r="23" spans="2:27" s="410" customFormat="1" ht="28" customHeight="1" x14ac:dyDescent="0.25">
      <c r="B23" s="401"/>
      <c r="C23" s="414"/>
      <c r="D23" s="414">
        <v>54.540584539816074</v>
      </c>
      <c r="E23" s="414">
        <v>55.108827233068382</v>
      </c>
      <c r="F23" s="414">
        <v>55.677069926320669</v>
      </c>
      <c r="G23" s="414">
        <v>56.813555312825272</v>
      </c>
      <c r="H23" s="414">
        <v>59.086526085834464</v>
      </c>
      <c r="I23" s="414">
        <v>61.359496858843663</v>
      </c>
      <c r="J23" s="414">
        <v>63.632467631852862</v>
      </c>
      <c r="K23" s="414">
        <v>65.905438404862053</v>
      </c>
      <c r="L23" s="414">
        <v>68.178409177871245</v>
      </c>
      <c r="M23" s="414">
        <v>70.451379950880451</v>
      </c>
      <c r="N23" s="414">
        <v>72.724350723889643</v>
      </c>
      <c r="O23" s="414">
        <v>74.997321496898849</v>
      </c>
      <c r="P23" s="414">
        <v>77.27029226990804</v>
      </c>
      <c r="Q23" s="414">
        <v>79.543263042917232</v>
      </c>
      <c r="R23" s="414">
        <v>81.816233815926424</v>
      </c>
      <c r="S23" s="414">
        <v>84.08920458893563</v>
      </c>
      <c r="T23" s="414">
        <v>86.362175361944821</v>
      </c>
      <c r="U23" s="414">
        <v>88.635146134954027</v>
      </c>
      <c r="V23" s="414">
        <v>90.908116907963219</v>
      </c>
      <c r="W23" s="414">
        <v>93.181087680972411</v>
      </c>
      <c r="X23" s="414">
        <v>95.454058453981617</v>
      </c>
      <c r="Y23" s="414">
        <v>97.727029226990794</v>
      </c>
      <c r="Z23" s="414">
        <v>100</v>
      </c>
      <c r="AA23" s="414">
        <v>0</v>
      </c>
    </row>
    <row r="24" spans="2:27" s="410" customFormat="1" ht="28" customHeight="1" x14ac:dyDescent="0.25">
      <c r="B24" s="415" t="s">
        <v>404</v>
      </c>
      <c r="C24" s="414">
        <v>260.58874503045712</v>
      </c>
      <c r="D24" s="414">
        <v>260.58874503045712</v>
      </c>
      <c r="E24" s="414">
        <v>262.33138571757638</v>
      </c>
      <c r="F24" s="414">
        <v>264.0740264046957</v>
      </c>
      <c r="G24" s="414">
        <v>267.55930777893428</v>
      </c>
      <c r="H24" s="414">
        <v>274.52987052741139</v>
      </c>
      <c r="I24" s="414">
        <v>281.50043327588855</v>
      </c>
      <c r="J24" s="414">
        <v>288.47099602436572</v>
      </c>
      <c r="K24" s="414">
        <v>295.44155877284282</v>
      </c>
      <c r="L24" s="414">
        <v>302.41212152131999</v>
      </c>
      <c r="M24" s="414">
        <v>309.3826842697971</v>
      </c>
      <c r="N24" s="414">
        <v>316.35324701827426</v>
      </c>
      <c r="O24" s="414">
        <v>323.32380976675142</v>
      </c>
      <c r="P24" s="414">
        <v>330.29437251522859</v>
      </c>
      <c r="Q24" s="414">
        <v>337.26493526370569</v>
      </c>
      <c r="R24" s="414">
        <v>344.23549801218286</v>
      </c>
      <c r="S24" s="414">
        <v>351.20606076065997</v>
      </c>
      <c r="T24" s="414">
        <v>358.17662350913713</v>
      </c>
      <c r="U24" s="414">
        <v>365.14718625761429</v>
      </c>
      <c r="V24" s="414">
        <v>372.11774900609146</v>
      </c>
      <c r="W24" s="414">
        <v>379.08831175456856</v>
      </c>
      <c r="X24" s="414">
        <v>386.05887450304573</v>
      </c>
      <c r="Y24" s="414">
        <v>393.02943725152284</v>
      </c>
      <c r="Z24" s="414">
        <v>400</v>
      </c>
      <c r="AA24" s="414" t="s">
        <v>397</v>
      </c>
    </row>
    <row r="25" spans="2:27" s="410" customFormat="1" ht="28" customHeight="1" x14ac:dyDescent="0.25">
      <c r="B25" s="415" t="s">
        <v>403</v>
      </c>
      <c r="C25" s="414"/>
      <c r="D25" s="414">
        <v>0</v>
      </c>
      <c r="E25" s="414">
        <v>1889237.533762818</v>
      </c>
      <c r="F25" s="414">
        <v>2668344.8612842304</v>
      </c>
      <c r="G25" s="414">
        <v>3763859.4714236548</v>
      </c>
      <c r="H25" s="414">
        <v>5295216.1744178822</v>
      </c>
      <c r="I25" s="414">
        <v>6451203.6582000498</v>
      </c>
      <c r="J25" s="414">
        <v>7409641.0869823173</v>
      </c>
      <c r="K25" s="414">
        <v>8239755.5503051747</v>
      </c>
      <c r="L25" s="414">
        <v>8977215.6102122907</v>
      </c>
      <c r="M25" s="414">
        <v>9643301.6539077014</v>
      </c>
      <c r="N25" s="414">
        <v>10251935.015246864</v>
      </c>
      <c r="O25" s="414">
        <v>10812821.760206548</v>
      </c>
      <c r="P25" s="414">
        <v>11333053.223721903</v>
      </c>
      <c r="Q25" s="414">
        <v>11817999.594601285</v>
      </c>
      <c r="R25" s="414">
        <v>12271844.668053975</v>
      </c>
      <c r="S25" s="414">
        <v>12697923.719579477</v>
      </c>
      <c r="T25" s="414">
        <v>13098946.526810437</v>
      </c>
      <c r="U25" s="414">
        <v>13477149.977973273</v>
      </c>
      <c r="V25" s="414">
        <v>13834405.698760485</v>
      </c>
      <c r="W25" s="414">
        <v>14172297.930807617</v>
      </c>
      <c r="X25" s="414">
        <v>14492181.14480415</v>
      </c>
      <c r="Y25" s="414">
        <v>14795223.490053322</v>
      </c>
      <c r="Z25" s="414">
        <v>15082440.120882299</v>
      </c>
      <c r="AA25" s="414">
        <v>0.8</v>
      </c>
    </row>
    <row r="26" spans="2:27" s="410" customFormat="1" ht="28" customHeight="1" x14ac:dyDescent="0.25">
      <c r="B26" s="401"/>
      <c r="C26" s="414"/>
      <c r="D26" s="414">
        <v>65.14718625761428</v>
      </c>
      <c r="E26" s="414">
        <v>65.582846429394095</v>
      </c>
      <c r="F26" s="414">
        <v>66.018506601173925</v>
      </c>
      <c r="G26" s="414">
        <v>66.889826944733571</v>
      </c>
      <c r="H26" s="414">
        <v>68.632467631852847</v>
      </c>
      <c r="I26" s="414">
        <v>70.375108318972138</v>
      </c>
      <c r="J26" s="414">
        <v>72.117749006091429</v>
      </c>
      <c r="K26" s="414">
        <v>73.860389693210706</v>
      </c>
      <c r="L26" s="414">
        <v>75.603030380329997</v>
      </c>
      <c r="M26" s="414">
        <v>77.345671067449274</v>
      </c>
      <c r="N26" s="414">
        <v>79.088311754568565</v>
      </c>
      <c r="O26" s="414">
        <v>80.830952441687856</v>
      </c>
      <c r="P26" s="414">
        <v>82.573593128807147</v>
      </c>
      <c r="Q26" s="414">
        <v>84.316233815926424</v>
      </c>
      <c r="R26" s="414">
        <v>86.058874503045715</v>
      </c>
      <c r="S26" s="414">
        <v>87.801515190164992</v>
      </c>
      <c r="T26" s="414">
        <v>89.544155877284282</v>
      </c>
      <c r="U26" s="414">
        <v>91.286796564403573</v>
      </c>
      <c r="V26" s="414">
        <v>93.029437251522864</v>
      </c>
      <c r="W26" s="414">
        <v>94.772077938642141</v>
      </c>
      <c r="X26" s="414">
        <v>96.514718625761432</v>
      </c>
      <c r="Y26" s="414">
        <v>98.257359312880709</v>
      </c>
      <c r="Z26" s="414">
        <v>100</v>
      </c>
      <c r="AA26" s="414" t="s">
        <v>0</v>
      </c>
    </row>
    <row r="27" spans="2:27" s="410" customFormat="1" ht="28" customHeight="1" x14ac:dyDescent="0.25">
      <c r="B27" s="415" t="s">
        <v>402</v>
      </c>
      <c r="C27" s="414">
        <v>303.01515190165003</v>
      </c>
      <c r="D27" s="414">
        <v>303.01515190165003</v>
      </c>
      <c r="E27" s="414">
        <v>304.2274625028794</v>
      </c>
      <c r="F27" s="414">
        <v>305.43977310410878</v>
      </c>
      <c r="G27" s="414">
        <v>307.86439430656753</v>
      </c>
      <c r="H27" s="414">
        <v>312.71363671148504</v>
      </c>
      <c r="I27" s="414">
        <v>317.56287911640254</v>
      </c>
      <c r="J27" s="414">
        <v>322.41212152132005</v>
      </c>
      <c r="K27" s="414">
        <v>327.26136392623755</v>
      </c>
      <c r="L27" s="414">
        <v>332.110606331155</v>
      </c>
      <c r="M27" s="414">
        <v>336.9598487360725</v>
      </c>
      <c r="N27" s="414">
        <v>341.80909114099001</v>
      </c>
      <c r="O27" s="414">
        <v>346.65833354590751</v>
      </c>
      <c r="P27" s="414">
        <v>351.50757595082501</v>
      </c>
      <c r="Q27" s="414">
        <v>356.35681835574252</v>
      </c>
      <c r="R27" s="414">
        <v>361.20606076066002</v>
      </c>
      <c r="S27" s="414">
        <v>366.05530316557753</v>
      </c>
      <c r="T27" s="414">
        <v>370.90454557049497</v>
      </c>
      <c r="U27" s="414">
        <v>375.75378797541248</v>
      </c>
      <c r="V27" s="414">
        <v>380.60303038032998</v>
      </c>
      <c r="W27" s="414">
        <v>385.45227278524749</v>
      </c>
      <c r="X27" s="414">
        <v>390.30151519016499</v>
      </c>
      <c r="Y27" s="414">
        <v>395.1507575950825</v>
      </c>
      <c r="Z27" s="414">
        <v>400</v>
      </c>
      <c r="AA27" s="414" t="s">
        <v>397</v>
      </c>
    </row>
    <row r="28" spans="2:27" s="410" customFormat="1" ht="28" customHeight="1" x14ac:dyDescent="0.25">
      <c r="B28" s="415" t="s">
        <v>401</v>
      </c>
      <c r="C28" s="414"/>
      <c r="D28" s="414">
        <v>0</v>
      </c>
      <c r="E28" s="414">
        <v>1474375.5760002078</v>
      </c>
      <c r="F28" s="414">
        <v>2082948.6338840057</v>
      </c>
      <c r="G28" s="414">
        <v>2939691.0306267459</v>
      </c>
      <c r="H28" s="414">
        <v>4140205.3140019057</v>
      </c>
      <c r="I28" s="414">
        <v>5049608.9016504101</v>
      </c>
      <c r="J28" s="414">
        <v>5806335.6265513441</v>
      </c>
      <c r="K28" s="414">
        <v>6464228.4990311759</v>
      </c>
      <c r="L28" s="414">
        <v>7051007.0272415141</v>
      </c>
      <c r="M28" s="414">
        <v>7583197.4416948017</v>
      </c>
      <c r="N28" s="414">
        <v>8071604.5562353395</v>
      </c>
      <c r="O28" s="414">
        <v>8523757.980829034</v>
      </c>
      <c r="P28" s="414">
        <v>8945156.9829852115</v>
      </c>
      <c r="Q28" s="414">
        <v>9339965.2095576152</v>
      </c>
      <c r="R28" s="414">
        <v>9711426.2656027582</v>
      </c>
      <c r="S28" s="414">
        <v>10062126.188819474</v>
      </c>
      <c r="T28" s="414">
        <v>10394166.637985425</v>
      </c>
      <c r="U28" s="414">
        <v>10709283.360136043</v>
      </c>
      <c r="V28" s="414">
        <v>11008929.712199973</v>
      </c>
      <c r="W28" s="414">
        <v>11294337.079245823</v>
      </c>
      <c r="X28" s="414">
        <v>11566559.559440726</v>
      </c>
      <c r="Y28" s="414">
        <v>11826507.656766104</v>
      </c>
      <c r="Z28" s="414">
        <v>12074974.120055079</v>
      </c>
      <c r="AA28" s="414">
        <v>0.7</v>
      </c>
    </row>
    <row r="29" spans="2:27" s="410" customFormat="1" ht="28" customHeight="1" x14ac:dyDescent="0.25">
      <c r="B29" s="413"/>
      <c r="C29" s="409"/>
      <c r="D29" s="414">
        <v>75.753787975412507</v>
      </c>
      <c r="E29" s="414">
        <v>76.056865625719851</v>
      </c>
      <c r="F29" s="414">
        <v>76.359943276027195</v>
      </c>
      <c r="G29" s="414">
        <v>76.966098576641883</v>
      </c>
      <c r="H29" s="414">
        <v>78.178409177871259</v>
      </c>
      <c r="I29" s="414">
        <v>79.390719779100635</v>
      </c>
      <c r="J29" s="414">
        <v>80.603030380330011</v>
      </c>
      <c r="K29" s="414">
        <v>81.815340981559388</v>
      </c>
      <c r="L29" s="414">
        <v>83.027651582788749</v>
      </c>
      <c r="M29" s="414">
        <v>84.239962184018125</v>
      </c>
      <c r="N29" s="414">
        <v>85.452272785247501</v>
      </c>
      <c r="O29" s="414">
        <v>86.664583386476878</v>
      </c>
      <c r="P29" s="414">
        <v>87.876893987706254</v>
      </c>
      <c r="Q29" s="414">
        <v>89.08920458893563</v>
      </c>
      <c r="R29" s="414">
        <v>90.301515190165006</v>
      </c>
      <c r="S29" s="414">
        <v>91.513825791394382</v>
      </c>
      <c r="T29" s="414">
        <v>92.726136392623744</v>
      </c>
      <c r="U29" s="414">
        <v>93.93844699385312</v>
      </c>
      <c r="V29" s="414">
        <v>95.150757595082496</v>
      </c>
      <c r="W29" s="414">
        <v>96.363068196311872</v>
      </c>
      <c r="X29" s="414">
        <v>97.575378797541248</v>
      </c>
      <c r="Y29" s="414">
        <v>98.787689398770624</v>
      </c>
      <c r="Z29" s="414">
        <v>100</v>
      </c>
      <c r="AA29" s="414">
        <v>0</v>
      </c>
    </row>
    <row r="30" spans="2:27" s="410" customFormat="1" ht="28" customHeight="1" x14ac:dyDescent="0.25">
      <c r="B30" s="415" t="s">
        <v>400</v>
      </c>
      <c r="C30" s="414">
        <v>345.44155877284288</v>
      </c>
      <c r="D30" s="414">
        <v>345.44155877284288</v>
      </c>
      <c r="E30" s="414">
        <v>346.12353928818237</v>
      </c>
      <c r="F30" s="414">
        <v>346.8055198035218</v>
      </c>
      <c r="G30" s="414">
        <v>348.16948083420073</v>
      </c>
      <c r="H30" s="414">
        <v>350.89740289555857</v>
      </c>
      <c r="I30" s="414">
        <v>353.62532495691647</v>
      </c>
      <c r="J30" s="414">
        <v>356.35324701827432</v>
      </c>
      <c r="K30" s="414">
        <v>359.08116907963216</v>
      </c>
      <c r="L30" s="414">
        <v>361.80909114099001</v>
      </c>
      <c r="M30" s="414">
        <v>364.53701320234785</v>
      </c>
      <c r="N30" s="414">
        <v>367.26493526370575</v>
      </c>
      <c r="O30" s="414">
        <v>369.9928573250636</v>
      </c>
      <c r="P30" s="414">
        <v>372.72077938642144</v>
      </c>
      <c r="Q30" s="414">
        <v>375.44870144777929</v>
      </c>
      <c r="R30" s="414">
        <v>378.17662350913713</v>
      </c>
      <c r="S30" s="414">
        <v>380.90454557049503</v>
      </c>
      <c r="T30" s="414">
        <v>383.63246763185288</v>
      </c>
      <c r="U30" s="414">
        <v>386.36038969321072</v>
      </c>
      <c r="V30" s="414">
        <v>389.08831175456856</v>
      </c>
      <c r="W30" s="414">
        <v>391.81623381592641</v>
      </c>
      <c r="X30" s="414">
        <v>394.54415587728431</v>
      </c>
      <c r="Y30" s="414">
        <v>397.27207793864216</v>
      </c>
      <c r="Z30" s="414">
        <v>400</v>
      </c>
      <c r="AA30" s="414" t="s">
        <v>397</v>
      </c>
    </row>
    <row r="31" spans="2:27" s="410" customFormat="1" ht="27.75" customHeight="1" x14ac:dyDescent="0.25">
      <c r="B31" s="415" t="s">
        <v>399</v>
      </c>
      <c r="C31" s="414"/>
      <c r="D31" s="414">
        <v>0</v>
      </c>
      <c r="E31" s="414">
        <v>1024156.5587027214</v>
      </c>
      <c r="F31" s="414">
        <v>1447404.3920261364</v>
      </c>
      <c r="G31" s="414">
        <v>2044187.7581252488</v>
      </c>
      <c r="H31" s="414">
        <v>2883120.8351996816</v>
      </c>
      <c r="I31" s="414">
        <v>3521511.9593266156</v>
      </c>
      <c r="J31" s="414">
        <v>4055204.7763858205</v>
      </c>
      <c r="K31" s="414">
        <v>4521427.1692230944</v>
      </c>
      <c r="L31" s="414">
        <v>4939321.8243175196</v>
      </c>
      <c r="M31" s="414">
        <v>5320289.0044803331</v>
      </c>
      <c r="N31" s="414">
        <v>5671774.7370319292</v>
      </c>
      <c r="O31" s="414">
        <v>5998963.3115645153</v>
      </c>
      <c r="P31" s="414">
        <v>6305638.0746745188</v>
      </c>
      <c r="Q31" s="414">
        <v>6594661.5389644578</v>
      </c>
      <c r="R31" s="414">
        <v>6868262.4198288731</v>
      </c>
      <c r="S31" s="414">
        <v>7128216.8240868161</v>
      </c>
      <c r="T31" s="414">
        <v>7375967.7388244728</v>
      </c>
      <c r="U31" s="414">
        <v>7612706.7227490582</v>
      </c>
      <c r="V31" s="414">
        <v>7839431.4703569161</v>
      </c>
      <c r="W31" s="414">
        <v>8056987.4320170255</v>
      </c>
      <c r="X31" s="414">
        <v>8266098.5809729239</v>
      </c>
      <c r="Y31" s="414">
        <v>8467390.6010334231</v>
      </c>
      <c r="Z31" s="414">
        <v>8661408.6614129897</v>
      </c>
      <c r="AA31" s="414">
        <v>0.6</v>
      </c>
    </row>
    <row r="32" spans="2:27" s="410" customFormat="1" ht="28" customHeight="1" x14ac:dyDescent="0.25">
      <c r="B32" s="401"/>
      <c r="C32" s="414"/>
      <c r="D32" s="414">
        <v>86.36038969321072</v>
      </c>
      <c r="E32" s="414">
        <v>86.530884822045593</v>
      </c>
      <c r="F32" s="414">
        <v>86.701379950880451</v>
      </c>
      <c r="G32" s="414">
        <v>87.042370208550182</v>
      </c>
      <c r="H32" s="414">
        <v>87.724350723889643</v>
      </c>
      <c r="I32" s="414">
        <v>88.406331239229118</v>
      </c>
      <c r="J32" s="414">
        <v>89.088311754568579</v>
      </c>
      <c r="K32" s="414">
        <v>89.77029226990804</v>
      </c>
      <c r="L32" s="414">
        <v>90.452272785247501</v>
      </c>
      <c r="M32" s="414">
        <v>91.134253300586963</v>
      </c>
      <c r="N32" s="414">
        <v>91.816233815926438</v>
      </c>
      <c r="O32" s="414">
        <v>92.498214331265899</v>
      </c>
      <c r="P32" s="414">
        <v>93.18019484660536</v>
      </c>
      <c r="Q32" s="414">
        <v>93.862175361944821</v>
      </c>
      <c r="R32" s="414">
        <v>94.544155877284282</v>
      </c>
      <c r="S32" s="414">
        <v>95.226136392623758</v>
      </c>
      <c r="T32" s="414">
        <v>95.908116907963219</v>
      </c>
      <c r="U32" s="414">
        <v>96.59009742330268</v>
      </c>
      <c r="V32" s="414">
        <v>97.272077938642141</v>
      </c>
      <c r="W32" s="414">
        <v>97.954058453981602</v>
      </c>
      <c r="X32" s="414">
        <v>98.636038969321078</v>
      </c>
      <c r="Y32" s="414">
        <v>99.318019484660539</v>
      </c>
      <c r="Z32" s="414">
        <v>100</v>
      </c>
      <c r="AA32" s="414" t="s">
        <v>0</v>
      </c>
    </row>
    <row r="33" spans="2:27" s="410" customFormat="1" ht="28" customHeight="1" x14ac:dyDescent="0.25">
      <c r="B33" s="415" t="s">
        <v>398</v>
      </c>
      <c r="C33" s="414">
        <v>133.30952441687856</v>
      </c>
      <c r="D33" s="414">
        <v>133.30952441687856</v>
      </c>
      <c r="E33" s="414">
        <v>136.64315536166757</v>
      </c>
      <c r="F33" s="414">
        <v>139.9767863064566</v>
      </c>
      <c r="G33" s="414">
        <v>146.64404819603465</v>
      </c>
      <c r="H33" s="414">
        <v>159.9785719751907</v>
      </c>
      <c r="I33" s="414">
        <v>173.31309575434676</v>
      </c>
      <c r="J33" s="414">
        <v>186.64761953350285</v>
      </c>
      <c r="K33" s="414">
        <v>199.98214331265893</v>
      </c>
      <c r="L33" s="414">
        <v>213.31666709181499</v>
      </c>
      <c r="M33" s="414">
        <v>226.65119087097105</v>
      </c>
      <c r="N33" s="414">
        <v>239.98571465012714</v>
      </c>
      <c r="O33" s="414">
        <v>253.32023842928322</v>
      </c>
      <c r="P33" s="414">
        <v>266.65476220843925</v>
      </c>
      <c r="Q33" s="414">
        <v>279.98928598759539</v>
      </c>
      <c r="R33" s="414">
        <v>293.32380976675142</v>
      </c>
      <c r="S33" s="414">
        <v>306.65833354590751</v>
      </c>
      <c r="T33" s="414">
        <v>319.9928573250636</v>
      </c>
      <c r="U33" s="414">
        <v>333.32738110421963</v>
      </c>
      <c r="V33" s="414">
        <v>346.66190488337571</v>
      </c>
      <c r="W33" s="414">
        <v>359.9964286625318</v>
      </c>
      <c r="X33" s="414">
        <v>373.33095244168783</v>
      </c>
      <c r="Y33" s="414">
        <v>386.66547622084391</v>
      </c>
      <c r="Z33" s="414">
        <v>400</v>
      </c>
      <c r="AA33" s="414" t="s">
        <v>397</v>
      </c>
    </row>
    <row r="34" spans="2:27" s="410" customFormat="1" ht="28" customHeight="1" x14ac:dyDescent="0.25">
      <c r="B34" s="415" t="s">
        <v>396</v>
      </c>
      <c r="C34" s="414"/>
      <c r="D34" s="414">
        <v>0</v>
      </c>
      <c r="E34" s="414">
        <v>3062485.0111625213</v>
      </c>
      <c r="F34" s="414">
        <v>4323238.9085927596</v>
      </c>
      <c r="G34" s="414">
        <v>6091949.8041152591</v>
      </c>
      <c r="H34" s="414">
        <v>8552657.9031899795</v>
      </c>
      <c r="I34" s="414">
        <v>10397514.817465462</v>
      </c>
      <c r="J34" s="414">
        <v>11916078.378691021</v>
      </c>
      <c r="K34" s="414">
        <v>13221262.642126102</v>
      </c>
      <c r="L34" s="414">
        <v>14371322.143572206</v>
      </c>
      <c r="M34" s="414">
        <v>15401047.588844607</v>
      </c>
      <c r="N34" s="414">
        <v>16333214.193497296</v>
      </c>
      <c r="O34" s="414">
        <v>17183706.158007495</v>
      </c>
      <c r="P34" s="414">
        <v>17964127.619678777</v>
      </c>
      <c r="Q34" s="414">
        <v>18683261.420981746</v>
      </c>
      <c r="R34" s="414">
        <v>19347942.678503614</v>
      </c>
      <c r="S34" s="414">
        <v>19963611.066985257</v>
      </c>
      <c r="T34" s="414">
        <v>20534675.555126969</v>
      </c>
      <c r="U34" s="414">
        <v>21064764.082516551</v>
      </c>
      <c r="V34" s="414">
        <v>21556899.682633117</v>
      </c>
      <c r="W34" s="414">
        <v>22013627.924070448</v>
      </c>
      <c r="X34" s="414">
        <v>22437111.160062432</v>
      </c>
      <c r="Y34" s="414">
        <v>22829199.557055436</v>
      </c>
      <c r="Z34" s="414">
        <v>23191485.50653882</v>
      </c>
      <c r="AA34" s="414">
        <v>1.1000000000000001</v>
      </c>
    </row>
    <row r="35" spans="2:27" s="410" customFormat="1" ht="28" customHeight="1" x14ac:dyDescent="0.25">
      <c r="B35" s="413"/>
      <c r="C35" s="409"/>
      <c r="D35" s="414">
        <v>33.32738110421964</v>
      </c>
      <c r="E35" s="414">
        <v>34.160788840416892</v>
      </c>
      <c r="F35" s="414">
        <v>34.994196576614151</v>
      </c>
      <c r="G35" s="414">
        <v>36.661012049008662</v>
      </c>
      <c r="H35" s="414">
        <v>39.994642993797676</v>
      </c>
      <c r="I35" s="414">
        <v>43.32827393858669</v>
      </c>
      <c r="J35" s="414">
        <v>46.661904883375712</v>
      </c>
      <c r="K35" s="414">
        <v>49.995535828164734</v>
      </c>
      <c r="L35" s="414">
        <v>53.329166772953748</v>
      </c>
      <c r="M35" s="414">
        <v>56.662797717742762</v>
      </c>
      <c r="N35" s="414">
        <v>59.996428662531784</v>
      </c>
      <c r="O35" s="414">
        <v>63.330059607320813</v>
      </c>
      <c r="P35" s="414">
        <v>66.663690552109813</v>
      </c>
      <c r="Q35" s="414">
        <v>69.997321496898849</v>
      </c>
      <c r="R35" s="414">
        <v>73.330952441687856</v>
      </c>
      <c r="S35" s="414">
        <v>76.664583386476878</v>
      </c>
      <c r="T35" s="414">
        <v>79.998214331265899</v>
      </c>
      <c r="U35" s="414">
        <v>83.331845276054906</v>
      </c>
      <c r="V35" s="414">
        <v>86.665476220843928</v>
      </c>
      <c r="W35" s="414">
        <v>89.99910716563295</v>
      </c>
      <c r="X35" s="414">
        <v>93.332738110421957</v>
      </c>
      <c r="Y35" s="414">
        <v>96.666369055210978</v>
      </c>
      <c r="Z35" s="414">
        <v>100</v>
      </c>
      <c r="AA35" s="414">
        <v>0</v>
      </c>
    </row>
    <row r="36" spans="2:27" s="410" customFormat="1" ht="28" customHeight="1" x14ac:dyDescent="0.25">
      <c r="B36" s="413"/>
      <c r="C36" s="409"/>
      <c r="D36" s="413"/>
      <c r="E36" s="412"/>
      <c r="F36" s="409"/>
      <c r="G36" s="411"/>
      <c r="H36" s="409"/>
      <c r="I36" s="409"/>
      <c r="J36" s="409"/>
      <c r="K36" s="409"/>
      <c r="L36" s="409"/>
      <c r="M36" s="409"/>
      <c r="N36" s="409"/>
      <c r="O36" s="409"/>
      <c r="P36" s="409"/>
      <c r="Q36" s="409"/>
      <c r="R36" s="409"/>
      <c r="S36" s="409"/>
      <c r="T36" s="409"/>
      <c r="U36" s="409"/>
      <c r="V36" s="409"/>
      <c r="W36" s="409"/>
      <c r="X36" s="409"/>
      <c r="Y36" s="409"/>
      <c r="Z36" s="409"/>
      <c r="AA36" s="409"/>
    </row>
    <row r="37" spans="2:27" ht="28" customHeight="1" x14ac:dyDescent="0.35">
      <c r="B37" s="408" t="s">
        <v>395</v>
      </c>
      <c r="C37" s="409"/>
      <c r="D37" s="409"/>
      <c r="E37" s="396"/>
      <c r="F37" s="408" t="s">
        <v>394</v>
      </c>
      <c r="G37" s="408" t="s">
        <v>393</v>
      </c>
      <c r="H37" s="408" t="s">
        <v>388</v>
      </c>
      <c r="I37" s="396"/>
      <c r="J37" s="396"/>
      <c r="K37" s="396"/>
      <c r="L37" s="396"/>
      <c r="M37" s="396"/>
      <c r="N37" s="396"/>
      <c r="O37" s="396"/>
      <c r="P37" s="396"/>
      <c r="Q37" s="396"/>
      <c r="R37" s="396"/>
      <c r="S37" s="396"/>
      <c r="T37" s="396"/>
      <c r="U37" s="396"/>
      <c r="V37" s="396"/>
      <c r="W37" s="396"/>
      <c r="X37" s="396"/>
      <c r="Y37" s="396"/>
      <c r="Z37" s="396"/>
      <c r="AA37" s="396"/>
    </row>
    <row r="38" spans="2:27" ht="28" customHeight="1" x14ac:dyDescent="0.35">
      <c r="B38" s="398" t="s">
        <v>392</v>
      </c>
      <c r="C38" s="406">
        <v>16500000</v>
      </c>
      <c r="D38" s="404">
        <v>75</v>
      </c>
      <c r="E38" s="396"/>
      <c r="F38" s="398">
        <v>2</v>
      </c>
      <c r="G38" s="402">
        <v>16500000</v>
      </c>
      <c r="H38" s="398">
        <v>300</v>
      </c>
      <c r="I38" s="396"/>
      <c r="J38" s="396"/>
      <c r="K38" s="396"/>
      <c r="L38" s="396"/>
      <c r="M38" s="396"/>
      <c r="N38" s="396"/>
      <c r="O38" s="396"/>
      <c r="P38" s="396"/>
      <c r="Q38" s="396"/>
      <c r="R38" s="396"/>
      <c r="S38" s="396"/>
      <c r="T38" s="396"/>
      <c r="U38" s="396"/>
      <c r="V38" s="396"/>
      <c r="W38" s="396"/>
      <c r="X38" s="396"/>
      <c r="Y38" s="396"/>
      <c r="Z38" s="396"/>
      <c r="AA38" s="396"/>
    </row>
    <row r="39" spans="2:27" ht="28" customHeight="1" x14ac:dyDescent="0.35">
      <c r="B39" s="398" t="s">
        <v>391</v>
      </c>
      <c r="C39" s="406">
        <v>20579115.627256677</v>
      </c>
      <c r="D39" s="404">
        <v>100</v>
      </c>
      <c r="E39" s="396"/>
      <c r="F39" s="408"/>
      <c r="G39" s="396"/>
      <c r="H39" s="396"/>
      <c r="I39" s="396"/>
      <c r="J39" s="396"/>
      <c r="K39" s="396"/>
      <c r="L39" s="396"/>
      <c r="M39" s="396"/>
      <c r="N39" s="396"/>
      <c r="O39" s="396"/>
      <c r="P39" s="396"/>
      <c r="Q39" s="396"/>
      <c r="R39" s="396"/>
      <c r="S39" s="396"/>
      <c r="T39" s="396"/>
      <c r="U39" s="396"/>
      <c r="V39" s="396"/>
      <c r="W39" s="396"/>
      <c r="X39" s="396"/>
      <c r="Y39" s="396"/>
      <c r="Z39" s="396"/>
      <c r="AA39" s="396"/>
    </row>
    <row r="40" spans="2:27" ht="28" customHeight="1" x14ac:dyDescent="0.35">
      <c r="B40" s="398" t="s">
        <v>390</v>
      </c>
      <c r="C40" s="400">
        <v>100</v>
      </c>
      <c r="D40" s="400">
        <v>100</v>
      </c>
      <c r="E40" s="396"/>
      <c r="F40" s="398" t="s">
        <v>390</v>
      </c>
      <c r="G40" s="407">
        <v>400</v>
      </c>
      <c r="H40" s="396"/>
      <c r="I40" s="396"/>
      <c r="J40" s="396"/>
      <c r="K40" s="396"/>
      <c r="L40" s="396"/>
      <c r="M40" s="396"/>
      <c r="N40" s="396"/>
      <c r="O40" s="396"/>
      <c r="P40" s="396"/>
      <c r="Q40" s="396"/>
      <c r="R40" s="396"/>
      <c r="S40" s="396"/>
      <c r="T40" s="396"/>
      <c r="U40" s="396"/>
      <c r="V40" s="396"/>
      <c r="W40" s="396"/>
      <c r="X40" s="396"/>
      <c r="Y40" s="396"/>
      <c r="Z40" s="396"/>
      <c r="AA40" s="396"/>
    </row>
    <row r="41" spans="2:27" ht="28" customHeight="1" x14ac:dyDescent="0.35">
      <c r="B41" s="398" t="s">
        <v>389</v>
      </c>
      <c r="C41" s="400">
        <v>50</v>
      </c>
      <c r="D41" s="400">
        <v>50</v>
      </c>
      <c r="E41" s="396"/>
      <c r="F41" s="398" t="s">
        <v>389</v>
      </c>
      <c r="G41" s="398">
        <v>200</v>
      </c>
      <c r="H41" s="396"/>
      <c r="I41" s="396"/>
      <c r="J41" s="396"/>
      <c r="K41" s="396"/>
      <c r="L41" s="396"/>
      <c r="M41" s="396"/>
      <c r="N41" s="396"/>
      <c r="O41" s="396"/>
      <c r="P41" s="396"/>
      <c r="Q41" s="396"/>
      <c r="R41" s="396"/>
      <c r="S41" s="396"/>
      <c r="T41" s="396"/>
      <c r="U41" s="396"/>
      <c r="V41" s="396"/>
      <c r="W41" s="396"/>
      <c r="X41" s="396"/>
      <c r="Y41" s="396"/>
      <c r="Z41" s="396"/>
      <c r="AA41" s="396"/>
    </row>
    <row r="42" spans="2:27" ht="28" customHeight="1" x14ac:dyDescent="0.35">
      <c r="B42" s="398" t="s">
        <v>388</v>
      </c>
      <c r="C42" s="400">
        <v>75</v>
      </c>
      <c r="D42" s="400">
        <v>75</v>
      </c>
      <c r="E42" s="396"/>
      <c r="F42" s="398" t="s">
        <v>380</v>
      </c>
      <c r="G42" s="403">
        <v>200</v>
      </c>
      <c r="H42" s="396"/>
      <c r="I42" s="396"/>
      <c r="J42" s="396"/>
      <c r="K42" s="396"/>
      <c r="L42" s="396"/>
      <c r="M42" s="396"/>
      <c r="N42" s="396"/>
      <c r="O42" s="396"/>
      <c r="P42" s="396"/>
      <c r="Q42" s="396"/>
      <c r="R42" s="396"/>
      <c r="S42" s="396"/>
      <c r="T42" s="396"/>
      <c r="U42" s="396"/>
      <c r="V42" s="396"/>
      <c r="W42" s="396"/>
      <c r="X42" s="396"/>
      <c r="Y42" s="396"/>
      <c r="Z42" s="396"/>
      <c r="AA42" s="396"/>
    </row>
    <row r="43" spans="2:27" ht="28" customHeight="1" x14ac:dyDescent="0.35">
      <c r="B43" s="398" t="s">
        <v>387</v>
      </c>
      <c r="C43" s="399">
        <v>0</v>
      </c>
      <c r="D43" s="406">
        <v>33000000.000000007</v>
      </c>
      <c r="E43" s="396"/>
      <c r="F43" s="398" t="s">
        <v>386</v>
      </c>
      <c r="G43" s="403">
        <v>-10</v>
      </c>
      <c r="H43" s="403">
        <v>-10</v>
      </c>
      <c r="I43" s="405" t="s">
        <v>385</v>
      </c>
      <c r="J43" s="396"/>
      <c r="K43" s="396"/>
      <c r="L43" s="396"/>
      <c r="M43" s="396"/>
      <c r="N43" s="396"/>
      <c r="O43" s="396"/>
      <c r="P43" s="396"/>
      <c r="Q43" s="396"/>
      <c r="R43" s="396"/>
      <c r="S43" s="396"/>
      <c r="T43" s="396"/>
      <c r="U43" s="396"/>
      <c r="V43" s="396"/>
      <c r="W43" s="396"/>
      <c r="X43" s="396"/>
      <c r="Y43" s="396"/>
      <c r="Z43" s="396"/>
      <c r="AA43" s="396"/>
    </row>
    <row r="44" spans="2:27" ht="28" customHeight="1" x14ac:dyDescent="0.35">
      <c r="B44" s="398" t="s">
        <v>384</v>
      </c>
      <c r="C44" s="400">
        <v>137.5</v>
      </c>
      <c r="D44" s="404">
        <v>137.5</v>
      </c>
      <c r="E44" s="396"/>
      <c r="F44" s="398" t="s">
        <v>383</v>
      </c>
      <c r="G44" s="403">
        <v>-2.5</v>
      </c>
      <c r="H44" s="403">
        <v>-2.5</v>
      </c>
      <c r="I44" s="396"/>
      <c r="J44" s="396"/>
      <c r="K44" s="396"/>
      <c r="L44" s="396"/>
      <c r="M44" s="396"/>
      <c r="N44" s="396"/>
      <c r="O44" s="396"/>
      <c r="P44" s="396"/>
      <c r="Q44" s="396"/>
      <c r="R44" s="396"/>
      <c r="S44" s="396"/>
      <c r="T44" s="396"/>
      <c r="U44" s="396"/>
      <c r="V44" s="396"/>
      <c r="W44" s="396"/>
      <c r="X44" s="396"/>
      <c r="Y44" s="396"/>
      <c r="Z44" s="396"/>
      <c r="AA44" s="396"/>
    </row>
    <row r="45" spans="2:27" ht="28" customHeight="1" x14ac:dyDescent="0.35">
      <c r="B45" s="398" t="s">
        <v>382</v>
      </c>
      <c r="C45" s="400">
        <v>25</v>
      </c>
      <c r="D45" s="399">
        <v>1650000</v>
      </c>
      <c r="E45" s="396"/>
      <c r="F45" s="398" t="s">
        <v>381</v>
      </c>
      <c r="G45" s="403">
        <v>50</v>
      </c>
      <c r="H45" s="402">
        <v>0</v>
      </c>
      <c r="I45" s="396"/>
      <c r="J45" s="396"/>
      <c r="K45" s="396"/>
      <c r="L45" s="396"/>
      <c r="M45" s="396"/>
      <c r="N45" s="396"/>
      <c r="O45" s="396"/>
      <c r="P45" s="396"/>
      <c r="Q45" s="396"/>
      <c r="R45" s="396"/>
      <c r="S45" s="396"/>
      <c r="T45" s="396"/>
      <c r="U45" s="396"/>
      <c r="V45" s="396"/>
      <c r="W45" s="396"/>
      <c r="X45" s="396"/>
      <c r="Y45" s="396"/>
      <c r="Z45" s="396"/>
      <c r="AA45" s="396"/>
    </row>
    <row r="46" spans="2:27" ht="28" customHeight="1" x14ac:dyDescent="0.35">
      <c r="B46" s="398" t="s">
        <v>380</v>
      </c>
      <c r="C46" s="400">
        <v>75</v>
      </c>
      <c r="D46" s="399">
        <v>1650000</v>
      </c>
      <c r="E46" s="396"/>
      <c r="F46" s="398" t="s">
        <v>379</v>
      </c>
      <c r="G46" s="401" t="s">
        <v>189</v>
      </c>
      <c r="H46" s="401"/>
      <c r="I46" s="396"/>
      <c r="J46" s="396"/>
      <c r="K46" s="396"/>
      <c r="L46" s="396"/>
      <c r="M46" s="396"/>
      <c r="N46" s="396"/>
      <c r="O46" s="396"/>
      <c r="P46" s="396"/>
      <c r="Q46" s="396"/>
      <c r="R46" s="396"/>
      <c r="S46" s="396"/>
      <c r="T46" s="396"/>
      <c r="U46" s="396"/>
      <c r="V46" s="396"/>
      <c r="W46" s="396"/>
      <c r="X46" s="396"/>
      <c r="Y46" s="396"/>
      <c r="Z46" s="396"/>
      <c r="AA46" s="396"/>
    </row>
    <row r="47" spans="2:27" ht="28" customHeight="1" x14ac:dyDescent="0.35">
      <c r="B47" s="398" t="s">
        <v>378</v>
      </c>
      <c r="C47" s="400">
        <v>118.75</v>
      </c>
      <c r="D47" s="399">
        <v>1650000</v>
      </c>
      <c r="E47" s="396"/>
      <c r="F47" s="398" t="s">
        <v>377</v>
      </c>
      <c r="G47" s="397" t="s">
        <v>245</v>
      </c>
      <c r="H47" s="396"/>
      <c r="I47" s="396"/>
      <c r="J47" s="396"/>
      <c r="K47" s="396"/>
      <c r="L47" s="396"/>
      <c r="M47" s="396"/>
      <c r="N47" s="396"/>
      <c r="O47" s="396"/>
      <c r="P47" s="396"/>
      <c r="Q47" s="396"/>
      <c r="R47" s="396"/>
      <c r="S47" s="396"/>
      <c r="T47" s="396"/>
      <c r="U47" s="396"/>
      <c r="V47" s="396"/>
      <c r="W47" s="396"/>
      <c r="X47" s="396"/>
      <c r="Y47" s="396"/>
      <c r="Z47" s="396"/>
      <c r="AA47" s="396"/>
    </row>
    <row r="48" spans="2:27" ht="28" customHeight="1" x14ac:dyDescent="0.35"/>
    <row r="49" ht="15" hidden="1" customHeight="1" x14ac:dyDescent="0.35"/>
    <row r="50" ht="15" hidden="1" customHeight="1" x14ac:dyDescent="0.35"/>
    <row r="51" ht="15" hidden="1" customHeight="1" x14ac:dyDescent="0.35"/>
    <row r="52" ht="15" hidden="1" customHeight="1" x14ac:dyDescent="0.35"/>
    <row r="53" ht="15" hidden="1" customHeight="1" x14ac:dyDescent="0.35"/>
    <row r="54" ht="15" hidden="1" customHeight="1" x14ac:dyDescent="0.35"/>
    <row r="55" ht="15" hidden="1" customHeight="1" x14ac:dyDescent="0.35"/>
    <row r="56" ht="15" hidden="1" customHeight="1" x14ac:dyDescent="0.35"/>
    <row r="57" ht="15" hidden="1" customHeight="1" x14ac:dyDescent="0.35"/>
    <row r="58" ht="15" hidden="1" customHeight="1" x14ac:dyDescent="0.35"/>
    <row r="59" ht="15" hidden="1" customHeight="1" x14ac:dyDescent="0.35"/>
    <row r="60" ht="15" hidden="1" customHeight="1" x14ac:dyDescent="0.35"/>
    <row r="61" ht="15" hidden="1" customHeight="1" x14ac:dyDescent="0.35"/>
    <row r="62" ht="15" hidden="1" customHeight="1" x14ac:dyDescent="0.35"/>
    <row r="63" ht="15" hidden="1" customHeight="1" x14ac:dyDescent="0.35"/>
    <row r="64" ht="15" hidden="1" customHeight="1" x14ac:dyDescent="0.35"/>
    <row r="65" ht="15" hidden="1" customHeight="1" x14ac:dyDescent="0.35"/>
    <row r="66" ht="15" hidden="1" customHeight="1" x14ac:dyDescent="0.35"/>
    <row r="67" ht="15" hidden="1" customHeight="1" x14ac:dyDescent="0.35"/>
    <row r="68" ht="15" hidden="1" customHeight="1" x14ac:dyDescent="0.35"/>
    <row r="69" ht="15" hidden="1" customHeight="1" x14ac:dyDescent="0.35"/>
    <row r="70" ht="15" hidden="1" customHeight="1" x14ac:dyDescent="0.35"/>
    <row r="71" ht="15" hidden="1" customHeight="1" x14ac:dyDescent="0.35"/>
    <row r="72" ht="15" hidden="1" customHeight="1" x14ac:dyDescent="0.35"/>
    <row r="73" ht="15" hidden="1" customHeight="1" x14ac:dyDescent="0.35"/>
    <row r="74" ht="15" hidden="1" customHeight="1" x14ac:dyDescent="0.35"/>
    <row r="75" ht="15" hidden="1" customHeight="1" x14ac:dyDescent="0.35"/>
    <row r="76" ht="15" hidden="1" customHeight="1" x14ac:dyDescent="0.35"/>
    <row r="77" ht="15" hidden="1" customHeight="1" x14ac:dyDescent="0.35"/>
    <row r="78" ht="15" hidden="1" customHeight="1" x14ac:dyDescent="0.35"/>
    <row r="79" ht="15" hidden="1" customHeight="1" x14ac:dyDescent="0.35"/>
    <row r="80" ht="15" hidden="1" customHeight="1" x14ac:dyDescent="0.35"/>
  </sheetData>
  <sheetProtection algorithmName="SHA-512" hashValue="dz6sHDIdet5VDpuXJTNxCeDmg/z+uOX8g2TYjknMzLyleykx/Urj9vxHV5XNUEFu5KIZVGiD3M4AUuEeqT6W7A==" saltValue="DbU7kdk1SQrUtiEPBEUUZw==" spinCount="100000" sheet="1" objects="1" scenarios="1"/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1</vt:i4>
      </vt:variant>
    </vt:vector>
  </HeadingPairs>
  <TitlesOfParts>
    <vt:vector size="16" baseType="lpstr">
      <vt:lpstr>Samenvatting</vt:lpstr>
      <vt:lpstr>Toelichting</vt:lpstr>
      <vt:lpstr>Dimensionering</vt:lpstr>
      <vt:lpstr>0 Financiële Waarde</vt:lpstr>
      <vt:lpstr>0 Benodigde HW en SW </vt:lpstr>
      <vt:lpstr>A. Bouwblok 1</vt:lpstr>
      <vt:lpstr>B0. Optics</vt:lpstr>
      <vt:lpstr>B. Bouwblok 2</vt:lpstr>
      <vt:lpstr>C. Bouwblok 3</vt:lpstr>
      <vt:lpstr>D. Bouwblok 4</vt:lpstr>
      <vt:lpstr>E. Bouwblok 5 Integratie A</vt:lpstr>
      <vt:lpstr>F. Bouwblok 6  Integratie B</vt:lpstr>
      <vt:lpstr>Additionele diensten</vt:lpstr>
      <vt:lpstr>BPK-Grafiek</vt:lpstr>
      <vt:lpstr>DATA</vt:lpstr>
      <vt:lpstr>tariefKwh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P.C. van Dorth</dc:creator>
  <cp:lastModifiedBy>Ton A. Lammers</cp:lastModifiedBy>
  <dcterms:created xsi:type="dcterms:W3CDTF">2019-08-27T11:41:48Z</dcterms:created>
  <dcterms:modified xsi:type="dcterms:W3CDTF">2024-08-26T14:23:33Z</dcterms:modified>
</cp:coreProperties>
</file>