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icbv.sharepoint.com/sites/BiC-aanbestedingen/Gedeelde documenten/Lopende aanbestedingen/Gooise Scholen Federatie/Digiborden 2024/Aanbestedingsdocument en bijlagen/Concept/"/>
    </mc:Choice>
  </mc:AlternateContent>
  <xr:revisionPtr revIDLastSave="288" documentId="8_{FBEC6B5F-0E62-7B46-A457-82014EC88CA9}" xr6:coauthVersionLast="47" xr6:coauthVersionMax="47" xr10:uidLastSave="{96B87CD0-9BF4-2442-A95E-1FBA5C5C9F50}"/>
  <bookViews>
    <workbookView xWindow="36240" yWindow="720" windowWidth="36680" windowHeight="19100" xr2:uid="{26A0E56A-9CA4-EB40-BF12-5B4691CBE874}"/>
  </bookViews>
  <sheets>
    <sheet name="Waardemodel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54" i="2" l="1"/>
  <c r="G42" i="2"/>
  <c r="B33" i="2" s="1"/>
  <c r="E52" i="2"/>
  <c r="E51" i="2"/>
  <c r="E50" i="2"/>
  <c r="E49" i="2"/>
  <c r="E48" i="2"/>
  <c r="E47" i="2"/>
  <c r="G46" i="2"/>
  <c r="B49" i="2" s="1"/>
  <c r="E46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42" i="2"/>
  <c r="E21" i="2"/>
  <c r="D5" i="2"/>
  <c r="C5" i="2"/>
  <c r="B5" i="2"/>
  <c r="F14" i="2"/>
  <c r="E14" i="2"/>
  <c r="D14" i="2"/>
  <c r="C14" i="2"/>
  <c r="B14" i="2"/>
  <c r="E6" i="2"/>
  <c r="D8" i="2"/>
  <c r="D7" i="2"/>
  <c r="C7" i="2"/>
  <c r="B7" i="2"/>
  <c r="G15" i="2"/>
  <c r="G13" i="2"/>
  <c r="B12" i="2" s="1"/>
  <c r="F16" i="2"/>
  <c r="E16" i="2"/>
  <c r="D16" i="2"/>
  <c r="E4" i="2"/>
  <c r="C16" i="2"/>
  <c r="B16" i="2"/>
  <c r="B39" i="2" l="1"/>
  <c r="B40" i="2"/>
  <c r="B28" i="2"/>
  <c r="B29" i="2"/>
  <c r="B24" i="2"/>
  <c r="G52" i="2"/>
  <c r="B50" i="2"/>
  <c r="B47" i="2"/>
  <c r="B52" i="2"/>
  <c r="B48" i="2"/>
  <c r="B46" i="2"/>
  <c r="B51" i="2"/>
  <c r="B25" i="2"/>
  <c r="B36" i="2"/>
  <c r="B41" i="2"/>
  <c r="B42" i="2"/>
  <c r="B32" i="2"/>
  <c r="B37" i="2"/>
  <c r="B38" i="2"/>
  <c r="B22" i="2"/>
  <c r="B26" i="2"/>
  <c r="B30" i="2"/>
  <c r="B34" i="2"/>
  <c r="B21" i="2"/>
  <c r="B23" i="2"/>
  <c r="B27" i="2"/>
  <c r="B31" i="2"/>
  <c r="B35" i="2"/>
  <c r="G14" i="2"/>
  <c r="G16" i="2"/>
  <c r="E12" i="2"/>
  <c r="F12" i="2"/>
  <c r="C12" i="2"/>
  <c r="D12" i="2"/>
  <c r="E7" i="2"/>
  <c r="E5" i="2"/>
  <c r="E8" i="2"/>
  <c r="B3" i="2"/>
  <c r="D3" i="2"/>
  <c r="C3" i="2"/>
  <c r="G21" i="2" l="1"/>
  <c r="G45" i="2"/>
  <c r="G12" i="2"/>
  <c r="E3" i="2"/>
</calcChain>
</file>

<file path=xl/sharedStrings.xml><?xml version="1.0" encoding="utf-8"?>
<sst xmlns="http://schemas.openxmlformats.org/spreadsheetml/2006/main" count="110" uniqueCount="62">
  <si>
    <t>4 goed</t>
  </si>
  <si>
    <t>3 voldoende</t>
  </si>
  <si>
    <t>2 matig</t>
  </si>
  <si>
    <t>1 onvoldoende</t>
  </si>
  <si>
    <t>5 uitmuntend</t>
  </si>
  <si>
    <t>Totaal:</t>
  </si>
  <si>
    <t>Percentage</t>
  </si>
  <si>
    <t>UITSLUITING</t>
  </si>
  <si>
    <t>Totaal kwaliteit (max.)</t>
  </si>
  <si>
    <t>7.2 Kwaliteit van dienstverlening en service</t>
  </si>
  <si>
    <r>
      <t xml:space="preserve">Beter
</t>
    </r>
    <r>
      <rPr>
        <b/>
        <sz val="7"/>
        <color rgb="FFFFFFFF"/>
        <rFont val="Verdana"/>
        <family val="2"/>
      </rPr>
      <t>dan huidige oplossing</t>
    </r>
  </si>
  <si>
    <r>
      <t xml:space="preserve">Vergelijkbaar
</t>
    </r>
    <r>
      <rPr>
        <b/>
        <sz val="7"/>
        <color rgb="FFFFFFFF"/>
        <rFont val="Verdana"/>
        <family val="2"/>
      </rPr>
      <t>met huidige oplossing</t>
    </r>
  </si>
  <si>
    <r>
      <t xml:space="preserve">Acceptabel verbeterpunt
</t>
    </r>
    <r>
      <rPr>
        <b/>
        <sz val="7"/>
        <color rgb="FFFFFFFF"/>
        <rFont val="Verdana"/>
        <family val="2"/>
      </rPr>
      <t>met huidige oplossing</t>
    </r>
  </si>
  <si>
    <r>
      <t xml:space="preserve">Onacceptabel verbeterpunt
</t>
    </r>
    <r>
      <rPr>
        <b/>
        <sz val="7"/>
        <color rgb="FFFFFFFF"/>
        <rFont val="Verdana"/>
        <family val="2"/>
      </rPr>
      <t>met huidige oplossing</t>
    </r>
  </si>
  <si>
    <t>Item</t>
  </si>
  <si>
    <t xml:space="preserve">OVERIGE OPEN VRAGEN + TOELICHTING </t>
  </si>
  <si>
    <t>OPEN VRAAG 7.1 Projectaanpak totale levering</t>
  </si>
  <si>
    <t>SUB 1. plan van aanpak</t>
  </si>
  <si>
    <t>SUB 2. gespecificeerde offerte</t>
  </si>
  <si>
    <t>SUB 3. meerwaarde</t>
  </si>
  <si>
    <t>4. Mate van gebruiksvriendelijkheid GeoGebra</t>
  </si>
  <si>
    <t xml:space="preserve">5. De mate van gebruiksvriendelijkheid van de bediening van de grafische rekenmachine op het smartboard. </t>
  </si>
  <si>
    <t>(er komt geen toeslag BTW op de behaalde waarde)</t>
  </si>
  <si>
    <t>zal betreffende Inschrijver worden uitgesloten van verdere deelname.</t>
  </si>
  <si>
    <t xml:space="preserve">Opdrachtgever wil niet gunnen aan een Inschrijver met een dusdanige matige kwaliteit. </t>
  </si>
  <si>
    <t>7.3 Duurzaamheid</t>
  </si>
  <si>
    <t xml:space="preserve"> </t>
  </si>
  <si>
    <t>Indien een Inschrijver over ALLE open vragen (8 totaal) 3 of meer negatieve waarden (zowel matig als onvoldoende) behaald</t>
  </si>
  <si>
    <t>7.5 Proefopstelling aangeboden digibord</t>
  </si>
  <si>
    <t>1. 	Eenvoud opstarten en snelheid digibord werkend gebruiken (beoordelaar sluit een eigen device aan).</t>
  </si>
  <si>
    <t xml:space="preserve">7.5 Proefopstelling aangeboden digibord (BEOORDELING WISKUNDE DOCENTEN)
De docenten zullen met de eigen de device en software met het aangeboden digibord een proefles (zie bijlage 12) geven. </t>
  </si>
  <si>
    <t xml:space="preserve">1. Nauwkeurigheid van tekenen. </t>
  </si>
  <si>
    <t>2. Eenvoud van selecteren van constructiegereedschap (geodriehoek, passer, liniaal).</t>
  </si>
  <si>
    <t xml:space="preserve">Indien een inschrijver over ALLE items (5 totaal) 2 of meer negatieve waarden (matig) behaald zal betreffende inschrijver worden uitgesloten van verdere deelname. Opdrachtgever wil niet gunnen aan een inschrijver met een dusdanige matige kwaliteit. </t>
  </si>
  <si>
    <t>3. Gebruiksvriendelijkheid constructiegereedschap (geodriehoek, passer, liniaal).</t>
  </si>
  <si>
    <t xml:space="preserve">6. Aanwezig kleurenpalet. </t>
  </si>
  <si>
    <t xml:space="preserve">7. Eenvoud maken van rechte lijnen. </t>
  </si>
  <si>
    <t>2. 	Werking van de digitale pen (beoordelaar schrijft en tekent op het bord).</t>
  </si>
  <si>
    <t>7. 	Werking ‘freezen’ scherm (zie ook programma van eisen) waarbij de docent nog kan werken op de eigen device.</t>
  </si>
  <si>
    <t>8.	 Werking van elektrische lift en de gebruikersvriendelijkheid daarvan.</t>
  </si>
  <si>
    <t>10. 	Mate van bijgeluiden (koeling, brommen, zoemen).</t>
  </si>
  <si>
    <t xml:space="preserve">11.	 Veiligheid; eenvoud overnemen van het digibord door een ongeautoriseerde gebruiker (poging om via bluetooth en andere ingangen het scherm over te nemen). </t>
  </si>
  <si>
    <t>12. 	Scherpte beeld tot 8,5 meter en invalshoeken vanuit de lessets in het lokaal (met en zonder zonlicht van buiten), voor iedere Inschrijver gelijke positie.</t>
  </si>
  <si>
    <t>13.	 Kwaliteit knoppen en toegankelijkheid (aan/uit/overige) door deze veelvuldig (minimaal 10x) te gebruiken.</t>
  </si>
  <si>
    <t>14. 	Kwaliteit instructiekaart voor een docent.</t>
  </si>
  <si>
    <t>15. 	Kwaliteit glasplaat van het digibord, mate van gladheid (beoordelaar zal de glasplaat niet beschadigen).</t>
  </si>
  <si>
    <t>16. 	Kwaliteit/gebruikersvriendelijkheid van de afstandbediening (leesbaarheid, eenvoud, werking knoppen).</t>
  </si>
  <si>
    <t>17. 	Kwaliteit aansluitpunten toegankelijkheid en gebruikersvriendelijkheid (USB/USB-c/HDMI).</t>
  </si>
  <si>
    <t>18. 	Gebruiksgemak aansluitpunten, hoe makkelijk kun je erbij komen en hoe duidelijk is het welke stekker je waar in moet steken.</t>
  </si>
  <si>
    <t>19.	 Eenvoud koppeling met Airplay 2 en Chromecast 4K (of een alternatieve netwerk-onafhankelijk dienst) door dit aan te sluiten.</t>
  </si>
  <si>
    <t xml:space="preserve">20.	Gebruiksvriendelijkheid en snelheid browserfunctionaliteit. </t>
  </si>
  <si>
    <t xml:space="preserve">21. 	Kwaliteit en snelheid draadloze verbinding. </t>
  </si>
  <si>
    <t xml:space="preserve">3.	Werking gumfinctie van de digitale pen. </t>
  </si>
  <si>
    <t>4. 	 Werking touch met hand/ vinger (beoordelaar doet beide handelingen).</t>
  </si>
  <si>
    <t>5. Werking digitaal whiteboard; schrijffunctie en eenvoud van de bediening vanaf een device (dit wordt getest binnen de whiteboard functie van het scherm).</t>
  </si>
  <si>
    <t xml:space="preserve">6. Werking gumfunctie met hand/vinger (beoordelaar doet beide handelingen). </t>
  </si>
  <si>
    <t>22. 	Eenvoud en snelheid afsluiten (beoordelaar wil zo snel mogelijk afsluiten om naar een volgende les te kunnen gaan).</t>
  </si>
  <si>
    <t xml:space="preserve">Indien een inschrijver over ALLE items (22 totaal) 6 of meer negatieve waarden (zowel matig als onvoldoende) behaald zal betreffende inschrijver worden uitgesloten van verdere deelname. Opdrachtgever wil niet gunnen aan een inschrijver met een dusdanige matige kwaliteit. </t>
  </si>
  <si>
    <t>7.4 Ondersteuning docenten</t>
  </si>
  <si>
    <t>7.5 Updates en upgrades/ firmware en behoud veiligheid</t>
  </si>
  <si>
    <t>7.6 Marktontwikkelingen</t>
  </si>
  <si>
    <t>9. 	Geluid (spraak en muziek) van de ingebouwde luidsprekers.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</si>
</sst>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_);[Red]\(&quot;€&quot;\ #,##0.00\)"/>
    <numFmt numFmtId="44" formatCode="_(&quot;€&quot;\ * #,##0.00_);_(&quot;€&quot;\ * \(#,##0.00\);_(&quot;€&quot;\ * &quot;-&quot;??_);_(@_)"/>
    <numFmt numFmtId="164" formatCode="&quot;€&quot;\ #,##0.00"/>
  </numFmts>
  <fonts count="1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0"/>
      <name val="Verdana"/>
      <family val="2"/>
    </font>
    <font>
      <b/>
      <sz val="9"/>
      <color rgb="FF000000"/>
      <name val="Verdana"/>
      <family val="2"/>
    </font>
    <font>
      <b/>
      <sz val="9"/>
      <color rgb="FFFFFFFF"/>
      <name val="Verdana"/>
      <family val="2"/>
    </font>
    <font>
      <sz val="9"/>
      <color theme="1"/>
      <name val="Verdana"/>
      <family val="2"/>
    </font>
    <font>
      <sz val="9"/>
      <color rgb="FF000000"/>
      <name val="Verdana"/>
      <family val="2"/>
    </font>
    <font>
      <b/>
      <sz val="7"/>
      <color rgb="FFFFFFFF"/>
      <name val="Verdana"/>
      <family val="2"/>
    </font>
    <font>
      <b/>
      <sz val="8"/>
      <color rgb="FF000000"/>
      <name val="Verdana"/>
      <family val="2"/>
    </font>
    <font>
      <i/>
      <sz val="9"/>
      <color theme="1"/>
      <name val="Verdana"/>
      <family val="2"/>
    </font>
    <font>
      <b/>
      <sz val="18"/>
      <color theme="0"/>
      <name val="Verdana"/>
      <family val="2"/>
    </font>
    <font>
      <sz val="9"/>
      <color rgb="FFFF0000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2">
    <xf numFmtId="0" fontId="0" fillId="0" borderId="0" xfId="0"/>
    <xf numFmtId="0" fontId="4" fillId="3" borderId="3" xfId="0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justify" vertical="center" wrapText="1"/>
    </xf>
    <xf numFmtId="9" fontId="4" fillId="4" borderId="1" xfId="1" applyFont="1" applyFill="1" applyBorder="1" applyAlignment="1">
      <alignment horizontal="center" vertical="center" wrapText="1"/>
    </xf>
    <xf numFmtId="9" fontId="6" fillId="0" borderId="1" xfId="1" applyFont="1" applyBorder="1"/>
    <xf numFmtId="0" fontId="4" fillId="3" borderId="1" xfId="0" applyFont="1" applyFill="1" applyBorder="1" applyAlignment="1">
      <alignment horizontal="justify" vertical="center" wrapText="1"/>
    </xf>
    <xf numFmtId="8" fontId="6" fillId="2" borderId="1" xfId="0" applyNumberFormat="1" applyFont="1" applyFill="1" applyBorder="1" applyAlignment="1">
      <alignment horizontal="center" vertical="center" wrapText="1"/>
    </xf>
    <xf numFmtId="8" fontId="7" fillId="2" borderId="2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Border="1"/>
    <xf numFmtId="0" fontId="7" fillId="2" borderId="2" xfId="0" applyFont="1" applyFill="1" applyBorder="1" applyAlignment="1">
      <alignment horizontal="center" vertical="center" wrapText="1"/>
    </xf>
    <xf numFmtId="0" fontId="6" fillId="0" borderId="0" xfId="0" applyFont="1"/>
    <xf numFmtId="164" fontId="6" fillId="0" borderId="0" xfId="0" applyNumberFormat="1" applyFont="1"/>
    <xf numFmtId="44" fontId="6" fillId="0" borderId="0" xfId="2" applyFont="1"/>
    <xf numFmtId="164" fontId="6" fillId="7" borderId="1" xfId="0" applyNumberFormat="1" applyFont="1" applyFill="1" applyBorder="1"/>
    <xf numFmtId="164" fontId="6" fillId="7" borderId="1" xfId="0" applyNumberFormat="1" applyFont="1" applyFill="1" applyBorder="1" applyAlignment="1">
      <alignment vertical="center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justify" vertical="center" wrapText="1"/>
    </xf>
    <xf numFmtId="10" fontId="4" fillId="4" borderId="1" xfId="1" applyNumberFormat="1" applyFont="1" applyFill="1" applyBorder="1" applyAlignment="1">
      <alignment horizontal="center" vertical="center" wrapText="1"/>
    </xf>
    <xf numFmtId="10" fontId="7" fillId="0" borderId="8" xfId="0" applyNumberFormat="1" applyFont="1" applyBorder="1" applyAlignment="1">
      <alignment horizontal="center" vertical="center" wrapText="1"/>
    </xf>
    <xf numFmtId="0" fontId="10" fillId="8" borderId="9" xfId="0" applyFont="1" applyFill="1" applyBorder="1"/>
    <xf numFmtId="0" fontId="10" fillId="8" borderId="10" xfId="0" applyFont="1" applyFill="1" applyBorder="1"/>
    <xf numFmtId="0" fontId="10" fillId="8" borderId="11" xfId="0" applyFont="1" applyFill="1" applyBorder="1"/>
    <xf numFmtId="0" fontId="10" fillId="8" borderId="5" xfId="0" applyFont="1" applyFill="1" applyBorder="1"/>
    <xf numFmtId="0" fontId="10" fillId="8" borderId="0" xfId="0" applyFont="1" applyFill="1"/>
    <xf numFmtId="0" fontId="10" fillId="8" borderId="12" xfId="0" applyFont="1" applyFill="1" applyBorder="1"/>
    <xf numFmtId="0" fontId="10" fillId="8" borderId="13" xfId="0" applyFont="1" applyFill="1" applyBorder="1"/>
    <xf numFmtId="0" fontId="10" fillId="8" borderId="14" xfId="0" applyFont="1" applyFill="1" applyBorder="1"/>
    <xf numFmtId="0" fontId="10" fillId="8" borderId="4" xfId="0" applyFont="1" applyFill="1" applyBorder="1"/>
    <xf numFmtId="164" fontId="6" fillId="7" borderId="1" xfId="0" applyNumberFormat="1" applyFont="1" applyFill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8" fontId="6" fillId="0" borderId="1" xfId="0" applyNumberFormat="1" applyFont="1" applyBorder="1" applyAlignment="1">
      <alignment horizontal="center" vertical="center"/>
    </xf>
    <xf numFmtId="8" fontId="7" fillId="9" borderId="2" xfId="0" applyNumberFormat="1" applyFont="1" applyFill="1" applyBorder="1" applyAlignment="1">
      <alignment horizontal="center" vertical="center" wrapText="1"/>
    </xf>
    <xf numFmtId="8" fontId="6" fillId="9" borderId="1" xfId="0" applyNumberFormat="1" applyFont="1" applyFill="1" applyBorder="1"/>
    <xf numFmtId="0" fontId="4" fillId="9" borderId="2" xfId="0" applyFont="1" applyFill="1" applyBorder="1" applyAlignment="1">
      <alignment horizontal="center" vertical="center" wrapText="1"/>
    </xf>
    <xf numFmtId="8" fontId="7" fillId="9" borderId="4" xfId="0" applyNumberFormat="1" applyFont="1" applyFill="1" applyBorder="1" applyAlignment="1">
      <alignment horizontal="center" vertical="center" wrapText="1"/>
    </xf>
    <xf numFmtId="10" fontId="4" fillId="9" borderId="1" xfId="1" applyNumberFormat="1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9" fontId="6" fillId="0" borderId="1" xfId="1" applyFont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 wrapText="1"/>
    </xf>
    <xf numFmtId="164" fontId="12" fillId="0" borderId="1" xfId="0" applyNumberFormat="1" applyFont="1" applyBorder="1" applyAlignment="1">
      <alignment horizontal="center" vertical="center"/>
    </xf>
    <xf numFmtId="0" fontId="7" fillId="0" borderId="0" xfId="0" applyFont="1"/>
    <xf numFmtId="0" fontId="10" fillId="8" borderId="9" xfId="0" applyFont="1" applyFill="1" applyBorder="1" applyAlignment="1">
      <alignment horizontal="left" vertical="center" wrapText="1"/>
    </xf>
    <xf numFmtId="0" fontId="10" fillId="8" borderId="10" xfId="0" applyFont="1" applyFill="1" applyBorder="1" applyAlignment="1">
      <alignment horizontal="left" vertical="center" wrapText="1"/>
    </xf>
    <xf numFmtId="0" fontId="10" fillId="8" borderId="11" xfId="0" applyFont="1" applyFill="1" applyBorder="1" applyAlignment="1">
      <alignment horizontal="left" vertical="center" wrapText="1"/>
    </xf>
    <xf numFmtId="0" fontId="10" fillId="8" borderId="13" xfId="0" applyFont="1" applyFill="1" applyBorder="1" applyAlignment="1">
      <alignment horizontal="left" vertical="center" wrapText="1"/>
    </xf>
    <xf numFmtId="0" fontId="10" fillId="8" borderId="14" xfId="0" applyFont="1" applyFill="1" applyBorder="1" applyAlignment="1">
      <alignment horizontal="left" vertical="center" wrapText="1"/>
    </xf>
    <xf numFmtId="0" fontId="10" fillId="8" borderId="4" xfId="0" applyFont="1" applyFill="1" applyBorder="1" applyAlignment="1">
      <alignment horizontal="left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0" fontId="11" fillId="5" borderId="8" xfId="0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 vertical="center" wrapText="1"/>
    </xf>
    <xf numFmtId="0" fontId="10" fillId="8" borderId="5" xfId="0" applyFont="1" applyFill="1" applyBorder="1" applyAlignment="1">
      <alignment horizontal="left" vertical="center" wrapText="1"/>
    </xf>
    <xf numFmtId="0" fontId="10" fillId="8" borderId="0" xfId="0" applyFont="1" applyFill="1" applyAlignment="1">
      <alignment horizontal="left" vertical="center" wrapText="1"/>
    </xf>
    <xf numFmtId="0" fontId="10" fillId="8" borderId="12" xfId="0" applyFont="1" applyFill="1" applyBorder="1" applyAlignment="1">
      <alignment horizontal="left" vertical="center" wrapText="1"/>
    </xf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544036</xdr:colOff>
      <xdr:row>1</xdr:row>
      <xdr:rowOff>407069</xdr:rowOff>
    </xdr:from>
    <xdr:to>
      <xdr:col>6</xdr:col>
      <xdr:colOff>413520</xdr:colOff>
      <xdr:row>3</xdr:row>
      <xdr:rowOff>116357</xdr:rowOff>
    </xdr:to>
    <xdr:sp macro="" textlink="">
      <xdr:nvSpPr>
        <xdr:cNvPr id="7" name="Gestreepte pijl rechts 6">
          <a:extLst>
            <a:ext uri="{FF2B5EF4-FFF2-40B4-BE49-F238E27FC236}">
              <a16:creationId xmlns:a16="http://schemas.microsoft.com/office/drawing/2014/main" id="{ECD3C315-5443-78FB-4C58-6096ADD82979}"/>
            </a:ext>
          </a:extLst>
        </xdr:cNvPr>
        <xdr:cNvSpPr/>
      </xdr:nvSpPr>
      <xdr:spPr>
        <a:xfrm rot="1132808">
          <a:off x="9130647" y="1119680"/>
          <a:ext cx="1301762" cy="471288"/>
        </a:xfrm>
        <a:prstGeom prst="striped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 editAs="oneCell">
    <xdr:from>
      <xdr:col>6</xdr:col>
      <xdr:colOff>849696</xdr:colOff>
      <xdr:row>0</xdr:row>
      <xdr:rowOff>0</xdr:rowOff>
    </xdr:from>
    <xdr:to>
      <xdr:col>8</xdr:col>
      <xdr:colOff>515056</xdr:colOff>
      <xdr:row>1</xdr:row>
      <xdr:rowOff>543278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2D3A97B8-CBF5-8E4F-90C6-CDD3169009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576" b="11458"/>
        <a:stretch/>
      </xdr:blipFill>
      <xdr:spPr bwMode="auto">
        <a:xfrm>
          <a:off x="10819196" y="0"/>
          <a:ext cx="2332360" cy="178505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9C537-3B0E-1046-BD21-A197BD23E614}">
  <dimension ref="A1:N55"/>
  <sheetViews>
    <sheetView showGridLines="0" tabSelected="1" topLeftCell="A19" zoomScale="94" zoomScaleNormal="94" workbookViewId="0">
      <selection activeCell="F24" sqref="F24"/>
    </sheetView>
  </sheetViews>
  <sheetFormatPr baseColWidth="10" defaultColWidth="11" defaultRowHeight="12" x14ac:dyDescent="0.15"/>
  <cols>
    <col min="1" max="1" width="50.83203125" style="10" customWidth="1"/>
    <col min="2" max="7" width="18.83203125" style="10" customWidth="1"/>
    <col min="8" max="10" width="16.1640625" style="10" customWidth="1"/>
    <col min="11" max="16384" width="11" style="10"/>
  </cols>
  <sheetData>
    <row r="1" spans="1:12" ht="98" customHeight="1" thickBot="1" x14ac:dyDescent="0.2">
      <c r="A1" s="56" t="s">
        <v>16</v>
      </c>
      <c r="B1" s="56"/>
      <c r="C1" s="56"/>
      <c r="D1" s="56"/>
      <c r="E1" s="56"/>
      <c r="F1" s="56"/>
    </row>
    <row r="2" spans="1:12" ht="46" customHeight="1" thickBot="1" x14ac:dyDescent="0.2">
      <c r="A2" s="1"/>
      <c r="B2" s="17" t="s">
        <v>17</v>
      </c>
      <c r="C2" s="18" t="s">
        <v>18</v>
      </c>
      <c r="D2" s="18" t="s">
        <v>19</v>
      </c>
      <c r="E2" s="18" t="s">
        <v>5</v>
      </c>
    </row>
    <row r="3" spans="1:12" ht="26" customHeight="1" thickBot="1" x14ac:dyDescent="0.2">
      <c r="A3" s="2" t="s">
        <v>6</v>
      </c>
      <c r="B3" s="22">
        <f>B4/$E$4</f>
        <v>0.55555555555555558</v>
      </c>
      <c r="C3" s="22">
        <f>C4/$E$4</f>
        <v>0.22222222222222221</v>
      </c>
      <c r="D3" s="22">
        <f>D4/$E$4</f>
        <v>0.22222222222222221</v>
      </c>
      <c r="E3" s="4">
        <f>SUM(B3:D3)</f>
        <v>1</v>
      </c>
    </row>
    <row r="4" spans="1:12" ht="26" customHeight="1" thickBot="1" x14ac:dyDescent="0.2">
      <c r="A4" s="5" t="s">
        <v>4</v>
      </c>
      <c r="B4" s="6">
        <v>25000</v>
      </c>
      <c r="C4" s="6">
        <v>10000</v>
      </c>
      <c r="D4" s="6">
        <v>10000</v>
      </c>
      <c r="E4" s="13">
        <f>SUM(B4:D4)</f>
        <v>45000</v>
      </c>
      <c r="F4" s="11"/>
    </row>
    <row r="5" spans="1:12" ht="26" customHeight="1" thickBot="1" x14ac:dyDescent="0.2">
      <c r="A5" s="5" t="s">
        <v>0</v>
      </c>
      <c r="B5" s="7">
        <f>B4*0.9</f>
        <v>22500</v>
      </c>
      <c r="C5" s="7">
        <f t="shared" ref="C5:D5" si="0">C4*0.9</f>
        <v>9000</v>
      </c>
      <c r="D5" s="7">
        <f t="shared" si="0"/>
        <v>9000</v>
      </c>
      <c r="E5" s="13">
        <f>SUM(B5:D5)</f>
        <v>40500</v>
      </c>
    </row>
    <row r="6" spans="1:12" ht="26" customHeight="1" thickBot="1" x14ac:dyDescent="0.2">
      <c r="A6" s="5" t="s">
        <v>1</v>
      </c>
      <c r="B6" s="7">
        <v>0</v>
      </c>
      <c r="C6" s="7">
        <v>0</v>
      </c>
      <c r="D6" s="7">
        <v>0</v>
      </c>
      <c r="E6" s="13">
        <f>SUM(B6:D6)</f>
        <v>0</v>
      </c>
      <c r="F6" s="24" t="s">
        <v>27</v>
      </c>
      <c r="G6" s="25"/>
      <c r="H6" s="25"/>
      <c r="I6" s="25"/>
      <c r="J6" s="25"/>
      <c r="K6" s="25"/>
      <c r="L6" s="26"/>
    </row>
    <row r="7" spans="1:12" ht="26" customHeight="1" thickBot="1" x14ac:dyDescent="0.2">
      <c r="A7" s="5" t="s">
        <v>2</v>
      </c>
      <c r="B7" s="36">
        <f>(0-B4)*3</f>
        <v>-75000</v>
      </c>
      <c r="C7" s="36">
        <f>(0-C4)*3</f>
        <v>-30000</v>
      </c>
      <c r="D7" s="36">
        <f>(0-D4)*3</f>
        <v>-30000</v>
      </c>
      <c r="E7" s="37">
        <f>SUM(D7+C7+B7)</f>
        <v>-135000</v>
      </c>
      <c r="F7" s="27" t="s">
        <v>23</v>
      </c>
      <c r="G7" s="28"/>
      <c r="H7" s="28"/>
      <c r="I7" s="28"/>
      <c r="J7" s="28"/>
      <c r="K7" s="28"/>
      <c r="L7" s="29"/>
    </row>
    <row r="8" spans="1:12" ht="26" customHeight="1" thickBot="1" x14ac:dyDescent="0.2">
      <c r="A8" s="5" t="s">
        <v>3</v>
      </c>
      <c r="B8" s="38" t="s">
        <v>7</v>
      </c>
      <c r="C8" s="38" t="s">
        <v>7</v>
      </c>
      <c r="D8" s="39">
        <f>(0-D4)*6</f>
        <v>-60000</v>
      </c>
      <c r="E8" s="37">
        <f>SUM(D8+C7+B7)</f>
        <v>-165000</v>
      </c>
      <c r="F8" s="30" t="s">
        <v>24</v>
      </c>
      <c r="G8" s="31"/>
      <c r="H8" s="31"/>
      <c r="I8" s="31"/>
      <c r="J8" s="31"/>
      <c r="K8" s="31"/>
      <c r="L8" s="32"/>
    </row>
    <row r="9" spans="1:12" ht="17" customHeight="1" thickBot="1" x14ac:dyDescent="0.2">
      <c r="A9" s="19"/>
      <c r="B9" s="20"/>
      <c r="C9" s="20"/>
    </row>
    <row r="10" spans="1:12" ht="50" customHeight="1" thickBot="1" x14ac:dyDescent="0.2">
      <c r="A10" s="56" t="s">
        <v>15</v>
      </c>
      <c r="B10" s="57"/>
      <c r="C10" s="57"/>
      <c r="D10" s="57"/>
      <c r="E10" s="57"/>
      <c r="F10" s="57"/>
      <c r="G10" s="58"/>
    </row>
    <row r="11" spans="1:12" ht="46" customHeight="1" thickBot="1" x14ac:dyDescent="0.2">
      <c r="A11" s="1"/>
      <c r="B11" s="17" t="s">
        <v>9</v>
      </c>
      <c r="C11" s="17" t="s">
        <v>25</v>
      </c>
      <c r="D11" s="17" t="s">
        <v>58</v>
      </c>
      <c r="E11" s="17" t="s">
        <v>59</v>
      </c>
      <c r="F11" s="17" t="s">
        <v>60</v>
      </c>
      <c r="G11" s="17" t="s">
        <v>5</v>
      </c>
    </row>
    <row r="12" spans="1:12" ht="26" customHeight="1" thickBot="1" x14ac:dyDescent="0.2">
      <c r="A12" s="2" t="s">
        <v>6</v>
      </c>
      <c r="B12" s="40">
        <f>B13/$G$13</f>
        <v>0.43478260869565216</v>
      </c>
      <c r="C12" s="40">
        <f>C13/$G$13</f>
        <v>8.6956521739130432E-2</v>
      </c>
      <c r="D12" s="40">
        <f>D13/$G$13</f>
        <v>0.21739130434782608</v>
      </c>
      <c r="E12" s="40">
        <f>E13/$G$13</f>
        <v>0.13043478260869565</v>
      </c>
      <c r="F12" s="40">
        <f>F13/$G$13</f>
        <v>0.13043478260869565</v>
      </c>
      <c r="G12" s="4">
        <f>SUM(B12:F12)</f>
        <v>1</v>
      </c>
    </row>
    <row r="13" spans="1:12" ht="26" customHeight="1" thickBot="1" x14ac:dyDescent="0.2">
      <c r="A13" s="5" t="s">
        <v>4</v>
      </c>
      <c r="B13" s="6">
        <v>50000</v>
      </c>
      <c r="C13" s="6">
        <v>10000</v>
      </c>
      <c r="D13" s="6">
        <v>25000</v>
      </c>
      <c r="E13" s="6">
        <v>15000</v>
      </c>
      <c r="F13" s="6">
        <v>15000</v>
      </c>
      <c r="G13" s="13">
        <f>SUM(B13:F13)</f>
        <v>115000</v>
      </c>
    </row>
    <row r="14" spans="1:12" ht="26" customHeight="1" thickBot="1" x14ac:dyDescent="0.2">
      <c r="A14" s="5" t="s">
        <v>0</v>
      </c>
      <c r="B14" s="7">
        <f>B13*0.9</f>
        <v>45000</v>
      </c>
      <c r="C14" s="7">
        <f t="shared" ref="C14:F14" si="1">C13*0.9</f>
        <v>9000</v>
      </c>
      <c r="D14" s="7">
        <f t="shared" si="1"/>
        <v>22500</v>
      </c>
      <c r="E14" s="7">
        <f t="shared" si="1"/>
        <v>13500</v>
      </c>
      <c r="F14" s="7">
        <f t="shared" si="1"/>
        <v>13500</v>
      </c>
      <c r="G14" s="13">
        <f>SUM(B14:F14)</f>
        <v>103500</v>
      </c>
    </row>
    <row r="15" spans="1:12" ht="26" customHeight="1" thickBot="1" x14ac:dyDescent="0.2">
      <c r="A15" s="5" t="s">
        <v>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13">
        <f>SUM(B15:F15)</f>
        <v>0</v>
      </c>
    </row>
    <row r="16" spans="1:12" ht="26" customHeight="1" thickBot="1" x14ac:dyDescent="0.2">
      <c r="A16" s="5" t="s">
        <v>2</v>
      </c>
      <c r="B16" s="36">
        <f>(0-B13)*2</f>
        <v>-100000</v>
      </c>
      <c r="C16" s="36">
        <f t="shared" ref="C16:D16" si="2">(0-C13)*2</f>
        <v>-20000</v>
      </c>
      <c r="D16" s="36">
        <f t="shared" si="2"/>
        <v>-50000</v>
      </c>
      <c r="E16" s="36">
        <f t="shared" ref="E16:F16" si="3">(0-E13)*2</f>
        <v>-30000</v>
      </c>
      <c r="F16" s="36">
        <f t="shared" si="3"/>
        <v>-30000</v>
      </c>
      <c r="G16" s="37">
        <f>SUM(F16+E16+D16+C16+B16)</f>
        <v>-230000</v>
      </c>
    </row>
    <row r="17" spans="1:14" ht="26" customHeight="1" thickBot="1" x14ac:dyDescent="0.2">
      <c r="A17" s="5" t="s">
        <v>3</v>
      </c>
      <c r="B17" s="41" t="s">
        <v>7</v>
      </c>
      <c r="C17" s="41" t="s">
        <v>7</v>
      </c>
      <c r="D17" s="41" t="s">
        <v>7</v>
      </c>
      <c r="E17" s="41" t="s">
        <v>7</v>
      </c>
      <c r="F17" s="41" t="s">
        <v>7</v>
      </c>
      <c r="G17" s="37" t="s">
        <v>26</v>
      </c>
    </row>
    <row r="18" spans="1:14" ht="17" customHeight="1" thickBot="1" x14ac:dyDescent="0.2">
      <c r="A18" s="19"/>
      <c r="B18" s="20"/>
    </row>
    <row r="19" spans="1:14" ht="34" customHeight="1" thickBot="1" x14ac:dyDescent="0.2">
      <c r="A19" s="53" t="s">
        <v>28</v>
      </c>
      <c r="B19" s="54"/>
      <c r="C19" s="54"/>
      <c r="D19" s="54"/>
      <c r="E19" s="54"/>
      <c r="F19" s="55"/>
    </row>
    <row r="20" spans="1:14" ht="46" customHeight="1" thickBot="1" x14ac:dyDescent="0.2">
      <c r="A20" s="1" t="s">
        <v>14</v>
      </c>
      <c r="B20" s="1"/>
      <c r="C20" s="17" t="s">
        <v>10</v>
      </c>
      <c r="D20" s="18" t="s">
        <v>11</v>
      </c>
      <c r="E20" s="18" t="s">
        <v>12</v>
      </c>
      <c r="F20" s="18" t="s">
        <v>13</v>
      </c>
      <c r="G20" s="42" t="s">
        <v>5</v>
      </c>
    </row>
    <row r="21" spans="1:14" ht="35" customHeight="1" thickBot="1" x14ac:dyDescent="0.2">
      <c r="A21" s="21" t="s">
        <v>29</v>
      </c>
      <c r="B21" s="22">
        <f t="shared" ref="B21:B42" si="4">C21/$G$42</f>
        <v>4.5454545454545456E-2</v>
      </c>
      <c r="C21" s="6">
        <v>2000</v>
      </c>
      <c r="D21" s="7">
        <v>0</v>
      </c>
      <c r="E21" s="6">
        <f>(0-C21)*4</f>
        <v>-8000</v>
      </c>
      <c r="F21" s="9" t="s">
        <v>7</v>
      </c>
      <c r="G21" s="43">
        <f>SUM(B21:B42)</f>
        <v>0.99999999999999967</v>
      </c>
      <c r="H21" s="11"/>
    </row>
    <row r="22" spans="1:14" ht="35" customHeight="1" thickBot="1" x14ac:dyDescent="0.2">
      <c r="A22" s="21" t="s">
        <v>37</v>
      </c>
      <c r="B22" s="22">
        <f t="shared" si="4"/>
        <v>4.5454545454545456E-2</v>
      </c>
      <c r="C22" s="6">
        <v>2000</v>
      </c>
      <c r="D22" s="7">
        <v>0</v>
      </c>
      <c r="E22" s="6">
        <f t="shared" ref="E22:E41" si="5">(0-C22)*4</f>
        <v>-8000</v>
      </c>
      <c r="F22" s="9" t="s">
        <v>7</v>
      </c>
      <c r="G22" s="8"/>
    </row>
    <row r="23" spans="1:14" ht="35" customHeight="1" thickBot="1" x14ac:dyDescent="0.2">
      <c r="A23" s="21" t="s">
        <v>52</v>
      </c>
      <c r="B23" s="22">
        <f t="shared" si="4"/>
        <v>4.5454545454545456E-2</v>
      </c>
      <c r="C23" s="6">
        <v>2000</v>
      </c>
      <c r="D23" s="7">
        <v>0</v>
      </c>
      <c r="E23" s="6">
        <f t="shared" si="5"/>
        <v>-8000</v>
      </c>
      <c r="F23" s="9" t="s">
        <v>7</v>
      </c>
      <c r="G23" s="8"/>
    </row>
    <row r="24" spans="1:14" ht="35" customHeight="1" thickBot="1" x14ac:dyDescent="0.2">
      <c r="A24" s="21" t="s">
        <v>53</v>
      </c>
      <c r="B24" s="22">
        <f t="shared" si="4"/>
        <v>4.5454545454545456E-2</v>
      </c>
      <c r="C24" s="6">
        <v>2000</v>
      </c>
      <c r="D24" s="7">
        <v>0</v>
      </c>
      <c r="E24" s="6">
        <f t="shared" si="5"/>
        <v>-8000</v>
      </c>
      <c r="F24" s="9" t="s">
        <v>7</v>
      </c>
      <c r="G24" s="8"/>
    </row>
    <row r="25" spans="1:14" ht="35" customHeight="1" thickBot="1" x14ac:dyDescent="0.2">
      <c r="A25" s="21" t="s">
        <v>54</v>
      </c>
      <c r="B25" s="22">
        <f t="shared" si="4"/>
        <v>4.5454545454545456E-2</v>
      </c>
      <c r="C25" s="6">
        <v>2000</v>
      </c>
      <c r="D25" s="7">
        <v>0</v>
      </c>
      <c r="E25" s="6">
        <f t="shared" si="5"/>
        <v>-8000</v>
      </c>
      <c r="F25" s="9" t="s">
        <v>7</v>
      </c>
      <c r="G25" s="8"/>
    </row>
    <row r="26" spans="1:14" ht="35" customHeight="1" thickBot="1" x14ac:dyDescent="0.2">
      <c r="A26" s="21" t="s">
        <v>55</v>
      </c>
      <c r="B26" s="22">
        <f t="shared" si="4"/>
        <v>4.5454545454545456E-2</v>
      </c>
      <c r="C26" s="6">
        <v>2000</v>
      </c>
      <c r="D26" s="7">
        <v>0</v>
      </c>
      <c r="E26" s="6">
        <f t="shared" si="5"/>
        <v>-8000</v>
      </c>
      <c r="F26" s="9" t="s">
        <v>7</v>
      </c>
      <c r="G26" s="8"/>
      <c r="M26" s="46"/>
      <c r="N26" s="46"/>
    </row>
    <row r="27" spans="1:14" ht="35" customHeight="1" thickBot="1" x14ac:dyDescent="0.2">
      <c r="A27" s="21" t="s">
        <v>38</v>
      </c>
      <c r="B27" s="22">
        <f t="shared" si="4"/>
        <v>4.5454545454545456E-2</v>
      </c>
      <c r="C27" s="6">
        <v>2000</v>
      </c>
      <c r="D27" s="7">
        <v>0</v>
      </c>
      <c r="E27" s="6">
        <f t="shared" si="5"/>
        <v>-8000</v>
      </c>
      <c r="F27" s="9" t="s">
        <v>7</v>
      </c>
      <c r="G27" s="8"/>
      <c r="M27" s="46"/>
    </row>
    <row r="28" spans="1:14" ht="35" customHeight="1" thickBot="1" x14ac:dyDescent="0.2">
      <c r="A28" s="44" t="s">
        <v>39</v>
      </c>
      <c r="B28" s="22">
        <f t="shared" si="4"/>
        <v>4.5454545454545456E-2</v>
      </c>
      <c r="C28" s="6">
        <v>2000</v>
      </c>
      <c r="D28" s="7">
        <v>0</v>
      </c>
      <c r="E28" s="6">
        <f t="shared" si="5"/>
        <v>-8000</v>
      </c>
      <c r="F28" s="9" t="s">
        <v>7</v>
      </c>
      <c r="G28" s="8"/>
      <c r="H28" s="47" t="s">
        <v>57</v>
      </c>
      <c r="I28" s="48"/>
      <c r="J28" s="49"/>
    </row>
    <row r="29" spans="1:14" ht="35" customHeight="1" thickBot="1" x14ac:dyDescent="0.2">
      <c r="A29" s="21" t="s">
        <v>61</v>
      </c>
      <c r="B29" s="22">
        <f t="shared" si="4"/>
        <v>4.5454545454545456E-2</v>
      </c>
      <c r="C29" s="6">
        <v>2000</v>
      </c>
      <c r="D29" s="7">
        <v>0</v>
      </c>
      <c r="E29" s="6">
        <f t="shared" si="5"/>
        <v>-8000</v>
      </c>
      <c r="F29" s="9" t="s">
        <v>7</v>
      </c>
      <c r="G29" s="8"/>
      <c r="H29" s="59"/>
      <c r="I29" s="60"/>
      <c r="J29" s="61"/>
    </row>
    <row r="30" spans="1:14" ht="35" customHeight="1" thickBot="1" x14ac:dyDescent="0.2">
      <c r="A30" s="21" t="s">
        <v>40</v>
      </c>
      <c r="B30" s="22">
        <f t="shared" si="4"/>
        <v>4.5454545454545456E-2</v>
      </c>
      <c r="C30" s="6">
        <v>2000</v>
      </c>
      <c r="D30" s="7">
        <v>0</v>
      </c>
      <c r="E30" s="6">
        <f t="shared" si="5"/>
        <v>-8000</v>
      </c>
      <c r="F30" s="9" t="s">
        <v>7</v>
      </c>
      <c r="G30" s="8"/>
      <c r="H30" s="50"/>
      <c r="I30" s="51"/>
      <c r="J30" s="52"/>
    </row>
    <row r="31" spans="1:14" ht="35" customHeight="1" thickBot="1" x14ac:dyDescent="0.2">
      <c r="A31" s="21" t="s">
        <v>41</v>
      </c>
      <c r="B31" s="22">
        <f t="shared" si="4"/>
        <v>4.5454545454545456E-2</v>
      </c>
      <c r="C31" s="6">
        <v>2000</v>
      </c>
      <c r="D31" s="7">
        <v>0</v>
      </c>
      <c r="E31" s="6">
        <f t="shared" si="5"/>
        <v>-8000</v>
      </c>
      <c r="F31" s="9" t="s">
        <v>7</v>
      </c>
      <c r="G31" s="8"/>
    </row>
    <row r="32" spans="1:14" ht="35" customHeight="1" thickBot="1" x14ac:dyDescent="0.2">
      <c r="A32" s="21" t="s">
        <v>42</v>
      </c>
      <c r="B32" s="22">
        <f t="shared" si="4"/>
        <v>4.5454545454545456E-2</v>
      </c>
      <c r="C32" s="6">
        <v>2000</v>
      </c>
      <c r="D32" s="7">
        <v>0</v>
      </c>
      <c r="E32" s="6">
        <f t="shared" si="5"/>
        <v>-8000</v>
      </c>
      <c r="F32" s="9" t="s">
        <v>7</v>
      </c>
      <c r="G32" s="8"/>
    </row>
    <row r="33" spans="1:9" ht="35" customHeight="1" thickBot="1" x14ac:dyDescent="0.2">
      <c r="A33" s="21" t="s">
        <v>43</v>
      </c>
      <c r="B33" s="22">
        <f t="shared" si="4"/>
        <v>4.5454545454545456E-2</v>
      </c>
      <c r="C33" s="6">
        <v>2000</v>
      </c>
      <c r="D33" s="7">
        <v>0</v>
      </c>
      <c r="E33" s="6">
        <f t="shared" si="5"/>
        <v>-8000</v>
      </c>
      <c r="F33" s="9" t="s">
        <v>7</v>
      </c>
      <c r="G33" s="8"/>
    </row>
    <row r="34" spans="1:9" ht="35" customHeight="1" thickBot="1" x14ac:dyDescent="0.2">
      <c r="A34" s="21" t="s">
        <v>44</v>
      </c>
      <c r="B34" s="22">
        <f t="shared" si="4"/>
        <v>4.5454545454545456E-2</v>
      </c>
      <c r="C34" s="6">
        <v>2000</v>
      </c>
      <c r="D34" s="7">
        <v>0</v>
      </c>
      <c r="E34" s="6">
        <f t="shared" si="5"/>
        <v>-8000</v>
      </c>
      <c r="F34" s="9" t="s">
        <v>7</v>
      </c>
      <c r="G34" s="8"/>
    </row>
    <row r="35" spans="1:9" ht="35" customHeight="1" thickBot="1" x14ac:dyDescent="0.2">
      <c r="A35" s="21" t="s">
        <v>45</v>
      </c>
      <c r="B35" s="22">
        <f t="shared" si="4"/>
        <v>4.5454545454545456E-2</v>
      </c>
      <c r="C35" s="6">
        <v>2000</v>
      </c>
      <c r="D35" s="7">
        <v>0</v>
      </c>
      <c r="E35" s="6">
        <f t="shared" si="5"/>
        <v>-8000</v>
      </c>
      <c r="F35" s="9" t="s">
        <v>7</v>
      </c>
      <c r="G35" s="8"/>
    </row>
    <row r="36" spans="1:9" ht="35" customHeight="1" thickBot="1" x14ac:dyDescent="0.2">
      <c r="A36" s="21" t="s">
        <v>46</v>
      </c>
      <c r="B36" s="22">
        <f t="shared" si="4"/>
        <v>4.5454545454545456E-2</v>
      </c>
      <c r="C36" s="6">
        <v>2000</v>
      </c>
      <c r="D36" s="7">
        <v>0</v>
      </c>
      <c r="E36" s="6">
        <f t="shared" si="5"/>
        <v>-8000</v>
      </c>
      <c r="F36" s="9" t="s">
        <v>7</v>
      </c>
      <c r="G36" s="8"/>
    </row>
    <row r="37" spans="1:9" ht="35" customHeight="1" thickBot="1" x14ac:dyDescent="0.2">
      <c r="A37" s="21" t="s">
        <v>47</v>
      </c>
      <c r="B37" s="22">
        <f t="shared" si="4"/>
        <v>4.5454545454545456E-2</v>
      </c>
      <c r="C37" s="6">
        <v>2000</v>
      </c>
      <c r="D37" s="7">
        <v>0</v>
      </c>
      <c r="E37" s="6">
        <f t="shared" si="5"/>
        <v>-8000</v>
      </c>
      <c r="F37" s="9" t="s">
        <v>7</v>
      </c>
      <c r="G37" s="8"/>
    </row>
    <row r="38" spans="1:9" ht="35" customHeight="1" thickBot="1" x14ac:dyDescent="0.2">
      <c r="A38" s="21" t="s">
        <v>48</v>
      </c>
      <c r="B38" s="22">
        <f t="shared" si="4"/>
        <v>4.5454545454545456E-2</v>
      </c>
      <c r="C38" s="6">
        <v>2000</v>
      </c>
      <c r="D38" s="7">
        <v>0</v>
      </c>
      <c r="E38" s="6">
        <f t="shared" si="5"/>
        <v>-8000</v>
      </c>
      <c r="F38" s="9" t="s">
        <v>7</v>
      </c>
      <c r="G38" s="8"/>
    </row>
    <row r="39" spans="1:9" ht="35" customHeight="1" thickBot="1" x14ac:dyDescent="0.2">
      <c r="A39" s="21" t="s">
        <v>49</v>
      </c>
      <c r="B39" s="22">
        <f t="shared" si="4"/>
        <v>4.5454545454545456E-2</v>
      </c>
      <c r="C39" s="6">
        <v>2000</v>
      </c>
      <c r="D39" s="7">
        <v>0</v>
      </c>
      <c r="E39" s="6">
        <f t="shared" si="5"/>
        <v>-8000</v>
      </c>
      <c r="F39" s="9" t="s">
        <v>7</v>
      </c>
      <c r="G39" s="45"/>
    </row>
    <row r="40" spans="1:9" ht="35" customHeight="1" thickBot="1" x14ac:dyDescent="0.2">
      <c r="A40" s="21" t="s">
        <v>50</v>
      </c>
      <c r="B40" s="22">
        <f t="shared" si="4"/>
        <v>4.5454545454545456E-2</v>
      </c>
      <c r="C40" s="6">
        <v>2000</v>
      </c>
      <c r="D40" s="7">
        <v>0</v>
      </c>
      <c r="E40" s="6">
        <f t="shared" si="5"/>
        <v>-8000</v>
      </c>
      <c r="F40" s="9" t="s">
        <v>7</v>
      </c>
      <c r="G40" s="45"/>
    </row>
    <row r="41" spans="1:9" ht="35" customHeight="1" thickBot="1" x14ac:dyDescent="0.2">
      <c r="A41" s="21" t="s">
        <v>51</v>
      </c>
      <c r="B41" s="22">
        <f t="shared" si="4"/>
        <v>4.5454545454545456E-2</v>
      </c>
      <c r="C41" s="6">
        <v>2000</v>
      </c>
      <c r="D41" s="7">
        <v>0</v>
      </c>
      <c r="E41" s="6">
        <f t="shared" si="5"/>
        <v>-8000</v>
      </c>
      <c r="F41" s="9" t="s">
        <v>7</v>
      </c>
      <c r="G41" s="45"/>
    </row>
    <row r="42" spans="1:9" ht="35" customHeight="1" thickBot="1" x14ac:dyDescent="0.2">
      <c r="A42" s="21" t="s">
        <v>56</v>
      </c>
      <c r="B42" s="22">
        <f t="shared" si="4"/>
        <v>4.5454545454545456E-2</v>
      </c>
      <c r="C42" s="6">
        <v>2000</v>
      </c>
      <c r="D42" s="7">
        <v>0</v>
      </c>
      <c r="E42" s="6">
        <f>(0-C42)*4</f>
        <v>-8000</v>
      </c>
      <c r="F42" s="9" t="s">
        <v>7</v>
      </c>
      <c r="G42" s="33">
        <f>SUM(C21:C42)</f>
        <v>44000</v>
      </c>
    </row>
    <row r="43" spans="1:9" ht="17" customHeight="1" thickBot="1" x14ac:dyDescent="0.2">
      <c r="A43" s="15"/>
      <c r="B43" s="23"/>
      <c r="C43" s="16"/>
    </row>
    <row r="44" spans="1:9" ht="34" customHeight="1" thickBot="1" x14ac:dyDescent="0.2">
      <c r="A44" s="53" t="s">
        <v>30</v>
      </c>
      <c r="B44" s="54"/>
      <c r="C44" s="54"/>
      <c r="D44" s="54"/>
      <c r="E44" s="54"/>
      <c r="F44" s="55"/>
      <c r="G44" s="42" t="s">
        <v>5</v>
      </c>
    </row>
    <row r="45" spans="1:9" ht="46" customHeight="1" thickBot="1" x14ac:dyDescent="0.2">
      <c r="A45" s="1"/>
      <c r="B45" s="1"/>
      <c r="C45" s="17" t="s">
        <v>10</v>
      </c>
      <c r="D45" s="18" t="s">
        <v>11</v>
      </c>
      <c r="E45" s="18" t="s">
        <v>12</v>
      </c>
      <c r="F45" s="18" t="s">
        <v>13</v>
      </c>
      <c r="G45" s="43">
        <f>SUM(B46:B52)</f>
        <v>0.99999999999999978</v>
      </c>
    </row>
    <row r="46" spans="1:9" ht="37" customHeight="1" thickBot="1" x14ac:dyDescent="0.2">
      <c r="A46" s="21" t="s">
        <v>31</v>
      </c>
      <c r="B46" s="3">
        <f t="shared" ref="B46:B52" si="6">C46/$G$46</f>
        <v>0.14285714285714285</v>
      </c>
      <c r="C46" s="6">
        <v>1000</v>
      </c>
      <c r="D46" s="7">
        <v>0</v>
      </c>
      <c r="E46" s="6">
        <f t="shared" ref="E46:E52" si="7">(0-C46)*4</f>
        <v>-4000</v>
      </c>
      <c r="F46" s="9" t="s">
        <v>7</v>
      </c>
      <c r="G46" s="33">
        <f>SUM(C46:C52)</f>
        <v>7000</v>
      </c>
      <c r="H46" s="11"/>
    </row>
    <row r="47" spans="1:9" ht="37" customHeight="1" thickBot="1" x14ac:dyDescent="0.2">
      <c r="A47" s="21" t="s">
        <v>32</v>
      </c>
      <c r="B47" s="3">
        <f t="shared" si="6"/>
        <v>0.14285714285714285</v>
      </c>
      <c r="C47" s="6">
        <v>1000</v>
      </c>
      <c r="D47" s="7">
        <v>0</v>
      </c>
      <c r="E47" s="6">
        <f t="shared" si="7"/>
        <v>-4000</v>
      </c>
      <c r="F47" s="9" t="s">
        <v>7</v>
      </c>
      <c r="G47" s="47" t="s">
        <v>33</v>
      </c>
      <c r="H47" s="48"/>
      <c r="I47" s="49"/>
    </row>
    <row r="48" spans="1:9" ht="37" customHeight="1" thickBot="1" x14ac:dyDescent="0.2">
      <c r="A48" s="21" t="s">
        <v>34</v>
      </c>
      <c r="B48" s="3">
        <f t="shared" si="6"/>
        <v>0.14285714285714285</v>
      </c>
      <c r="C48" s="6">
        <v>1000</v>
      </c>
      <c r="D48" s="7">
        <v>0</v>
      </c>
      <c r="E48" s="6">
        <f t="shared" si="7"/>
        <v>-4000</v>
      </c>
      <c r="F48" s="9" t="s">
        <v>7</v>
      </c>
      <c r="G48" s="50"/>
      <c r="H48" s="51"/>
      <c r="I48" s="52"/>
    </row>
    <row r="49" spans="1:7" ht="37" customHeight="1" thickBot="1" x14ac:dyDescent="0.2">
      <c r="A49" s="21" t="s">
        <v>20</v>
      </c>
      <c r="B49" s="3">
        <f t="shared" si="6"/>
        <v>0.14285714285714285</v>
      </c>
      <c r="C49" s="6">
        <v>1000</v>
      </c>
      <c r="D49" s="7">
        <v>0</v>
      </c>
      <c r="E49" s="6">
        <f t="shared" si="7"/>
        <v>-4000</v>
      </c>
      <c r="F49" s="9" t="s">
        <v>7</v>
      </c>
    </row>
    <row r="50" spans="1:7" ht="37" customHeight="1" thickBot="1" x14ac:dyDescent="0.2">
      <c r="A50" s="21" t="s">
        <v>21</v>
      </c>
      <c r="B50" s="3">
        <f t="shared" si="6"/>
        <v>0.14285714285714285</v>
      </c>
      <c r="C50" s="6">
        <v>1000</v>
      </c>
      <c r="D50" s="7">
        <v>0</v>
      </c>
      <c r="E50" s="6">
        <f t="shared" si="7"/>
        <v>-4000</v>
      </c>
      <c r="F50" s="9" t="s">
        <v>7</v>
      </c>
    </row>
    <row r="51" spans="1:7" ht="37" customHeight="1" thickBot="1" x14ac:dyDescent="0.2">
      <c r="A51" s="21" t="s">
        <v>35</v>
      </c>
      <c r="B51" s="3">
        <f t="shared" si="6"/>
        <v>0.14285714285714285</v>
      </c>
      <c r="C51" s="6">
        <v>1000</v>
      </c>
      <c r="D51" s="7">
        <v>0</v>
      </c>
      <c r="E51" s="6">
        <f t="shared" si="7"/>
        <v>-4000</v>
      </c>
      <c r="F51" s="9" t="s">
        <v>7</v>
      </c>
    </row>
    <row r="52" spans="1:7" ht="37" customHeight="1" thickBot="1" x14ac:dyDescent="0.2">
      <c r="A52" s="21" t="s">
        <v>36</v>
      </c>
      <c r="B52" s="3">
        <f t="shared" si="6"/>
        <v>0.14285714285714285</v>
      </c>
      <c r="C52" s="6">
        <v>1000</v>
      </c>
      <c r="D52" s="7">
        <v>0</v>
      </c>
      <c r="E52" s="6">
        <f t="shared" si="7"/>
        <v>-4000</v>
      </c>
      <c r="F52" s="9" t="s">
        <v>7</v>
      </c>
      <c r="G52" s="35">
        <f>SUM(E46:E52)</f>
        <v>-28000</v>
      </c>
    </row>
    <row r="53" spans="1:7" ht="17" customHeight="1" thickBot="1" x14ac:dyDescent="0.2">
      <c r="A53" s="15"/>
      <c r="B53" s="16"/>
      <c r="C53" s="20"/>
    </row>
    <row r="54" spans="1:7" ht="37" customHeight="1" thickBot="1" x14ac:dyDescent="0.2">
      <c r="A54" s="5" t="s">
        <v>8</v>
      </c>
      <c r="B54" s="14">
        <f>E4+G13+G42+G46</f>
        <v>211000</v>
      </c>
      <c r="C54" s="34" t="s">
        <v>22</v>
      </c>
      <c r="D54" s="12"/>
    </row>
    <row r="55" spans="1:7" x14ac:dyDescent="0.15">
      <c r="F55" s="12"/>
      <c r="G55" s="12"/>
    </row>
  </sheetData>
  <sheetProtection algorithmName="SHA-512" hashValue="qofXssETAdEuHJUx1os/DqVW5a+IDFwBEjmH8ZlpT/C+j18PNYmOkDwbmcimbjszWDA7otCAwpgmynEulJSFFA==" saltValue="5jtrCFuyDc0RolndLJi32A==" spinCount="100000" sheet="1" objects="1" scenarios="1"/>
  <mergeCells count="6">
    <mergeCell ref="G47:I48"/>
    <mergeCell ref="A44:F44"/>
    <mergeCell ref="A1:F1"/>
    <mergeCell ref="A19:F19"/>
    <mergeCell ref="A10:G10"/>
    <mergeCell ref="H28:J30"/>
  </mergeCells>
  <phoneticPr fontId="2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4" ma:contentTypeDescription="Een nieuw document maken." ma:contentTypeScope="" ma:versionID="3964b3e97eed59d4853bd82781d2fd6c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5949da5f1733bfa4c68f9f548d1c0cfe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4D07367-B6BE-4118-BD13-7ED57C271E12}"/>
</file>

<file path=customXml/itemProps2.xml><?xml version="1.0" encoding="utf-8"?>
<ds:datastoreItem xmlns:ds="http://schemas.openxmlformats.org/officeDocument/2006/customXml" ds:itemID="{91F10953-D48B-40FA-92D2-428186D91645}">
  <ds:schemaRefs>
    <ds:schemaRef ds:uri="http://www.w3.org/XML/1998/namespace"/>
    <ds:schemaRef ds:uri="http://purl.org/dc/terms/"/>
    <ds:schemaRef ds:uri="http://schemas.microsoft.com/office/infopath/2007/PartnerControls"/>
    <ds:schemaRef ds:uri="04d4ff2e-cf62-40b0-a5cf-f8c6524922a9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cdfd6af9-2027-427e-aee7-f2f3dc2ea940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E83FE667-91F7-406B-9DC1-F86B8E5F8D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Waardemodel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inkoopadviesbureau BiC</dc:description>
  <cp:lastModifiedBy>Saskia Roos</cp:lastModifiedBy>
  <dcterms:created xsi:type="dcterms:W3CDTF">2020-03-23T12:24:07Z</dcterms:created>
  <dcterms:modified xsi:type="dcterms:W3CDTF">2024-07-02T09:40:22Z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0x010100414D7FE01F1C814E8926F87E62D0719E</vt:lpwstr>
  </property>
  <property fmtid="{D5CDD505-2E9C-101B-9397-08002B2CF9AE}" pid="3" name="MediaServiceImageTags">
    <vt:lpwstr/>
  </property>
</Properties>
</file>